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4ED223A6-7872-49E0-B3C0-2EB31E9EF6BC}" xr6:coauthVersionLast="47" xr6:coauthVersionMax="47" xr10:uidLastSave="{00000000-0000-0000-0000-000000000000}"/>
  <bookViews>
    <workbookView xWindow="-120" yWindow="-120" windowWidth="29040" windowHeight="15720" tabRatio="806" activeTab="12" xr2:uid="{00000000-000D-0000-FFFF-FFFF00000000}"/>
  </bookViews>
  <sheets>
    <sheet name="CONSOLIDADO" sheetId="14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344" i="11" l="1"/>
  <c r="CB344" i="11"/>
  <c r="F344" i="11"/>
  <c r="E344" i="11"/>
  <c r="CP343" i="11"/>
  <c r="CO343" i="11"/>
  <c r="CB343" i="11"/>
  <c r="F343" i="11"/>
  <c r="CA343" i="11" s="1"/>
  <c r="E343" i="11"/>
  <c r="D343" i="11"/>
  <c r="CP342" i="11"/>
  <c r="CB342" i="11"/>
  <c r="F342" i="11"/>
  <c r="E342" i="11"/>
  <c r="D342" i="11" s="1"/>
  <c r="CP341" i="11"/>
  <c r="CO341" i="11"/>
  <c r="CB341" i="11"/>
  <c r="F341" i="11"/>
  <c r="CA341" i="11" s="1"/>
  <c r="AS341" i="11" s="1"/>
  <c r="E341" i="11"/>
  <c r="D341" i="11"/>
  <c r="CP340" i="11"/>
  <c r="CO340" i="11"/>
  <c r="CB340" i="11"/>
  <c r="F340" i="11"/>
  <c r="CA340" i="11" s="1"/>
  <c r="E340" i="11"/>
  <c r="D340" i="11" s="1"/>
  <c r="AX335" i="11"/>
  <c r="AW335" i="11"/>
  <c r="AU335" i="11"/>
  <c r="AT335" i="11"/>
  <c r="AS335" i="11"/>
  <c r="AR335" i="11"/>
  <c r="AN335" i="11"/>
  <c r="AM335" i="11"/>
  <c r="AL335" i="11"/>
  <c r="AK335" i="11"/>
  <c r="AJ335" i="11"/>
  <c r="AI335" i="11"/>
  <c r="AH335" i="11"/>
  <c r="AG335" i="11"/>
  <c r="AF335" i="11"/>
  <c r="AE335" i="11"/>
  <c r="AD335" i="11"/>
  <c r="AC335" i="11"/>
  <c r="AB335" i="11"/>
  <c r="AA335" i="11"/>
  <c r="Z335" i="11"/>
  <c r="Y335" i="11"/>
  <c r="X335" i="11"/>
  <c r="W335" i="11"/>
  <c r="V335" i="11"/>
  <c r="U335" i="11"/>
  <c r="T335" i="11"/>
  <c r="S335" i="11"/>
  <c r="R335" i="11"/>
  <c r="Q335" i="11"/>
  <c r="P335" i="11"/>
  <c r="O335" i="11"/>
  <c r="N335" i="11"/>
  <c r="M335" i="11"/>
  <c r="L335" i="11"/>
  <c r="K335" i="11"/>
  <c r="J335" i="11"/>
  <c r="I335" i="11"/>
  <c r="H335" i="11"/>
  <c r="G335" i="11"/>
  <c r="AX334" i="11"/>
  <c r="AW334" i="11"/>
  <c r="AU334" i="11"/>
  <c r="AT334" i="11"/>
  <c r="AS334" i="11"/>
  <c r="AR334" i="11"/>
  <c r="AN334" i="11"/>
  <c r="AM334" i="11"/>
  <c r="AL334" i="11"/>
  <c r="AK334" i="11"/>
  <c r="AJ334" i="11"/>
  <c r="AI334" i="11"/>
  <c r="AH334" i="11"/>
  <c r="AG334" i="11"/>
  <c r="AF334" i="11"/>
  <c r="AE334" i="11"/>
  <c r="AD334" i="11"/>
  <c r="AC334" i="11"/>
  <c r="AB334" i="11"/>
  <c r="AA334" i="11"/>
  <c r="Z334" i="11"/>
  <c r="Y334" i="11"/>
  <c r="X334" i="11"/>
  <c r="W334" i="11"/>
  <c r="V334" i="11"/>
  <c r="U334" i="11"/>
  <c r="T334" i="11"/>
  <c r="S334" i="11"/>
  <c r="R334" i="11"/>
  <c r="Q334" i="11"/>
  <c r="P334" i="11"/>
  <c r="O334" i="11"/>
  <c r="N334" i="11"/>
  <c r="M334" i="11"/>
  <c r="L334" i="11"/>
  <c r="K334" i="11"/>
  <c r="J334" i="11"/>
  <c r="I334" i="11"/>
  <c r="H334" i="11"/>
  <c r="F334" i="11" s="1"/>
  <c r="G334" i="11"/>
  <c r="AX333" i="11"/>
  <c r="AW333" i="11"/>
  <c r="AV333" i="11"/>
  <c r="AU333" i="11"/>
  <c r="AT333" i="11"/>
  <c r="AS333" i="11"/>
  <c r="AR333" i="11"/>
  <c r="AN333" i="11"/>
  <c r="AM333" i="11"/>
  <c r="AL333" i="11"/>
  <c r="AK333" i="11"/>
  <c r="AJ333" i="11"/>
  <c r="AI333" i="11"/>
  <c r="AH333" i="11"/>
  <c r="AG333" i="11"/>
  <c r="AF333" i="11"/>
  <c r="AE333" i="11"/>
  <c r="AD333" i="11"/>
  <c r="AC333" i="11"/>
  <c r="AB333" i="11"/>
  <c r="AA333" i="11"/>
  <c r="Z333" i="11"/>
  <c r="Y333" i="11"/>
  <c r="X333" i="11"/>
  <c r="W333" i="11"/>
  <c r="V333" i="11"/>
  <c r="U333" i="11"/>
  <c r="T333" i="11"/>
  <c r="S333" i="11"/>
  <c r="R333" i="11"/>
  <c r="Q333" i="11"/>
  <c r="P333" i="11"/>
  <c r="O333" i="11"/>
  <c r="N333" i="11"/>
  <c r="M333" i="11"/>
  <c r="L333" i="11"/>
  <c r="K333" i="11"/>
  <c r="J333" i="11"/>
  <c r="I333" i="11"/>
  <c r="H333" i="11"/>
  <c r="F333" i="11" s="1"/>
  <c r="G333" i="11"/>
  <c r="AX332" i="11"/>
  <c r="AW332" i="11"/>
  <c r="AU332" i="11"/>
  <c r="AT332" i="11"/>
  <c r="AS332" i="11"/>
  <c r="AR332" i="11"/>
  <c r="AN332" i="11"/>
  <c r="AM332" i="11"/>
  <c r="AL332" i="11"/>
  <c r="AK332" i="11"/>
  <c r="AJ332" i="11"/>
  <c r="AI332" i="11"/>
  <c r="AH332" i="11"/>
  <c r="AG332" i="11"/>
  <c r="AF332" i="11"/>
  <c r="AE332" i="11"/>
  <c r="AD332" i="11"/>
  <c r="AC332" i="11"/>
  <c r="AB332" i="11"/>
  <c r="AA332" i="11"/>
  <c r="Z332" i="11"/>
  <c r="Y332" i="11"/>
  <c r="X332" i="11"/>
  <c r="W332" i="11"/>
  <c r="V332" i="11"/>
  <c r="U332" i="11"/>
  <c r="T332" i="11"/>
  <c r="S332" i="11"/>
  <c r="R332" i="11"/>
  <c r="Q332" i="11"/>
  <c r="P332" i="11"/>
  <c r="O332" i="11"/>
  <c r="N332" i="11"/>
  <c r="M332" i="11"/>
  <c r="L332" i="11"/>
  <c r="F332" i="11" s="1"/>
  <c r="K332" i="11"/>
  <c r="E332" i="11" s="1"/>
  <c r="D332" i="11" s="1"/>
  <c r="J332" i="11"/>
  <c r="I332" i="11"/>
  <c r="H332" i="11"/>
  <c r="G332" i="11"/>
  <c r="AX331" i="11"/>
  <c r="AW331" i="11"/>
  <c r="AU331" i="11"/>
  <c r="AT331" i="11"/>
  <c r="AS331" i="11"/>
  <c r="AR331" i="11"/>
  <c r="AQ331" i="11"/>
  <c r="AN331" i="11"/>
  <c r="AM331" i="11"/>
  <c r="AL331" i="11"/>
  <c r="AK331" i="11"/>
  <c r="AJ331" i="11"/>
  <c r="AI331" i="11"/>
  <c r="AH331" i="11"/>
  <c r="AG331" i="11"/>
  <c r="AF331" i="11"/>
  <c r="AE331" i="11"/>
  <c r="AD331" i="11"/>
  <c r="AC331" i="11"/>
  <c r="AB331" i="11"/>
  <c r="AA331" i="11"/>
  <c r="Z331" i="11"/>
  <c r="Y331" i="11"/>
  <c r="X331" i="11"/>
  <c r="W331" i="11"/>
  <c r="V331" i="11"/>
  <c r="U331" i="11"/>
  <c r="T331" i="11"/>
  <c r="S331" i="11"/>
  <c r="R331" i="11"/>
  <c r="Q331" i="11"/>
  <c r="P331" i="11"/>
  <c r="O331" i="11"/>
  <c r="N331" i="11"/>
  <c r="M331" i="11"/>
  <c r="L331" i="11"/>
  <c r="K331" i="11"/>
  <c r="J331" i="11"/>
  <c r="I331" i="11"/>
  <c r="H331" i="11"/>
  <c r="G331" i="11"/>
  <c r="E331" i="11" s="1"/>
  <c r="AX330" i="11"/>
  <c r="AW330" i="11"/>
  <c r="AU330" i="11"/>
  <c r="AT330" i="11"/>
  <c r="AS330" i="11"/>
  <c r="AR330" i="11"/>
  <c r="AQ330" i="11"/>
  <c r="AP330" i="11"/>
  <c r="AO330" i="11"/>
  <c r="AN330" i="11"/>
  <c r="AM330" i="11"/>
  <c r="AL330" i="11"/>
  <c r="AK330" i="11"/>
  <c r="AJ330" i="11"/>
  <c r="AI330" i="11"/>
  <c r="AH330" i="11"/>
  <c r="AG330" i="11"/>
  <c r="AF330" i="11"/>
  <c r="AE330" i="11"/>
  <c r="AD330" i="11"/>
  <c r="AC330" i="11"/>
  <c r="AB330" i="11"/>
  <c r="AA330" i="11"/>
  <c r="Z330" i="11"/>
  <c r="Y330" i="11"/>
  <c r="X330" i="11"/>
  <c r="W330" i="11"/>
  <c r="V330" i="11"/>
  <c r="U330" i="11"/>
  <c r="T330" i="11"/>
  <c r="S330" i="11"/>
  <c r="R330" i="11"/>
  <c r="Q330" i="11"/>
  <c r="P330" i="11"/>
  <c r="O330" i="11"/>
  <c r="N330" i="11"/>
  <c r="M330" i="11"/>
  <c r="L330" i="11"/>
  <c r="K330" i="11"/>
  <c r="J330" i="11"/>
  <c r="I330" i="11"/>
  <c r="H330" i="11"/>
  <c r="G330" i="11"/>
  <c r="CP329" i="11"/>
  <c r="CB329" i="11"/>
  <c r="F329" i="11"/>
  <c r="E329" i="11"/>
  <c r="CR328" i="11"/>
  <c r="CP328" i="11"/>
  <c r="CO328" i="11"/>
  <c r="CB328" i="11"/>
  <c r="CA328" i="11"/>
  <c r="F328" i="11"/>
  <c r="E328" i="11"/>
  <c r="D328" i="11" s="1"/>
  <c r="CP327" i="11"/>
  <c r="CB327" i="11"/>
  <c r="F327" i="11"/>
  <c r="E327" i="11"/>
  <c r="CZ326" i="11"/>
  <c r="CT326" i="11"/>
  <c r="CS326" i="11"/>
  <c r="CR326" i="11"/>
  <c r="CQ326" i="11"/>
  <c r="CP326" i="11"/>
  <c r="CO326" i="11"/>
  <c r="CL326" i="11"/>
  <c r="CI326" i="11"/>
  <c r="CH326" i="11"/>
  <c r="CF326" i="11"/>
  <c r="CE326" i="11"/>
  <c r="CD326" i="11"/>
  <c r="CC326" i="11"/>
  <c r="CB326" i="11"/>
  <c r="CA326" i="11"/>
  <c r="F326" i="11"/>
  <c r="E326" i="11"/>
  <c r="D326" i="11"/>
  <c r="CY326" i="11" s="1"/>
  <c r="CP325" i="11"/>
  <c r="CB325" i="11"/>
  <c r="F325" i="11"/>
  <c r="E325" i="11"/>
  <c r="CZ324" i="11"/>
  <c r="CY324" i="11"/>
  <c r="CT324" i="11"/>
  <c r="CS324" i="11"/>
  <c r="CP324" i="11"/>
  <c r="CO324" i="11"/>
  <c r="CK324" i="11"/>
  <c r="CI324" i="11"/>
  <c r="CD324" i="11"/>
  <c r="CC324" i="11"/>
  <c r="CB324" i="11"/>
  <c r="CA324" i="11"/>
  <c r="F324" i="11"/>
  <c r="E324" i="11"/>
  <c r="D324" i="11" s="1"/>
  <c r="CQ324" i="11" s="1"/>
  <c r="CP323" i="11"/>
  <c r="CB323" i="11"/>
  <c r="F323" i="11"/>
  <c r="D323" i="11" s="1"/>
  <c r="CT323" i="11" s="1"/>
  <c r="E323" i="11"/>
  <c r="CP322" i="11"/>
  <c r="CB322" i="11"/>
  <c r="F322" i="11"/>
  <c r="CA322" i="11" s="1"/>
  <c r="E322" i="11"/>
  <c r="CP321" i="11"/>
  <c r="CB321" i="11"/>
  <c r="F321" i="11"/>
  <c r="E321" i="11"/>
  <c r="CP320" i="11"/>
  <c r="CO320" i="11"/>
  <c r="CB320" i="11"/>
  <c r="F320" i="11"/>
  <c r="CA320" i="11" s="1"/>
  <c r="E320" i="11"/>
  <c r="D320" i="11" s="1"/>
  <c r="CP319" i="11"/>
  <c r="CO319" i="11"/>
  <c r="CB319" i="11"/>
  <c r="F319" i="11"/>
  <c r="CA319" i="11" s="1"/>
  <c r="E319" i="11"/>
  <c r="D319" i="11"/>
  <c r="CP318" i="11"/>
  <c r="CO318" i="11"/>
  <c r="CB318" i="11"/>
  <c r="CA318" i="11"/>
  <c r="F318" i="11"/>
  <c r="E318" i="11"/>
  <c r="D318" i="11" s="1"/>
  <c r="CP317" i="11"/>
  <c r="CO317" i="11"/>
  <c r="CB317" i="11"/>
  <c r="F317" i="11"/>
  <c r="CA317" i="11" s="1"/>
  <c r="E317" i="11"/>
  <c r="CZ316" i="11"/>
  <c r="CY316" i="11"/>
  <c r="CP316" i="11"/>
  <c r="CO316" i="11"/>
  <c r="CL316" i="11"/>
  <c r="CK316" i="11"/>
  <c r="CI316" i="11"/>
  <c r="CH316" i="11"/>
  <c r="CF316" i="11"/>
  <c r="CB316" i="11"/>
  <c r="F316" i="11"/>
  <c r="CA316" i="11" s="1"/>
  <c r="E316" i="11"/>
  <c r="D316" i="11"/>
  <c r="CZ315" i="11"/>
  <c r="CP315" i="11"/>
  <c r="CO315" i="11"/>
  <c r="CB315" i="11"/>
  <c r="F315" i="11"/>
  <c r="CA315" i="11" s="1"/>
  <c r="E315" i="11"/>
  <c r="D315" i="11"/>
  <c r="CZ314" i="11"/>
  <c r="CY314" i="11"/>
  <c r="CV314" i="11"/>
  <c r="CP314" i="11"/>
  <c r="CO314" i="11"/>
  <c r="CL314" i="11"/>
  <c r="CI314" i="11"/>
  <c r="CH314" i="11"/>
  <c r="CF314" i="11"/>
  <c r="CB314" i="11"/>
  <c r="CA314" i="11"/>
  <c r="F314" i="11"/>
  <c r="E314" i="11"/>
  <c r="D314" i="11" s="1"/>
  <c r="CZ313" i="11"/>
  <c r="CY313" i="11"/>
  <c r="CV313" i="11"/>
  <c r="CT313" i="11"/>
  <c r="CS313" i="11"/>
  <c r="CP313" i="11"/>
  <c r="CO313" i="11"/>
  <c r="CL313" i="11"/>
  <c r="CE313" i="11"/>
  <c r="CB313" i="11"/>
  <c r="CA313" i="11"/>
  <c r="F313" i="11"/>
  <c r="E313" i="11"/>
  <c r="D313" i="11" s="1"/>
  <c r="CZ312" i="11"/>
  <c r="CY312" i="11"/>
  <c r="CS312" i="11"/>
  <c r="CP312" i="11"/>
  <c r="CL312" i="11"/>
  <c r="CB312" i="11"/>
  <c r="F312" i="11"/>
  <c r="CA312" i="11" s="1"/>
  <c r="E312" i="11"/>
  <c r="D312" i="11" s="1"/>
  <c r="CY311" i="11"/>
  <c r="CP311" i="11"/>
  <c r="CO311" i="11"/>
  <c r="CB311" i="11"/>
  <c r="F311" i="11"/>
  <c r="CA311" i="11" s="1"/>
  <c r="E311" i="11"/>
  <c r="D311" i="11"/>
  <c r="CZ310" i="11"/>
  <c r="CW310" i="11"/>
  <c r="CP310" i="11"/>
  <c r="CO310" i="11"/>
  <c r="CH310" i="11"/>
  <c r="CB310" i="11"/>
  <c r="CA310" i="11"/>
  <c r="F310" i="11"/>
  <c r="E310" i="11"/>
  <c r="D310" i="11" s="1"/>
  <c r="CZ309" i="11"/>
  <c r="CY309" i="11"/>
  <c r="CX309" i="11"/>
  <c r="CW309" i="11"/>
  <c r="CV309" i="11"/>
  <c r="CT309" i="11"/>
  <c r="CP309" i="11"/>
  <c r="CL309" i="11"/>
  <c r="CK309" i="11"/>
  <c r="CJ309" i="11"/>
  <c r="CI309" i="11"/>
  <c r="CH309" i="11"/>
  <c r="CF309" i="11"/>
  <c r="CB309" i="11"/>
  <c r="CA309" i="11"/>
  <c r="F309" i="11"/>
  <c r="CO309" i="11" s="1"/>
  <c r="E309" i="11"/>
  <c r="D309" i="11" s="1"/>
  <c r="CP308" i="11"/>
  <c r="CB308" i="11"/>
  <c r="F308" i="11"/>
  <c r="E308" i="11"/>
  <c r="CP307" i="11"/>
  <c r="CB307" i="11"/>
  <c r="F307" i="11"/>
  <c r="CA307" i="11" s="1"/>
  <c r="E307" i="11"/>
  <c r="CV306" i="11"/>
  <c r="CT306" i="11"/>
  <c r="CS306" i="11"/>
  <c r="CR306" i="11"/>
  <c r="CP306" i="11"/>
  <c r="CF306" i="11"/>
  <c r="CD306" i="11"/>
  <c r="CC306" i="11"/>
  <c r="CB306" i="11"/>
  <c r="F306" i="11"/>
  <c r="CA306" i="11" s="1"/>
  <c r="E306" i="11"/>
  <c r="D306" i="11" s="1"/>
  <c r="CY305" i="11"/>
  <c r="CW305" i="11"/>
  <c r="CP305" i="11"/>
  <c r="CO305" i="11"/>
  <c r="CL305" i="11"/>
  <c r="CK305" i="11"/>
  <c r="CI305" i="11"/>
  <c r="CH305" i="11"/>
  <c r="CB305" i="11"/>
  <c r="CA305" i="11"/>
  <c r="F305" i="11"/>
  <c r="E305" i="11"/>
  <c r="D305" i="11" s="1"/>
  <c r="CP304" i="11"/>
  <c r="CB304" i="11"/>
  <c r="F304" i="11"/>
  <c r="E304" i="11"/>
  <c r="CP303" i="11"/>
  <c r="CB303" i="11"/>
  <c r="F303" i="11"/>
  <c r="CO303" i="11" s="1"/>
  <c r="E303" i="11"/>
  <c r="CP302" i="11"/>
  <c r="CB302" i="11"/>
  <c r="CA302" i="11"/>
  <c r="F302" i="11"/>
  <c r="E302" i="11"/>
  <c r="CP301" i="11"/>
  <c r="CO301" i="11"/>
  <c r="CF301" i="11"/>
  <c r="CB301" i="11"/>
  <c r="F301" i="11"/>
  <c r="CA301" i="11" s="1"/>
  <c r="E301" i="11"/>
  <c r="D301" i="11"/>
  <c r="CZ300" i="11"/>
  <c r="CT300" i="11"/>
  <c r="CS300" i="11"/>
  <c r="CR300" i="11"/>
  <c r="CQ300" i="11"/>
  <c r="CP300" i="11"/>
  <c r="CO300" i="11"/>
  <c r="CF300" i="11"/>
  <c r="CE300" i="11"/>
  <c r="CD300" i="11"/>
  <c r="CC300" i="11"/>
  <c r="CB300" i="11"/>
  <c r="CA300" i="11"/>
  <c r="F300" i="11"/>
  <c r="E300" i="11"/>
  <c r="D300" i="11" s="1"/>
  <c r="CY299" i="11"/>
  <c r="CV299" i="11"/>
  <c r="CP299" i="11"/>
  <c r="CK299" i="11"/>
  <c r="CB299" i="11"/>
  <c r="CA299" i="11"/>
  <c r="F299" i="11"/>
  <c r="CO299" i="11" s="1"/>
  <c r="E299" i="11"/>
  <c r="D299" i="11" s="1"/>
  <c r="CW298" i="11"/>
  <c r="CV298" i="11"/>
  <c r="CP298" i="11"/>
  <c r="CF298" i="11"/>
  <c r="CB298" i="11"/>
  <c r="F298" i="11"/>
  <c r="E298" i="11"/>
  <c r="D298" i="11"/>
  <c r="CP297" i="11"/>
  <c r="CO297" i="11"/>
  <c r="CB297" i="11"/>
  <c r="F297" i="11"/>
  <c r="CA297" i="11" s="1"/>
  <c r="E297" i="11"/>
  <c r="CP296" i="11"/>
  <c r="CB296" i="11"/>
  <c r="F296" i="11"/>
  <c r="E296" i="11"/>
  <c r="D296" i="11" s="1"/>
  <c r="CT296" i="11" s="1"/>
  <c r="CP295" i="11"/>
  <c r="CB295" i="11"/>
  <c r="F295" i="11"/>
  <c r="E295" i="11"/>
  <c r="CP294" i="11"/>
  <c r="CB294" i="11"/>
  <c r="F294" i="11"/>
  <c r="E294" i="11"/>
  <c r="CP293" i="11"/>
  <c r="CB293" i="11"/>
  <c r="F293" i="11"/>
  <c r="E293" i="11"/>
  <c r="CP292" i="11"/>
  <c r="CB292" i="11"/>
  <c r="CA292" i="11"/>
  <c r="F292" i="11"/>
  <c r="CO292" i="11" s="1"/>
  <c r="E292" i="11"/>
  <c r="D292" i="11"/>
  <c r="CP291" i="11"/>
  <c r="CI291" i="11"/>
  <c r="CB291" i="11"/>
  <c r="F291" i="11"/>
  <c r="E291" i="11"/>
  <c r="D291" i="11" s="1"/>
  <c r="CP290" i="11"/>
  <c r="CO290" i="11"/>
  <c r="CI290" i="11"/>
  <c r="CB290" i="11"/>
  <c r="F290" i="11"/>
  <c r="CA290" i="11" s="1"/>
  <c r="E290" i="11"/>
  <c r="D290" i="11"/>
  <c r="CP289" i="11"/>
  <c r="CB289" i="11"/>
  <c r="F289" i="11"/>
  <c r="E289" i="11"/>
  <c r="CP288" i="11"/>
  <c r="CO288" i="11"/>
  <c r="CB288" i="11"/>
  <c r="CA288" i="11"/>
  <c r="F288" i="11"/>
  <c r="E288" i="11"/>
  <c r="D288" i="11"/>
  <c r="CT287" i="11"/>
  <c r="CP287" i="11"/>
  <c r="CO287" i="11"/>
  <c r="CB287" i="11"/>
  <c r="CA287" i="11"/>
  <c r="F287" i="11"/>
  <c r="E287" i="11"/>
  <c r="D287" i="11"/>
  <c r="CZ286" i="11"/>
  <c r="CP286" i="11"/>
  <c r="CO286" i="11"/>
  <c r="CB286" i="11"/>
  <c r="F286" i="11"/>
  <c r="CA286" i="11" s="1"/>
  <c r="E286" i="11"/>
  <c r="D286" i="11" s="1"/>
  <c r="CP285" i="11"/>
  <c r="CB285" i="11"/>
  <c r="F285" i="11"/>
  <c r="E285" i="11"/>
  <c r="CV284" i="11"/>
  <c r="CT284" i="11"/>
  <c r="CP284" i="11"/>
  <c r="CH284" i="11"/>
  <c r="CB284" i="11"/>
  <c r="CA284" i="11"/>
  <c r="F284" i="11"/>
  <c r="CO284" i="11" s="1"/>
  <c r="E284" i="11"/>
  <c r="D284" i="11"/>
  <c r="CZ283" i="11"/>
  <c r="CY283" i="11"/>
  <c r="CW283" i="11"/>
  <c r="CV283" i="11"/>
  <c r="CS283" i="11"/>
  <c r="CP283" i="11"/>
  <c r="CB283" i="11"/>
  <c r="CA283" i="11"/>
  <c r="F283" i="11"/>
  <c r="CO283" i="11" s="1"/>
  <c r="E283" i="11"/>
  <c r="D283" i="11"/>
  <c r="CY282" i="11"/>
  <c r="CW282" i="11"/>
  <c r="CP282" i="11"/>
  <c r="CK282" i="11"/>
  <c r="CE282" i="11"/>
  <c r="CB282" i="11"/>
  <c r="CA282" i="11"/>
  <c r="F282" i="11"/>
  <c r="CO282" i="11" s="1"/>
  <c r="E282" i="11"/>
  <c r="D282" i="11"/>
  <c r="F281" i="11"/>
  <c r="E281" i="11"/>
  <c r="D281" i="11" s="1"/>
  <c r="CZ280" i="11"/>
  <c r="CV280" i="11"/>
  <c r="F280" i="11"/>
  <c r="E280" i="11"/>
  <c r="D280" i="11"/>
  <c r="CT280" i="11" s="1"/>
  <c r="F279" i="11"/>
  <c r="E279" i="11"/>
  <c r="D279" i="11"/>
  <c r="CY278" i="11"/>
  <c r="CU278" i="11"/>
  <c r="CT278" i="11"/>
  <c r="CI278" i="11"/>
  <c r="CG278" i="11"/>
  <c r="CF278" i="11"/>
  <c r="F278" i="11"/>
  <c r="E278" i="11"/>
  <c r="D278" i="11" s="1"/>
  <c r="F277" i="11"/>
  <c r="E277" i="11"/>
  <c r="CS276" i="11"/>
  <c r="CR276" i="11"/>
  <c r="CK276" i="11"/>
  <c r="CI276" i="11"/>
  <c r="CG276" i="11"/>
  <c r="CF276" i="11"/>
  <c r="F276" i="11"/>
  <c r="E276" i="11"/>
  <c r="D276" i="11" s="1"/>
  <c r="CV275" i="11"/>
  <c r="CT275" i="11"/>
  <c r="CH275" i="11"/>
  <c r="F275" i="11"/>
  <c r="E275" i="11"/>
  <c r="D275" i="11"/>
  <c r="F274" i="11"/>
  <c r="E274" i="11"/>
  <c r="CT273" i="11"/>
  <c r="F273" i="11"/>
  <c r="E273" i="11"/>
  <c r="D273" i="11" s="1"/>
  <c r="F272" i="11"/>
  <c r="E272" i="11"/>
  <c r="CW271" i="11"/>
  <c r="CV271" i="11"/>
  <c r="CT271" i="11"/>
  <c r="CK271" i="11"/>
  <c r="CE271" i="11"/>
  <c r="F271" i="11"/>
  <c r="E271" i="11"/>
  <c r="D271" i="11" s="1"/>
  <c r="F270" i="11"/>
  <c r="E270" i="11"/>
  <c r="D270" i="11"/>
  <c r="CQ270" i="11" s="1"/>
  <c r="CZ269" i="11"/>
  <c r="CY269" i="11"/>
  <c r="CO269" i="11"/>
  <c r="CL269" i="11"/>
  <c r="F269" i="11"/>
  <c r="CA269" i="11" s="1"/>
  <c r="E269" i="11"/>
  <c r="D269" i="11" s="1"/>
  <c r="CA268" i="11"/>
  <c r="F268" i="11"/>
  <c r="CO268" i="11" s="1"/>
  <c r="E268" i="11"/>
  <c r="D268" i="11"/>
  <c r="CI268" i="11" s="1"/>
  <c r="CZ267" i="11"/>
  <c r="CY267" i="11"/>
  <c r="CX267" i="11"/>
  <c r="CW267" i="11"/>
  <c r="CV267" i="11"/>
  <c r="CJ267" i="11"/>
  <c r="CI267" i="11"/>
  <c r="CH267" i="11"/>
  <c r="CG267" i="11"/>
  <c r="CF267" i="11"/>
  <c r="CA267" i="11"/>
  <c r="F267" i="11"/>
  <c r="CO267" i="11" s="1"/>
  <c r="E267" i="11"/>
  <c r="D267" i="11" s="1"/>
  <c r="CW266" i="11"/>
  <c r="CV266" i="11"/>
  <c r="CO266" i="11"/>
  <c r="CA266" i="11"/>
  <c r="F266" i="11"/>
  <c r="E266" i="11"/>
  <c r="D266" i="11" s="1"/>
  <c r="CA265" i="11"/>
  <c r="F265" i="11"/>
  <c r="CO265" i="11" s="1"/>
  <c r="E265" i="11"/>
  <c r="CH264" i="11"/>
  <c r="CF264" i="11"/>
  <c r="CD264" i="11"/>
  <c r="F264" i="11"/>
  <c r="E264" i="11"/>
  <c r="D264" i="11"/>
  <c r="CP263" i="11"/>
  <c r="CB263" i="11"/>
  <c r="CA263" i="11"/>
  <c r="F263" i="11"/>
  <c r="CO263" i="11" s="1"/>
  <c r="E263" i="11"/>
  <c r="D263" i="11" s="1"/>
  <c r="CW262" i="11"/>
  <c r="CV262" i="11"/>
  <c r="CT262" i="11"/>
  <c r="CP262" i="11"/>
  <c r="CO262" i="11"/>
  <c r="CF262" i="11"/>
  <c r="CB262" i="11"/>
  <c r="CA262" i="11"/>
  <c r="F262" i="11"/>
  <c r="E262" i="11"/>
  <c r="D262" i="11" s="1"/>
  <c r="CZ261" i="11"/>
  <c r="CT261" i="11"/>
  <c r="CP261" i="11"/>
  <c r="CB261" i="11"/>
  <c r="CA261" i="11"/>
  <c r="F261" i="11"/>
  <c r="CO261" i="11" s="1"/>
  <c r="E261" i="11"/>
  <c r="D261" i="11" s="1"/>
  <c r="CP260" i="11"/>
  <c r="CO260" i="11"/>
  <c r="CB260" i="11"/>
  <c r="F260" i="11"/>
  <c r="CA260" i="11" s="1"/>
  <c r="E260" i="11"/>
  <c r="D260" i="11"/>
  <c r="CV260" i="11" s="1"/>
  <c r="CP259" i="11"/>
  <c r="CO259" i="11"/>
  <c r="CB259" i="11"/>
  <c r="F259" i="11"/>
  <c r="CA259" i="11" s="1"/>
  <c r="E259" i="11"/>
  <c r="D259" i="11"/>
  <c r="CV259" i="11" s="1"/>
  <c r="CV258" i="11"/>
  <c r="CP258" i="11"/>
  <c r="CO258" i="11"/>
  <c r="CE258" i="11"/>
  <c r="CB258" i="11"/>
  <c r="CA258" i="11"/>
  <c r="F258" i="11"/>
  <c r="E258" i="11"/>
  <c r="D258" i="11" s="1"/>
  <c r="CP257" i="11"/>
  <c r="CB257" i="11"/>
  <c r="F257" i="11"/>
  <c r="E257" i="11"/>
  <c r="CP256" i="11"/>
  <c r="CB256" i="11"/>
  <c r="CA256" i="11"/>
  <c r="F256" i="11"/>
  <c r="E256" i="11"/>
  <c r="CP255" i="11"/>
  <c r="CB255" i="11"/>
  <c r="F255" i="11"/>
  <c r="CO255" i="11" s="1"/>
  <c r="E255" i="11"/>
  <c r="D255" i="11" s="1"/>
  <c r="CV254" i="11"/>
  <c r="CP254" i="11"/>
  <c r="CO254" i="11"/>
  <c r="CI254" i="11"/>
  <c r="CB254" i="11"/>
  <c r="F254" i="11"/>
  <c r="CA254" i="11" s="1"/>
  <c r="E254" i="11"/>
  <c r="D254" i="11" s="1"/>
  <c r="CH254" i="11" s="1"/>
  <c r="CZ253" i="11"/>
  <c r="CP253" i="11"/>
  <c r="CO253" i="11"/>
  <c r="CL253" i="11"/>
  <c r="CK253" i="11"/>
  <c r="CB253" i="11"/>
  <c r="F253" i="11"/>
  <c r="CA253" i="11" s="1"/>
  <c r="E253" i="11"/>
  <c r="D253" i="11"/>
  <c r="CP252" i="11"/>
  <c r="CO252" i="11"/>
  <c r="CB252" i="11"/>
  <c r="F252" i="11"/>
  <c r="CA252" i="11" s="1"/>
  <c r="E252" i="11"/>
  <c r="CP251" i="11"/>
  <c r="CB251" i="11"/>
  <c r="F251" i="11"/>
  <c r="E251" i="11"/>
  <c r="CP250" i="11"/>
  <c r="CB250" i="11"/>
  <c r="F250" i="11"/>
  <c r="E250" i="11"/>
  <c r="D250" i="11"/>
  <c r="AY246" i="11"/>
  <c r="CO245" i="11"/>
  <c r="CD245" i="11"/>
  <c r="D245" i="11"/>
  <c r="CB244" i="11"/>
  <c r="CA244" i="11"/>
  <c r="D244" i="11"/>
  <c r="CS243" i="11"/>
  <c r="CR243" i="11"/>
  <c r="CQ243" i="11"/>
  <c r="CP243" i="11"/>
  <c r="CD243" i="11"/>
  <c r="CC243" i="11"/>
  <c r="D243" i="11"/>
  <c r="CS242" i="11"/>
  <c r="CR242" i="11"/>
  <c r="CQ242" i="11"/>
  <c r="CP242" i="11"/>
  <c r="CO242" i="11"/>
  <c r="CB242" i="11"/>
  <c r="CA242" i="11"/>
  <c r="D242" i="11"/>
  <c r="CP241" i="11"/>
  <c r="D241" i="11"/>
  <c r="AJ236" i="11"/>
  <c r="AD236" i="11"/>
  <c r="AJ235" i="11"/>
  <c r="AD235" i="11"/>
  <c r="CR234" i="11"/>
  <c r="CQ234" i="11"/>
  <c r="CO234" i="11"/>
  <c r="CC234" i="11"/>
  <c r="AD234" i="11"/>
  <c r="F234" i="11"/>
  <c r="E234" i="11"/>
  <c r="D234" i="11"/>
  <c r="CQ233" i="11"/>
  <c r="CP233" i="11"/>
  <c r="CO233" i="11"/>
  <c r="CA233" i="11"/>
  <c r="AD233" i="11"/>
  <c r="CB233" i="11" s="1"/>
  <c r="F233" i="11"/>
  <c r="D233" i="11" s="1"/>
  <c r="E233" i="11"/>
  <c r="AD232" i="11"/>
  <c r="F232" i="11"/>
  <c r="E232" i="11"/>
  <c r="CR231" i="11"/>
  <c r="CQ231" i="11"/>
  <c r="CP231" i="11"/>
  <c r="CO231" i="11"/>
  <c r="CD231" i="11"/>
  <c r="CC231" i="11"/>
  <c r="CB231" i="11"/>
  <c r="CA231" i="11"/>
  <c r="AD231" i="11"/>
  <c r="F231" i="11"/>
  <c r="E231" i="11"/>
  <c r="D231" i="11"/>
  <c r="AY227" i="11"/>
  <c r="F226" i="11"/>
  <c r="E226" i="11"/>
  <c r="F225" i="11"/>
  <c r="D225" i="11" s="1"/>
  <c r="CQ225" i="11" s="1"/>
  <c r="E225" i="11"/>
  <c r="F224" i="11"/>
  <c r="E224" i="11"/>
  <c r="D224" i="11" s="1"/>
  <c r="CB223" i="11"/>
  <c r="F223" i="11"/>
  <c r="E223" i="11"/>
  <c r="D223" i="11" s="1"/>
  <c r="F222" i="11"/>
  <c r="E222" i="11"/>
  <c r="D222" i="11" s="1"/>
  <c r="CS221" i="11"/>
  <c r="CQ221" i="11"/>
  <c r="CD221" i="11"/>
  <c r="F221" i="11"/>
  <c r="E221" i="11"/>
  <c r="D221" i="11"/>
  <c r="F220" i="11"/>
  <c r="E220" i="11"/>
  <c r="D220" i="11" s="1"/>
  <c r="CS219" i="11"/>
  <c r="CH219" i="11"/>
  <c r="F219" i="11"/>
  <c r="E219" i="11"/>
  <c r="D219" i="11"/>
  <c r="CV218" i="11"/>
  <c r="CR218" i="11"/>
  <c r="CE218" i="11"/>
  <c r="CC218" i="11"/>
  <c r="F218" i="11"/>
  <c r="E218" i="11"/>
  <c r="D218" i="11"/>
  <c r="CV217" i="11"/>
  <c r="CT217" i="11"/>
  <c r="CH217" i="11"/>
  <c r="CF217" i="11"/>
  <c r="CD217" i="11"/>
  <c r="F217" i="11"/>
  <c r="E217" i="11"/>
  <c r="D217" i="11" s="1"/>
  <c r="F216" i="11"/>
  <c r="E216" i="11"/>
  <c r="D216" i="11"/>
  <c r="F215" i="11"/>
  <c r="E215" i="11"/>
  <c r="CS214" i="11"/>
  <c r="F214" i="11"/>
  <c r="E214" i="11"/>
  <c r="D214" i="11"/>
  <c r="F213" i="11"/>
  <c r="E213" i="11"/>
  <c r="F212" i="11"/>
  <c r="E212" i="11"/>
  <c r="CQ211" i="11"/>
  <c r="CH211" i="11"/>
  <c r="F211" i="11"/>
  <c r="E211" i="11"/>
  <c r="D211" i="11" s="1"/>
  <c r="CD210" i="11"/>
  <c r="CB210" i="11"/>
  <c r="F210" i="11"/>
  <c r="D210" i="11" s="1"/>
  <c r="E210" i="11"/>
  <c r="F209" i="11"/>
  <c r="E209" i="11"/>
  <c r="D209" i="11" s="1"/>
  <c r="CH208" i="11"/>
  <c r="F208" i="11"/>
  <c r="D208" i="11" s="1"/>
  <c r="E208" i="11"/>
  <c r="CS207" i="11"/>
  <c r="CP207" i="11"/>
  <c r="CF207" i="11"/>
  <c r="CE207" i="11"/>
  <c r="F207" i="11"/>
  <c r="D207" i="11" s="1"/>
  <c r="E207" i="11"/>
  <c r="F206" i="11"/>
  <c r="D206" i="11" s="1"/>
  <c r="CQ206" i="11" s="1"/>
  <c r="E206" i="11"/>
  <c r="CV205" i="11"/>
  <c r="CS205" i="11"/>
  <c r="CP205" i="11"/>
  <c r="CH205" i="11"/>
  <c r="CG205" i="11"/>
  <c r="CE205" i="11"/>
  <c r="CD205" i="11"/>
  <c r="CC205" i="11"/>
  <c r="F205" i="11"/>
  <c r="D205" i="11" s="1"/>
  <c r="E205" i="11"/>
  <c r="CT204" i="11"/>
  <c r="CH204" i="11"/>
  <c r="CE204" i="11"/>
  <c r="CB204" i="11"/>
  <c r="F204" i="11"/>
  <c r="E204" i="11"/>
  <c r="D204" i="11"/>
  <c r="F203" i="11"/>
  <c r="E203" i="11"/>
  <c r="D203" i="11"/>
  <c r="CV202" i="11"/>
  <c r="CR202" i="11"/>
  <c r="CP202" i="11"/>
  <c r="CH202" i="11"/>
  <c r="CG202" i="11"/>
  <c r="CB202" i="11"/>
  <c r="F202" i="11"/>
  <c r="E202" i="11"/>
  <c r="D202" i="11" s="1"/>
  <c r="AX201" i="11"/>
  <c r="AW201" i="11"/>
  <c r="AV201" i="11"/>
  <c r="AU201" i="11"/>
  <c r="AT201" i="11"/>
  <c r="AS201" i="11"/>
  <c r="AR201" i="11"/>
  <c r="AQ201" i="11"/>
  <c r="AP201" i="11"/>
  <c r="AO201" i="11"/>
  <c r="AN201" i="11"/>
  <c r="AM201" i="11"/>
  <c r="AL201" i="11"/>
  <c r="AK201" i="11"/>
  <c r="AJ201" i="11"/>
  <c r="AI201" i="11"/>
  <c r="AH201" i="11"/>
  <c r="AG201" i="11"/>
  <c r="AF201" i="11"/>
  <c r="AE201" i="11"/>
  <c r="AD201" i="11"/>
  <c r="AC201" i="11"/>
  <c r="AB201" i="11"/>
  <c r="AA201" i="11"/>
  <c r="Z201" i="11"/>
  <c r="Y201" i="11"/>
  <c r="X201" i="11"/>
  <c r="W201" i="11"/>
  <c r="V201" i="11"/>
  <c r="U201" i="11"/>
  <c r="T201" i="11"/>
  <c r="S201" i="11"/>
  <c r="R201" i="11"/>
  <c r="Q201" i="11"/>
  <c r="P201" i="11"/>
  <c r="O201" i="11"/>
  <c r="N201" i="11"/>
  <c r="M201" i="11"/>
  <c r="L201" i="11"/>
  <c r="K201" i="11"/>
  <c r="J201" i="11"/>
  <c r="I201" i="11"/>
  <c r="E201" i="11" s="1"/>
  <c r="H201" i="11"/>
  <c r="G201" i="11"/>
  <c r="CU200" i="11"/>
  <c r="CT200" i="11"/>
  <c r="CS200" i="11"/>
  <c r="CR200" i="11"/>
  <c r="CP200" i="11"/>
  <c r="CB200" i="11"/>
  <c r="E200" i="11"/>
  <c r="D200" i="11" s="1"/>
  <c r="E199" i="11"/>
  <c r="D199" i="11" s="1"/>
  <c r="CT198" i="11"/>
  <c r="CR198" i="11"/>
  <c r="CP198" i="11"/>
  <c r="CF198" i="11"/>
  <c r="E198" i="11"/>
  <c r="D198" i="11"/>
  <c r="CV197" i="11"/>
  <c r="CU197" i="11"/>
  <c r="CT197" i="11"/>
  <c r="CS197" i="11"/>
  <c r="CR197" i="11"/>
  <c r="CQ197" i="11"/>
  <c r="CH197" i="11"/>
  <c r="CG197" i="11"/>
  <c r="CF197" i="11"/>
  <c r="CE197" i="11"/>
  <c r="CD197" i="11"/>
  <c r="CC197" i="11"/>
  <c r="CB197" i="11"/>
  <c r="AY197" i="11"/>
  <c r="E197" i="11"/>
  <c r="D197" i="11" s="1"/>
  <c r="CP197" i="11" s="1"/>
  <c r="CR196" i="11"/>
  <c r="AX196" i="11"/>
  <c r="AW196" i="11"/>
  <c r="AV196" i="11"/>
  <c r="AU196" i="11"/>
  <c r="AT196" i="11"/>
  <c r="AS196" i="11"/>
  <c r="AR196" i="11"/>
  <c r="AQ196" i="11"/>
  <c r="AO196" i="11"/>
  <c r="AM196" i="11"/>
  <c r="AK196" i="11"/>
  <c r="AI196" i="11"/>
  <c r="AG196" i="11"/>
  <c r="AE196" i="11"/>
  <c r="AC196" i="11"/>
  <c r="E196" i="11"/>
  <c r="D196" i="11" s="1"/>
  <c r="CV196" i="11" s="1"/>
  <c r="E195" i="11"/>
  <c r="D195" i="11" s="1"/>
  <c r="CV195" i="11" s="1"/>
  <c r="CV194" i="11"/>
  <c r="CU194" i="11"/>
  <c r="CR194" i="11"/>
  <c r="CQ194" i="11"/>
  <c r="CG194" i="11"/>
  <c r="CD194" i="11"/>
  <c r="E194" i="11"/>
  <c r="D194" i="11"/>
  <c r="E193" i="11"/>
  <c r="D193" i="11"/>
  <c r="CH193" i="11" s="1"/>
  <c r="CV192" i="11"/>
  <c r="CU192" i="11"/>
  <c r="CR192" i="11"/>
  <c r="CD192" i="11"/>
  <c r="CB192" i="11"/>
  <c r="E192" i="11"/>
  <c r="D192" i="11"/>
  <c r="CV191" i="11"/>
  <c r="CU191" i="11"/>
  <c r="CS191" i="11"/>
  <c r="CG191" i="11"/>
  <c r="F191" i="11"/>
  <c r="D191" i="11"/>
  <c r="CT190" i="11"/>
  <c r="CQ190" i="11"/>
  <c r="CH190" i="11"/>
  <c r="CB190" i="11"/>
  <c r="F190" i="11"/>
  <c r="D190" i="11" s="1"/>
  <c r="CC189" i="11"/>
  <c r="F189" i="11"/>
  <c r="D189" i="11" s="1"/>
  <c r="CU188" i="11"/>
  <c r="CS188" i="11"/>
  <c r="CE188" i="11"/>
  <c r="F188" i="11"/>
  <c r="D188" i="11" s="1"/>
  <c r="CE187" i="11"/>
  <c r="CD187" i="11"/>
  <c r="CC187" i="11"/>
  <c r="CB187" i="11"/>
  <c r="F187" i="11"/>
  <c r="D187" i="11" s="1"/>
  <c r="F186" i="11"/>
  <c r="D186" i="11"/>
  <c r="CV185" i="11"/>
  <c r="CP185" i="11"/>
  <c r="CG185" i="11"/>
  <c r="CB185" i="11"/>
  <c r="F185" i="11"/>
  <c r="D185" i="11"/>
  <c r="CT184" i="11"/>
  <c r="CS184" i="11"/>
  <c r="CQ184" i="11"/>
  <c r="CH184" i="11"/>
  <c r="CF184" i="11"/>
  <c r="CE184" i="11"/>
  <c r="CD184" i="11"/>
  <c r="CC184" i="11"/>
  <c r="CB184" i="11"/>
  <c r="F184" i="11"/>
  <c r="D184" i="11" s="1"/>
  <c r="CU184" i="11" s="1"/>
  <c r="AX183" i="11"/>
  <c r="AW183" i="11"/>
  <c r="AV183" i="11"/>
  <c r="AU183" i="11"/>
  <c r="AT183" i="11"/>
  <c r="AS183" i="11"/>
  <c r="AR183" i="11"/>
  <c r="AQ183" i="11"/>
  <c r="AP183" i="11"/>
  <c r="AN183" i="11"/>
  <c r="AL183" i="11"/>
  <c r="AJ183" i="11"/>
  <c r="AH183" i="11"/>
  <c r="AF183" i="11"/>
  <c r="AD183" i="11"/>
  <c r="F183" i="11" s="1"/>
  <c r="D183" i="11" s="1"/>
  <c r="CB182" i="11"/>
  <c r="F182" i="11"/>
  <c r="D182" i="11" s="1"/>
  <c r="CS181" i="11"/>
  <c r="CQ181" i="11"/>
  <c r="F181" i="11"/>
  <c r="D181" i="11" s="1"/>
  <c r="F180" i="11"/>
  <c r="D180" i="11" s="1"/>
  <c r="CV179" i="11"/>
  <c r="CU179" i="11"/>
  <c r="CR179" i="11"/>
  <c r="CC179" i="11"/>
  <c r="F179" i="11"/>
  <c r="D179" i="11" s="1"/>
  <c r="AX174" i="11"/>
  <c r="AW174" i="11"/>
  <c r="AV174" i="11"/>
  <c r="AU174" i="11"/>
  <c r="AT174" i="11"/>
  <c r="AS174" i="11"/>
  <c r="AR174" i="11"/>
  <c r="AQ174" i="11"/>
  <c r="AP174" i="11"/>
  <c r="AO174" i="11"/>
  <c r="AN174" i="11"/>
  <c r="AM174" i="11"/>
  <c r="AL174" i="11"/>
  <c r="AK174" i="11"/>
  <c r="AJ174" i="11"/>
  <c r="AI174" i="11"/>
  <c r="AH174" i="11"/>
  <c r="AG174" i="11"/>
  <c r="AF174" i="11"/>
  <c r="AE174" i="11"/>
  <c r="AD174" i="11"/>
  <c r="AC174" i="11"/>
  <c r="AB174" i="11"/>
  <c r="AA174" i="11"/>
  <c r="Z174" i="11"/>
  <c r="Y174" i="11"/>
  <c r="X174" i="11"/>
  <c r="W174" i="11"/>
  <c r="V174" i="11"/>
  <c r="U174" i="11"/>
  <c r="T174" i="11"/>
  <c r="S174" i="11"/>
  <c r="R174" i="11"/>
  <c r="Q174" i="11"/>
  <c r="P174" i="11"/>
  <c r="O174" i="11"/>
  <c r="N174" i="11"/>
  <c r="M174" i="11"/>
  <c r="L174" i="11"/>
  <c r="K174" i="11"/>
  <c r="J174" i="11"/>
  <c r="I174" i="11"/>
  <c r="H174" i="11"/>
  <c r="G174" i="11"/>
  <c r="CS173" i="11"/>
  <c r="CQ173" i="11"/>
  <c r="CP173" i="11"/>
  <c r="CO173" i="11"/>
  <c r="CC173" i="11"/>
  <c r="CB173" i="11"/>
  <c r="CA173" i="11"/>
  <c r="F173" i="11"/>
  <c r="E173" i="11"/>
  <c r="D173" i="11" s="1"/>
  <c r="CV172" i="11"/>
  <c r="CU172" i="11"/>
  <c r="CS172" i="11"/>
  <c r="CQ172" i="11"/>
  <c r="CP172" i="11"/>
  <c r="CO172" i="11"/>
  <c r="CD172" i="11"/>
  <c r="CC172" i="11"/>
  <c r="CB172" i="11"/>
  <c r="CA172" i="11"/>
  <c r="F172" i="11"/>
  <c r="E172" i="11"/>
  <c r="D172" i="11"/>
  <c r="CQ171" i="11"/>
  <c r="CP171" i="11"/>
  <c r="CO171" i="11"/>
  <c r="CC171" i="11"/>
  <c r="CB171" i="11"/>
  <c r="CA171" i="11"/>
  <c r="F171" i="11"/>
  <c r="E171" i="11"/>
  <c r="D171" i="11" s="1"/>
  <c r="CV170" i="11"/>
  <c r="CT170" i="11"/>
  <c r="CS170" i="11"/>
  <c r="CQ170" i="11"/>
  <c r="CP170" i="11"/>
  <c r="CO170" i="11"/>
  <c r="CH170" i="11"/>
  <c r="CG170" i="11"/>
  <c r="CF170" i="11"/>
  <c r="CC170" i="11"/>
  <c r="CB170" i="11"/>
  <c r="CA170" i="11"/>
  <c r="F170" i="11"/>
  <c r="E170" i="11"/>
  <c r="D170" i="11"/>
  <c r="CQ169" i="11"/>
  <c r="CP169" i="11"/>
  <c r="CO169" i="11"/>
  <c r="CC169" i="11"/>
  <c r="CB169" i="11"/>
  <c r="CA169" i="11"/>
  <c r="F169" i="11"/>
  <c r="E169" i="11"/>
  <c r="D169" i="11" s="1"/>
  <c r="CU168" i="11"/>
  <c r="CQ168" i="11"/>
  <c r="CP168" i="11"/>
  <c r="CO168" i="11"/>
  <c r="CC168" i="11"/>
  <c r="CB168" i="11"/>
  <c r="CA168" i="11"/>
  <c r="F168" i="11"/>
  <c r="E168" i="11"/>
  <c r="D168" i="11"/>
  <c r="CQ167" i="11"/>
  <c r="CP167" i="11"/>
  <c r="CO167" i="11"/>
  <c r="CF167" i="11"/>
  <c r="CC167" i="11"/>
  <c r="CB167" i="11"/>
  <c r="CA167" i="11"/>
  <c r="F167" i="11"/>
  <c r="E167" i="11"/>
  <c r="D167" i="11"/>
  <c r="CT167" i="11" s="1"/>
  <c r="CT166" i="11"/>
  <c r="CQ166" i="11"/>
  <c r="CP166" i="11"/>
  <c r="CO166" i="11"/>
  <c r="CH166" i="11"/>
  <c r="CC166" i="11"/>
  <c r="CB166" i="11"/>
  <c r="CA166" i="11"/>
  <c r="F166" i="11"/>
  <c r="E166" i="11"/>
  <c r="D166" i="11" s="1"/>
  <c r="CQ165" i="11"/>
  <c r="CP165" i="11"/>
  <c r="CO165" i="11"/>
  <c r="CH165" i="11"/>
  <c r="CF165" i="11"/>
  <c r="CE165" i="11"/>
  <c r="CC165" i="11"/>
  <c r="CB165" i="11"/>
  <c r="CA165" i="11"/>
  <c r="F165" i="11"/>
  <c r="E165" i="11"/>
  <c r="D165" i="11"/>
  <c r="CQ164" i="11"/>
  <c r="CP164" i="11"/>
  <c r="CO164" i="11"/>
  <c r="CC164" i="11"/>
  <c r="CB164" i="11"/>
  <c r="CA164" i="11"/>
  <c r="F164" i="11"/>
  <c r="E164" i="11"/>
  <c r="D164" i="11" s="1"/>
  <c r="CQ163" i="11"/>
  <c r="CP163" i="11"/>
  <c r="CO163" i="11"/>
  <c r="CH163" i="11"/>
  <c r="CG163" i="11"/>
  <c r="CC163" i="11"/>
  <c r="CB163" i="11"/>
  <c r="CA163" i="11"/>
  <c r="F163" i="11"/>
  <c r="F174" i="11" s="1"/>
  <c r="E163" i="11"/>
  <c r="D163" i="11" s="1"/>
  <c r="CF163" i="11" s="1"/>
  <c r="N158" i="11"/>
  <c r="M158" i="11"/>
  <c r="L158" i="11" a="1"/>
  <c r="L158" i="11" s="1"/>
  <c r="K158" i="11"/>
  <c r="J158" i="11"/>
  <c r="H158" i="11"/>
  <c r="G158" i="11"/>
  <c r="F158" i="11"/>
  <c r="E158" i="11"/>
  <c r="D158" i="11"/>
  <c r="C158" i="11"/>
  <c r="I157" i="11"/>
  <c r="B157" i="11"/>
  <c r="I156" i="11"/>
  <c r="B156" i="11"/>
  <c r="I155" i="11"/>
  <c r="B155" i="11"/>
  <c r="I154" i="11"/>
  <c r="B154" i="11"/>
  <c r="I153" i="11"/>
  <c r="B153" i="11"/>
  <c r="I152" i="11"/>
  <c r="B152" i="11"/>
  <c r="I151" i="11"/>
  <c r="B151" i="11"/>
  <c r="I150" i="11"/>
  <c r="B150" i="11"/>
  <c r="I149" i="11"/>
  <c r="B149" i="11"/>
  <c r="I148" i="11"/>
  <c r="B148" i="11"/>
  <c r="AX143" i="11"/>
  <c r="AW143" i="11"/>
  <c r="AV143" i="11"/>
  <c r="AU143" i="11"/>
  <c r="AT143" i="11"/>
  <c r="AS143" i="11"/>
  <c r="AR143" i="11"/>
  <c r="AQ143" i="11"/>
  <c r="AP143" i="11"/>
  <c r="AO143" i="11"/>
  <c r="AN143" i="11"/>
  <c r="AM143" i="11"/>
  <c r="AL143" i="11"/>
  <c r="AK143" i="11"/>
  <c r="AJ143" i="11"/>
  <c r="AI143" i="11"/>
  <c r="AH143" i="11"/>
  <c r="AG143" i="11"/>
  <c r="AF143" i="11"/>
  <c r="AE143" i="11"/>
  <c r="AD143" i="11"/>
  <c r="AC143" i="11"/>
  <c r="AB143" i="11"/>
  <c r="AA143" i="11"/>
  <c r="Z143" i="11"/>
  <c r="Y143" i="11"/>
  <c r="X143" i="11"/>
  <c r="W143" i="11"/>
  <c r="V143" i="11"/>
  <c r="U143" i="11"/>
  <c r="T143" i="11"/>
  <c r="S143" i="11"/>
  <c r="R143" i="11"/>
  <c r="Q143" i="11"/>
  <c r="P143" i="11"/>
  <c r="O143" i="11"/>
  <c r="N143" i="11"/>
  <c r="M143" i="11"/>
  <c r="L143" i="11"/>
  <c r="K143" i="11"/>
  <c r="J143" i="11"/>
  <c r="I143" i="11"/>
  <c r="E143" i="11" s="1"/>
  <c r="H143" i="11"/>
  <c r="G143" i="11"/>
  <c r="CR142" i="11"/>
  <c r="CD142" i="11"/>
  <c r="CA142" i="11"/>
  <c r="F142" i="11"/>
  <c r="E142" i="11"/>
  <c r="D142" i="11" s="1"/>
  <c r="CU141" i="11"/>
  <c r="CS141" i="11"/>
  <c r="CR141" i="11"/>
  <c r="CQ141" i="11"/>
  <c r="CP141" i="11"/>
  <c r="CI141" i="11"/>
  <c r="CF141" i="11"/>
  <c r="CE141" i="11"/>
  <c r="CD141" i="11"/>
  <c r="CB141" i="11"/>
  <c r="CA141" i="11"/>
  <c r="F141" i="11"/>
  <c r="E141" i="11"/>
  <c r="D141" i="11"/>
  <c r="CR140" i="11"/>
  <c r="CP140" i="11"/>
  <c r="CH140" i="11"/>
  <c r="CF140" i="11"/>
  <c r="CD140" i="11"/>
  <c r="CB140" i="11"/>
  <c r="CA140" i="11"/>
  <c r="F140" i="11"/>
  <c r="E140" i="11"/>
  <c r="D140" i="11" s="1"/>
  <c r="CR139" i="11"/>
  <c r="CP139" i="11"/>
  <c r="CD139" i="11"/>
  <c r="CA139" i="11"/>
  <c r="F139" i="11"/>
  <c r="CB139" i="11" s="1"/>
  <c r="E139" i="11"/>
  <c r="CR138" i="11"/>
  <c r="CD138" i="11"/>
  <c r="CA138" i="11"/>
  <c r="F138" i="11"/>
  <c r="CB138" i="11" s="1"/>
  <c r="E138" i="11"/>
  <c r="CV137" i="11"/>
  <c r="CU137" i="11"/>
  <c r="CT137" i="11"/>
  <c r="CS137" i="11"/>
  <c r="CR137" i="11"/>
  <c r="CP137" i="11"/>
  <c r="CO137" i="11"/>
  <c r="CG137" i="11"/>
  <c r="CF137" i="11"/>
  <c r="CE137" i="11"/>
  <c r="CD137" i="11"/>
  <c r="CB137" i="11"/>
  <c r="CA137" i="11"/>
  <c r="F137" i="11"/>
  <c r="E137" i="11"/>
  <c r="D137" i="11"/>
  <c r="CR136" i="11"/>
  <c r="CD136" i="11"/>
  <c r="CA136" i="11"/>
  <c r="F136" i="11"/>
  <c r="E136" i="11"/>
  <c r="CW135" i="11"/>
  <c r="CV135" i="11"/>
  <c r="CS135" i="11"/>
  <c r="CR135" i="11"/>
  <c r="CF135" i="11"/>
  <c r="CE135" i="11"/>
  <c r="CD135" i="11"/>
  <c r="CA135" i="11"/>
  <c r="F135" i="11"/>
  <c r="E135" i="11"/>
  <c r="D135" i="11"/>
  <c r="CU134" i="11"/>
  <c r="CT134" i="11"/>
  <c r="CS134" i="11"/>
  <c r="CR134" i="11"/>
  <c r="CP134" i="11"/>
  <c r="CD134" i="11"/>
  <c r="CB134" i="11"/>
  <c r="CA134" i="11"/>
  <c r="F134" i="11"/>
  <c r="E134" i="11"/>
  <c r="D134" i="11" s="1"/>
  <c r="CV134" i="11" s="1"/>
  <c r="CR133" i="11"/>
  <c r="CP133" i="11"/>
  <c r="CD133" i="11"/>
  <c r="CA133" i="11"/>
  <c r="F133" i="11"/>
  <c r="CB133" i="11" s="1"/>
  <c r="E133" i="11"/>
  <c r="D133" i="11"/>
  <c r="CW132" i="11"/>
  <c r="CV132" i="11"/>
  <c r="CR132" i="11"/>
  <c r="CP132" i="11"/>
  <c r="CD132" i="11"/>
  <c r="CB132" i="11"/>
  <c r="CA132" i="11"/>
  <c r="F132" i="11"/>
  <c r="D132" i="11" s="1"/>
  <c r="E132" i="11"/>
  <c r="CR131" i="11"/>
  <c r="CD131" i="11"/>
  <c r="CA131" i="11"/>
  <c r="F131" i="11"/>
  <c r="CB131" i="11" s="1"/>
  <c r="E131" i="11"/>
  <c r="D131" i="11" s="1"/>
  <c r="CT131" i="11" s="1"/>
  <c r="CW130" i="11"/>
  <c r="CR130" i="11"/>
  <c r="CP130" i="11"/>
  <c r="CD130" i="11"/>
  <c r="CA130" i="11"/>
  <c r="F130" i="11"/>
  <c r="CB130" i="11" s="1"/>
  <c r="E130" i="11"/>
  <c r="D130" i="11" s="1"/>
  <c r="CT130" i="11" s="1"/>
  <c r="CR129" i="11"/>
  <c r="CD129" i="11"/>
  <c r="CA129" i="11"/>
  <c r="F129" i="11"/>
  <c r="CB129" i="11" s="1"/>
  <c r="E129" i="11"/>
  <c r="D129" i="11" s="1"/>
  <c r="CI129" i="11" s="1"/>
  <c r="CW128" i="11"/>
  <c r="CR128" i="11"/>
  <c r="CP128" i="11"/>
  <c r="CH128" i="11"/>
  <c r="CG128" i="11"/>
  <c r="CF128" i="11"/>
  <c r="CE128" i="11"/>
  <c r="CD128" i="11"/>
  <c r="CA128" i="11"/>
  <c r="F128" i="11"/>
  <c r="CB128" i="11" s="1"/>
  <c r="E128" i="11"/>
  <c r="D128" i="11"/>
  <c r="CR127" i="11"/>
  <c r="CD127" i="11"/>
  <c r="F127" i="11"/>
  <c r="E127" i="11"/>
  <c r="CR126" i="11"/>
  <c r="CD126" i="11"/>
  <c r="CA126" i="11"/>
  <c r="F126" i="11"/>
  <c r="CB126" i="11" s="1"/>
  <c r="E126" i="11"/>
  <c r="CR125" i="11"/>
  <c r="CP125" i="11"/>
  <c r="CD125" i="11"/>
  <c r="CB125" i="11"/>
  <c r="F125" i="11"/>
  <c r="E125" i="11"/>
  <c r="CR124" i="11"/>
  <c r="CD124" i="11"/>
  <c r="CB124" i="11"/>
  <c r="F124" i="11"/>
  <c r="CP124" i="11" s="1"/>
  <c r="E124" i="11"/>
  <c r="CR123" i="11"/>
  <c r="CP123" i="11"/>
  <c r="CD123" i="11"/>
  <c r="F123" i="11"/>
  <c r="CB123" i="11" s="1"/>
  <c r="E123" i="11"/>
  <c r="CR122" i="11"/>
  <c r="CD122" i="11"/>
  <c r="CB122" i="11"/>
  <c r="F122" i="11"/>
  <c r="CP122" i="11" s="1"/>
  <c r="E122" i="11"/>
  <c r="CR121" i="11"/>
  <c r="CQ121" i="11"/>
  <c r="CP121" i="11"/>
  <c r="CI121" i="11"/>
  <c r="CD121" i="11"/>
  <c r="CB121" i="11"/>
  <c r="F121" i="11"/>
  <c r="E121" i="11"/>
  <c r="D121" i="11"/>
  <c r="CT121" i="11" s="1"/>
  <c r="CV120" i="11"/>
  <c r="CR120" i="11"/>
  <c r="CP120" i="11"/>
  <c r="CI120" i="11"/>
  <c r="CH120" i="11"/>
  <c r="CD120" i="11"/>
  <c r="CB120" i="11"/>
  <c r="CA120" i="11"/>
  <c r="F120" i="11"/>
  <c r="D120" i="11" s="1"/>
  <c r="E120" i="11"/>
  <c r="CT119" i="11"/>
  <c r="CS119" i="11"/>
  <c r="CR119" i="11"/>
  <c r="CQ119" i="11"/>
  <c r="CP119" i="11"/>
  <c r="CD119" i="11"/>
  <c r="CB119" i="11"/>
  <c r="CA119" i="11"/>
  <c r="F119" i="11"/>
  <c r="E119" i="11"/>
  <c r="D119" i="11" s="1"/>
  <c r="CV119" i="11" s="1"/>
  <c r="CR118" i="11"/>
  <c r="CP118" i="11"/>
  <c r="CD118" i="11"/>
  <c r="CA118" i="11"/>
  <c r="F118" i="11"/>
  <c r="CB118" i="11" s="1"/>
  <c r="E118" i="11"/>
  <c r="CW117" i="11"/>
  <c r="CV117" i="11"/>
  <c r="CT117" i="11"/>
  <c r="CR117" i="11"/>
  <c r="CP117" i="11"/>
  <c r="CD117" i="11"/>
  <c r="CB117" i="11"/>
  <c r="CA117" i="11"/>
  <c r="F117" i="11"/>
  <c r="E117" i="11"/>
  <c r="D117" i="11"/>
  <c r="CW116" i="11"/>
  <c r="CV116" i="11"/>
  <c r="CU116" i="11"/>
  <c r="CS116" i="11"/>
  <c r="CR116" i="11"/>
  <c r="CF116" i="11"/>
  <c r="CE116" i="11"/>
  <c r="CD116" i="11"/>
  <c r="CB116" i="11"/>
  <c r="CA116" i="11"/>
  <c r="F116" i="11"/>
  <c r="CP116" i="11" s="1"/>
  <c r="E116" i="11"/>
  <c r="D116" i="11"/>
  <c r="CX116" i="11" s="1"/>
  <c r="CW115" i="11"/>
  <c r="CS115" i="11"/>
  <c r="CR115" i="11"/>
  <c r="CD115" i="11"/>
  <c r="CA115" i="11"/>
  <c r="F115" i="11"/>
  <c r="CP115" i="11" s="1"/>
  <c r="E115" i="11"/>
  <c r="D115" i="11" s="1"/>
  <c r="CR114" i="11"/>
  <c r="CD114" i="11"/>
  <c r="CA114" i="11"/>
  <c r="F114" i="11"/>
  <c r="D114" i="11" s="1"/>
  <c r="E114" i="11"/>
  <c r="CR113" i="11"/>
  <c r="CA113" i="11"/>
  <c r="F113" i="11"/>
  <c r="E113" i="11"/>
  <c r="CU112" i="11"/>
  <c r="CT112" i="11"/>
  <c r="CS112" i="11"/>
  <c r="CR112" i="11"/>
  <c r="CD112" i="11"/>
  <c r="CA112" i="11"/>
  <c r="F112" i="11"/>
  <c r="E112" i="11"/>
  <c r="D112" i="11"/>
  <c r="CR111" i="11"/>
  <c r="CD111" i="11"/>
  <c r="CB111" i="11"/>
  <c r="CA111" i="11"/>
  <c r="F111" i="11"/>
  <c r="CP111" i="11" s="1"/>
  <c r="E111" i="11"/>
  <c r="D111" i="11"/>
  <c r="CU111" i="11" s="1"/>
  <c r="CR110" i="11"/>
  <c r="CD110" i="11"/>
  <c r="CA110" i="11"/>
  <c r="F110" i="11"/>
  <c r="E110" i="11"/>
  <c r="D110" i="11" s="1"/>
  <c r="CV110" i="11" s="1"/>
  <c r="CR109" i="11"/>
  <c r="CD109" i="11"/>
  <c r="CA109" i="11"/>
  <c r="F109" i="11"/>
  <c r="E109" i="11"/>
  <c r="CR108" i="11"/>
  <c r="CP108" i="11"/>
  <c r="CH108" i="11"/>
  <c r="CD108" i="11"/>
  <c r="CB108" i="11"/>
  <c r="CA108" i="11"/>
  <c r="F108" i="11"/>
  <c r="E108" i="11"/>
  <c r="D108" i="11"/>
  <c r="CR107" i="11"/>
  <c r="CD107" i="11"/>
  <c r="CA107" i="11"/>
  <c r="F107" i="11"/>
  <c r="CP107" i="11" s="1"/>
  <c r="E107" i="11"/>
  <c r="CR106" i="11"/>
  <c r="CD106" i="11"/>
  <c r="CA106" i="11"/>
  <c r="F106" i="11"/>
  <c r="D106" i="11" s="1"/>
  <c r="CT106" i="11" s="1"/>
  <c r="E106" i="11"/>
  <c r="CW105" i="11"/>
  <c r="CU105" i="11"/>
  <c r="CP105" i="11"/>
  <c r="CO105" i="11"/>
  <c r="CI105" i="11"/>
  <c r="CH105" i="11"/>
  <c r="CG105" i="11"/>
  <c r="CE105" i="11"/>
  <c r="CA105" i="11"/>
  <c r="F105" i="11"/>
  <c r="CB105" i="11" s="1"/>
  <c r="E105" i="11"/>
  <c r="D105" i="11" s="1"/>
  <c r="CV105" i="11" s="1"/>
  <c r="CR104" i="11"/>
  <c r="CD104" i="11"/>
  <c r="CB104" i="11"/>
  <c r="F104" i="11"/>
  <c r="CP104" i="11" s="1"/>
  <c r="E104" i="11"/>
  <c r="CR103" i="11"/>
  <c r="CP103" i="11"/>
  <c r="CD103" i="11"/>
  <c r="CB103" i="11"/>
  <c r="CA103" i="11"/>
  <c r="F103" i="11"/>
  <c r="E103" i="11"/>
  <c r="D103" i="11" s="1"/>
  <c r="CU102" i="11"/>
  <c r="CR102" i="11"/>
  <c r="CP102" i="11"/>
  <c r="CD102" i="11"/>
  <c r="CB102" i="11"/>
  <c r="CA102" i="11"/>
  <c r="F102" i="11"/>
  <c r="E102" i="11"/>
  <c r="D102" i="11" s="1"/>
  <c r="CV102" i="11" s="1"/>
  <c r="CV101" i="11"/>
  <c r="CU101" i="11"/>
  <c r="CR101" i="11"/>
  <c r="CD101" i="11"/>
  <c r="CB101" i="11"/>
  <c r="CA101" i="11"/>
  <c r="F101" i="11"/>
  <c r="CP101" i="11" s="1"/>
  <c r="E101" i="11"/>
  <c r="D101" i="11" s="1"/>
  <c r="CR100" i="11"/>
  <c r="CP100" i="11"/>
  <c r="CO100" i="11"/>
  <c r="CI100" i="11"/>
  <c r="CG100" i="11"/>
  <c r="CD100" i="11"/>
  <c r="CA100" i="11"/>
  <c r="F100" i="11"/>
  <c r="CB100" i="11" s="1"/>
  <c r="E100" i="11"/>
  <c r="D100" i="11"/>
  <c r="CR99" i="11"/>
  <c r="CQ99" i="11"/>
  <c r="CE99" i="11"/>
  <c r="CD99" i="11"/>
  <c r="CC99" i="11"/>
  <c r="CB99" i="11"/>
  <c r="CA99" i="11"/>
  <c r="F99" i="11"/>
  <c r="CP99" i="11" s="1"/>
  <c r="E99" i="11"/>
  <c r="D99" i="11"/>
  <c r="CW99" i="11" s="1"/>
  <c r="CR98" i="11"/>
  <c r="CP98" i="11"/>
  <c r="CD98" i="11"/>
  <c r="CA98" i="11"/>
  <c r="F98" i="11"/>
  <c r="CB98" i="11" s="1"/>
  <c r="E98" i="11"/>
  <c r="CS97" i="11"/>
  <c r="CR97" i="11"/>
  <c r="CP97" i="11"/>
  <c r="CO97" i="11"/>
  <c r="CD97" i="11"/>
  <c r="CB97" i="11"/>
  <c r="CA97" i="11"/>
  <c r="F97" i="11"/>
  <c r="E97" i="11"/>
  <c r="D97" i="11" s="1"/>
  <c r="CW97" i="11" s="1"/>
  <c r="CR96" i="11"/>
  <c r="CD96" i="11"/>
  <c r="CA96" i="11"/>
  <c r="F96" i="11"/>
  <c r="CB96" i="11" s="1"/>
  <c r="E96" i="11"/>
  <c r="CR95" i="11"/>
  <c r="CD95" i="11"/>
  <c r="CA95" i="11"/>
  <c r="F95" i="11"/>
  <c r="CB95" i="11" s="1"/>
  <c r="E95" i="11"/>
  <c r="CR94" i="11"/>
  <c r="CD94" i="11"/>
  <c r="CB94" i="11"/>
  <c r="CA94" i="11"/>
  <c r="F94" i="11"/>
  <c r="CP94" i="11" s="1"/>
  <c r="E94" i="11"/>
  <c r="CR93" i="11"/>
  <c r="CP93" i="11"/>
  <c r="CD93" i="11"/>
  <c r="CA93" i="11"/>
  <c r="F93" i="11"/>
  <c r="CB93" i="11" s="1"/>
  <c r="E93" i="11"/>
  <c r="CU92" i="11"/>
  <c r="CT92" i="11"/>
  <c r="CS92" i="11"/>
  <c r="CR92" i="11"/>
  <c r="CP92" i="11"/>
  <c r="CO92" i="11"/>
  <c r="CF92" i="11"/>
  <c r="CE92" i="11"/>
  <c r="CD92" i="11"/>
  <c r="CC92" i="11"/>
  <c r="CB92" i="11"/>
  <c r="CA92" i="11"/>
  <c r="F92" i="11"/>
  <c r="D92" i="11" s="1"/>
  <c r="E92" i="11"/>
  <c r="CR91" i="11"/>
  <c r="CD91" i="11"/>
  <c r="CB91" i="11"/>
  <c r="CA91" i="11"/>
  <c r="F91" i="11"/>
  <c r="E91" i="11"/>
  <c r="D86" i="11"/>
  <c r="D85" i="11"/>
  <c r="I81" i="11"/>
  <c r="D81" i="11"/>
  <c r="CO80" i="11"/>
  <c r="CA80" i="11"/>
  <c r="O80" i="11" s="1"/>
  <c r="I80" i="11"/>
  <c r="D80" i="11"/>
  <c r="I79" i="11"/>
  <c r="CO79" i="11" s="1"/>
  <c r="D79" i="11"/>
  <c r="CA79" i="11" s="1"/>
  <c r="O79" i="11" s="1"/>
  <c r="CO78" i="11"/>
  <c r="CA78" i="11"/>
  <c r="O78" i="11" s="1"/>
  <c r="I78" i="11"/>
  <c r="D78" i="11"/>
  <c r="O77" i="11"/>
  <c r="I77" i="11"/>
  <c r="D77" i="11"/>
  <c r="CA77" i="11" s="1"/>
  <c r="I76" i="11"/>
  <c r="D76" i="11"/>
  <c r="CA76" i="11" s="1"/>
  <c r="O76" i="11" s="1"/>
  <c r="I75" i="11"/>
  <c r="D75" i="11"/>
  <c r="CO74" i="11"/>
  <c r="CA74" i="11"/>
  <c r="O74" i="11" s="1"/>
  <c r="I74" i="11"/>
  <c r="D74" i="11"/>
  <c r="I73" i="11"/>
  <c r="D73" i="11"/>
  <c r="I72" i="11"/>
  <c r="D72" i="11"/>
  <c r="CO71" i="11"/>
  <c r="CA71" i="11"/>
  <c r="O71" i="11" s="1"/>
  <c r="I71" i="11"/>
  <c r="D71" i="11"/>
  <c r="AX67" i="11"/>
  <c r="AW67" i="11"/>
  <c r="AV67" i="11"/>
  <c r="AU67" i="11"/>
  <c r="AT67" i="11"/>
  <c r="AS67" i="11"/>
  <c r="AR67" i="11"/>
  <c r="AQ67" i="11"/>
  <c r="AP67" i="11"/>
  <c r="AO67" i="11"/>
  <c r="AN67" i="11"/>
  <c r="AM67" i="11"/>
  <c r="AL67" i="11"/>
  <c r="AK67" i="11"/>
  <c r="AJ67" i="11"/>
  <c r="AI67" i="11"/>
  <c r="AH67" i="11"/>
  <c r="AG67" i="11"/>
  <c r="AF67" i="11"/>
  <c r="AE67" i="11"/>
  <c r="AD67" i="11"/>
  <c r="AC67" i="11"/>
  <c r="AB67" i="11"/>
  <c r="AA67" i="11"/>
  <c r="CT66" i="11"/>
  <c r="CS66" i="11"/>
  <c r="CR66" i="11"/>
  <c r="CQ66" i="11"/>
  <c r="CO66" i="11"/>
  <c r="CH66" i="11"/>
  <c r="CF66" i="11"/>
  <c r="CE66" i="11"/>
  <c r="CD66" i="11"/>
  <c r="CC66" i="11"/>
  <c r="CB66" i="11"/>
  <c r="CA66" i="11"/>
  <c r="F66" i="11"/>
  <c r="CP66" i="11" s="1"/>
  <c r="E66" i="11"/>
  <c r="D66" i="11" s="1"/>
  <c r="CQ65" i="11"/>
  <c r="CO65" i="11"/>
  <c r="CC65" i="11"/>
  <c r="CA65" i="11"/>
  <c r="F65" i="11"/>
  <c r="D65" i="11" s="1"/>
  <c r="E65" i="11"/>
  <c r="CV64" i="11"/>
  <c r="CQ64" i="11"/>
  <c r="CP64" i="11"/>
  <c r="CO64" i="11"/>
  <c r="CG64" i="11"/>
  <c r="CF64" i="11"/>
  <c r="CD64" i="11"/>
  <c r="CC64" i="11"/>
  <c r="CB64" i="11"/>
  <c r="CA64" i="11"/>
  <c r="F64" i="11"/>
  <c r="E64" i="11"/>
  <c r="D64" i="11" s="1"/>
  <c r="AX63" i="11"/>
  <c r="AW63" i="11"/>
  <c r="AV63" i="11"/>
  <c r="AU63" i="11"/>
  <c r="AT63" i="11"/>
  <c r="AS63" i="11"/>
  <c r="AR63" i="11"/>
  <c r="AQ63" i="11"/>
  <c r="AP63" i="11"/>
  <c r="AO63" i="11"/>
  <c r="AN63" i="11"/>
  <c r="AM63" i="11"/>
  <c r="AL63" i="11"/>
  <c r="AK63" i="11"/>
  <c r="AJ63" i="11"/>
  <c r="AI63" i="11"/>
  <c r="AH63" i="11"/>
  <c r="AG63" i="11"/>
  <c r="AF63" i="11"/>
  <c r="AE63" i="11"/>
  <c r="AD63" i="11"/>
  <c r="AC63" i="11"/>
  <c r="AB63" i="11"/>
  <c r="AA63" i="11"/>
  <c r="Z63" i="11"/>
  <c r="Y63" i="11"/>
  <c r="X63" i="11"/>
  <c r="W63" i="11"/>
  <c r="V63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CQ62" i="11"/>
  <c r="CO62" i="11"/>
  <c r="CH62" i="11"/>
  <c r="CG62" i="11"/>
  <c r="CE62" i="11"/>
  <c r="CC62" i="11"/>
  <c r="CA62" i="11"/>
  <c r="F62" i="11"/>
  <c r="E62" i="11"/>
  <c r="D62" i="11"/>
  <c r="CS62" i="11" s="1"/>
  <c r="CQ61" i="11"/>
  <c r="CP61" i="11"/>
  <c r="CO61" i="11"/>
  <c r="CC61" i="11"/>
  <c r="CA61" i="11"/>
  <c r="F61" i="11"/>
  <c r="CB61" i="11" s="1"/>
  <c r="E61" i="11"/>
  <c r="D61" i="11" s="1"/>
  <c r="CQ60" i="11"/>
  <c r="CO60" i="11"/>
  <c r="CC60" i="11"/>
  <c r="CA60" i="11"/>
  <c r="F60" i="11"/>
  <c r="CB60" i="11" s="1"/>
  <c r="E60" i="11"/>
  <c r="CQ59" i="11"/>
  <c r="CP59" i="11"/>
  <c r="CO59" i="11"/>
  <c r="CH59" i="11"/>
  <c r="CG59" i="11"/>
  <c r="CC59" i="11"/>
  <c r="CA59" i="11"/>
  <c r="F59" i="11"/>
  <c r="CB59" i="11" s="1"/>
  <c r="E59" i="11"/>
  <c r="D59" i="11" s="1"/>
  <c r="CS58" i="11"/>
  <c r="CQ58" i="11"/>
  <c r="CP58" i="11"/>
  <c r="CO58" i="11"/>
  <c r="CG58" i="11"/>
  <c r="CE58" i="11"/>
  <c r="CC58" i="11"/>
  <c r="CA58" i="11"/>
  <c r="F58" i="11"/>
  <c r="CB58" i="11" s="1"/>
  <c r="E58" i="11"/>
  <c r="D58" i="11"/>
  <c r="AY57" i="11"/>
  <c r="AX57" i="11"/>
  <c r="AW57" i="11"/>
  <c r="AV57" i="11"/>
  <c r="AU57" i="11"/>
  <c r="AT57" i="11"/>
  <c r="AS57" i="11"/>
  <c r="AR57" i="11"/>
  <c r="AQ57" i="11"/>
  <c r="AP57" i="11"/>
  <c r="AO57" i="11"/>
  <c r="AN57" i="11"/>
  <c r="AM57" i="11"/>
  <c r="AL57" i="11"/>
  <c r="AK57" i="11"/>
  <c r="AJ57" i="11"/>
  <c r="AI57" i="11"/>
  <c r="AH57" i="11"/>
  <c r="AG57" i="11"/>
  <c r="AF57" i="1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CQ56" i="11"/>
  <c r="CO56" i="11"/>
  <c r="CC56" i="11"/>
  <c r="CB56" i="11"/>
  <c r="CA56" i="11"/>
  <c r="F56" i="11"/>
  <c r="E56" i="11"/>
  <c r="CQ55" i="11"/>
  <c r="CO55" i="11"/>
  <c r="CH55" i="11"/>
  <c r="CG55" i="11"/>
  <c r="CF55" i="11"/>
  <c r="CC55" i="11"/>
  <c r="CA55" i="11"/>
  <c r="F55" i="11"/>
  <c r="E55" i="11"/>
  <c r="D55" i="11"/>
  <c r="CV55" i="11" s="1"/>
  <c r="CQ54" i="11"/>
  <c r="CO54" i="11"/>
  <c r="CC54" i="11"/>
  <c r="CB54" i="11"/>
  <c r="CA54" i="11"/>
  <c r="F54" i="11"/>
  <c r="CP54" i="11" s="1"/>
  <c r="E54" i="11"/>
  <c r="D54" i="11"/>
  <c r="CT53" i="11"/>
  <c r="CS53" i="11"/>
  <c r="CQ53" i="11"/>
  <c r="CO53" i="11"/>
  <c r="CC53" i="11"/>
  <c r="CB53" i="11"/>
  <c r="CA53" i="11"/>
  <c r="F53" i="11"/>
  <c r="CP53" i="11" s="1"/>
  <c r="E53" i="11"/>
  <c r="D53" i="11" s="1"/>
  <c r="CR53" i="11" s="1"/>
  <c r="CQ52" i="11"/>
  <c r="CO52" i="11"/>
  <c r="CC52" i="11"/>
  <c r="CB52" i="11"/>
  <c r="CA52" i="11"/>
  <c r="F52" i="11"/>
  <c r="CP52" i="11" s="1"/>
  <c r="E52" i="11"/>
  <c r="E57" i="11" s="1"/>
  <c r="CQ51" i="11"/>
  <c r="CO51" i="11"/>
  <c r="CH51" i="11"/>
  <c r="CF51" i="11"/>
  <c r="CE51" i="11"/>
  <c r="CD51" i="11"/>
  <c r="CC51" i="11"/>
  <c r="CB51" i="11"/>
  <c r="CA51" i="11"/>
  <c r="F51" i="11"/>
  <c r="E51" i="11"/>
  <c r="D51" i="11"/>
  <c r="CV50" i="11"/>
  <c r="CU50" i="11"/>
  <c r="CT50" i="11"/>
  <c r="CS50" i="11"/>
  <c r="CQ50" i="11"/>
  <c r="CO50" i="11"/>
  <c r="CH50" i="11"/>
  <c r="CG50" i="11"/>
  <c r="CE50" i="11"/>
  <c r="CD50" i="11"/>
  <c r="CC50" i="11"/>
  <c r="CA50" i="11"/>
  <c r="F50" i="11"/>
  <c r="E50" i="11"/>
  <c r="D50" i="11" s="1"/>
  <c r="CF50" i="11" s="1"/>
  <c r="CQ49" i="11"/>
  <c r="CO49" i="11"/>
  <c r="CC49" i="11"/>
  <c r="CA49" i="11"/>
  <c r="F49" i="11"/>
  <c r="E49" i="11"/>
  <c r="D49" i="11" s="1"/>
  <c r="CT49" i="11" s="1"/>
  <c r="CQ48" i="11"/>
  <c r="CO48" i="11"/>
  <c r="CC48" i="11"/>
  <c r="CA48" i="11"/>
  <c r="F48" i="11"/>
  <c r="D48" i="11" s="1"/>
  <c r="E48" i="11"/>
  <c r="CV47" i="11"/>
  <c r="CR47" i="11"/>
  <c r="CQ47" i="11"/>
  <c r="CO47" i="11"/>
  <c r="CF47" i="11"/>
  <c r="CE47" i="11"/>
  <c r="CC47" i="11"/>
  <c r="CB47" i="11"/>
  <c r="CA47" i="11"/>
  <c r="F47" i="11"/>
  <c r="CP47" i="11" s="1"/>
  <c r="E47" i="11"/>
  <c r="D47" i="11"/>
  <c r="CT47" i="11" s="1"/>
  <c r="CR46" i="11"/>
  <c r="CP46" i="11"/>
  <c r="CO46" i="11"/>
  <c r="CG46" i="11"/>
  <c r="CA46" i="11"/>
  <c r="F46" i="11"/>
  <c r="CB46" i="11" s="1"/>
  <c r="E46" i="11"/>
  <c r="D46" i="11"/>
  <c r="CP45" i="11"/>
  <c r="CO45" i="11"/>
  <c r="CA45" i="11"/>
  <c r="F45" i="11"/>
  <c r="CB45" i="11" s="1"/>
  <c r="E45" i="11"/>
  <c r="CQ44" i="11"/>
  <c r="CO44" i="11"/>
  <c r="CC44" i="11"/>
  <c r="CA44" i="11"/>
  <c r="F44" i="11"/>
  <c r="CB44" i="11" s="1"/>
  <c r="E44" i="11"/>
  <c r="AX39" i="11"/>
  <c r="AW39" i="11"/>
  <c r="AV39" i="11"/>
  <c r="AU39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CQ38" i="11"/>
  <c r="CP38" i="11"/>
  <c r="CO38" i="11"/>
  <c r="CH38" i="11"/>
  <c r="CG38" i="11"/>
  <c r="CD38" i="11"/>
  <c r="CC38" i="11"/>
  <c r="CA38" i="11"/>
  <c r="F38" i="11"/>
  <c r="CB38" i="11" s="1"/>
  <c r="E38" i="11"/>
  <c r="D38" i="11"/>
  <c r="CQ37" i="11"/>
  <c r="CO37" i="11"/>
  <c r="CC37" i="11"/>
  <c r="CA37" i="11"/>
  <c r="F37" i="11"/>
  <c r="CP37" i="11" s="1"/>
  <c r="E37" i="11"/>
  <c r="CV36" i="11"/>
  <c r="CT36" i="11"/>
  <c r="CQ36" i="11"/>
  <c r="CP36" i="11"/>
  <c r="CO36" i="11"/>
  <c r="CF36" i="11"/>
  <c r="CE36" i="11"/>
  <c r="CC36" i="11"/>
  <c r="CB36" i="11"/>
  <c r="CA36" i="11"/>
  <c r="F36" i="11"/>
  <c r="E36" i="11"/>
  <c r="D36" i="11" s="1"/>
  <c r="CS36" i="11" s="1"/>
  <c r="CQ35" i="11"/>
  <c r="CP35" i="11"/>
  <c r="CO35" i="11"/>
  <c r="CH35" i="11"/>
  <c r="CD35" i="11"/>
  <c r="CC35" i="11"/>
  <c r="CB35" i="11"/>
  <c r="CA35" i="11"/>
  <c r="F35" i="11"/>
  <c r="E35" i="11"/>
  <c r="D35" i="11"/>
  <c r="CQ34" i="11"/>
  <c r="CO34" i="11"/>
  <c r="CC34" i="11"/>
  <c r="CA34" i="11"/>
  <c r="F34" i="11"/>
  <c r="CP34" i="11" s="1"/>
  <c r="E34" i="11"/>
  <c r="CQ33" i="11"/>
  <c r="CP33" i="11"/>
  <c r="CO33" i="11"/>
  <c r="CC33" i="11"/>
  <c r="CA33" i="11"/>
  <c r="F33" i="11"/>
  <c r="CB33" i="11" s="1"/>
  <c r="E33" i="11"/>
  <c r="D33" i="11" s="1"/>
  <c r="CT33" i="11" s="1"/>
  <c r="CV32" i="11"/>
  <c r="CQ32" i="11"/>
  <c r="CP32" i="11"/>
  <c r="CO32" i="11"/>
  <c r="CE32" i="11"/>
  <c r="CD32" i="11"/>
  <c r="CC32" i="11"/>
  <c r="CB32" i="11"/>
  <c r="CA32" i="11"/>
  <c r="F32" i="11"/>
  <c r="E32" i="11"/>
  <c r="D32" i="11"/>
  <c r="CT32" i="11" s="1"/>
  <c r="CR31" i="11"/>
  <c r="CQ31" i="11"/>
  <c r="CO31" i="11"/>
  <c r="CC31" i="11"/>
  <c r="CB31" i="11"/>
  <c r="CA31" i="11"/>
  <c r="F31" i="11"/>
  <c r="CP31" i="11" s="1"/>
  <c r="E31" i="11"/>
  <c r="D31" i="11" s="1"/>
  <c r="CS31" i="11" s="1"/>
  <c r="CQ30" i="11"/>
  <c r="CP30" i="11"/>
  <c r="CO30" i="11"/>
  <c r="CC30" i="11"/>
  <c r="CA30" i="11"/>
  <c r="F30" i="11"/>
  <c r="CB30" i="11" s="1"/>
  <c r="E30" i="11"/>
  <c r="D30" i="11"/>
  <c r="CV29" i="11"/>
  <c r="CQ29" i="11"/>
  <c r="CP29" i="11"/>
  <c r="CO29" i="11"/>
  <c r="CD29" i="11"/>
  <c r="CC29" i="11"/>
  <c r="CB29" i="11"/>
  <c r="CA29" i="11"/>
  <c r="F29" i="11"/>
  <c r="E29" i="11"/>
  <c r="D29" i="11"/>
  <c r="CQ28" i="11"/>
  <c r="CO28" i="11"/>
  <c r="CC28" i="11"/>
  <c r="CB28" i="11"/>
  <c r="CA28" i="11"/>
  <c r="F28" i="11"/>
  <c r="E28" i="11"/>
  <c r="CR27" i="11"/>
  <c r="CQ27" i="11"/>
  <c r="CP27" i="11"/>
  <c r="CO27" i="11"/>
  <c r="CE27" i="11"/>
  <c r="CD27" i="11"/>
  <c r="CC27" i="11"/>
  <c r="CB27" i="11"/>
  <c r="CA27" i="11"/>
  <c r="F27" i="11"/>
  <c r="E27" i="11"/>
  <c r="D27" i="11" s="1"/>
  <c r="CQ26" i="11"/>
  <c r="CO26" i="11"/>
  <c r="CH26" i="11"/>
  <c r="CG26" i="11"/>
  <c r="CC26" i="11"/>
  <c r="CA26" i="11"/>
  <c r="F26" i="11"/>
  <c r="E26" i="11"/>
  <c r="D26" i="11"/>
  <c r="CR26" i="11" s="1"/>
  <c r="CQ25" i="11"/>
  <c r="CP25" i="11"/>
  <c r="CO25" i="11"/>
  <c r="CC25" i="11"/>
  <c r="CA25" i="11"/>
  <c r="F25" i="11"/>
  <c r="CB25" i="11" s="1"/>
  <c r="E25" i="11"/>
  <c r="D25" i="11"/>
  <c r="CV24" i="11"/>
  <c r="CS24" i="11"/>
  <c r="CQ24" i="11"/>
  <c r="CP24" i="11"/>
  <c r="CO24" i="11"/>
  <c r="CG24" i="11"/>
  <c r="CE24" i="11"/>
  <c r="CD24" i="11"/>
  <c r="CC24" i="11"/>
  <c r="CB24" i="11"/>
  <c r="CA24" i="11"/>
  <c r="F24" i="11"/>
  <c r="E24" i="11"/>
  <c r="D24" i="11"/>
  <c r="CV23" i="11"/>
  <c r="CT23" i="11"/>
  <c r="CS23" i="11"/>
  <c r="CR23" i="11"/>
  <c r="CQ23" i="11"/>
  <c r="CP23" i="11"/>
  <c r="CO23" i="11"/>
  <c r="CH23" i="11"/>
  <c r="CF23" i="11"/>
  <c r="CE23" i="11"/>
  <c r="CD23" i="11"/>
  <c r="CC23" i="11"/>
  <c r="CB23" i="11"/>
  <c r="CA23" i="11"/>
  <c r="F23" i="11"/>
  <c r="E23" i="11"/>
  <c r="D23" i="11"/>
  <c r="CQ22" i="11"/>
  <c r="CP22" i="11"/>
  <c r="CO22" i="11"/>
  <c r="CH22" i="11"/>
  <c r="CC22" i="11"/>
  <c r="CA22" i="11"/>
  <c r="F22" i="11"/>
  <c r="D22" i="11" s="1"/>
  <c r="CV22" i="11" s="1"/>
  <c r="E22" i="11"/>
  <c r="CQ21" i="11"/>
  <c r="CP21" i="11"/>
  <c r="CO21" i="11"/>
  <c r="CC21" i="11"/>
  <c r="CA21" i="11"/>
  <c r="F21" i="11"/>
  <c r="CB21" i="11" s="1"/>
  <c r="E21" i="11"/>
  <c r="D21" i="11" s="1"/>
  <c r="CV17" i="11"/>
  <c r="CT17" i="11"/>
  <c r="CQ17" i="11"/>
  <c r="CP17" i="11"/>
  <c r="CO17" i="11"/>
  <c r="CC17" i="11"/>
  <c r="CB17" i="11"/>
  <c r="CA17" i="11"/>
  <c r="F17" i="11"/>
  <c r="E17" i="11"/>
  <c r="D17" i="11"/>
  <c r="CR16" i="11"/>
  <c r="CQ16" i="11"/>
  <c r="CP16" i="11"/>
  <c r="CO16" i="11"/>
  <c r="CG16" i="11"/>
  <c r="CF16" i="11"/>
  <c r="CD16" i="11"/>
  <c r="CC16" i="11"/>
  <c r="CB16" i="11"/>
  <c r="CA16" i="11"/>
  <c r="F16" i="11"/>
  <c r="E16" i="11"/>
  <c r="D16" i="11" s="1"/>
  <c r="CT16" i="11" s="1"/>
  <c r="CQ15" i="11"/>
  <c r="CO15" i="11"/>
  <c r="CC15" i="11"/>
  <c r="CA15" i="11"/>
  <c r="F15" i="11"/>
  <c r="CB15" i="11" s="1"/>
  <c r="E15" i="11"/>
  <c r="D15" i="11"/>
  <c r="CE15" i="11" s="1"/>
  <c r="CQ14" i="11"/>
  <c r="CO14" i="11"/>
  <c r="CC14" i="11"/>
  <c r="CA14" i="11"/>
  <c r="F14" i="11"/>
  <c r="CB14" i="11" s="1"/>
  <c r="E14" i="11"/>
  <c r="CQ13" i="11"/>
  <c r="CO13" i="11"/>
  <c r="CH13" i="11"/>
  <c r="CG13" i="11"/>
  <c r="CF13" i="11"/>
  <c r="CE13" i="11"/>
  <c r="CD13" i="11"/>
  <c r="CC13" i="11"/>
  <c r="CA13" i="11"/>
  <c r="F13" i="11"/>
  <c r="E13" i="11"/>
  <c r="D13" i="11" s="1"/>
  <c r="CT13" i="11" s="1"/>
  <c r="CQ12" i="11"/>
  <c r="CP12" i="11"/>
  <c r="CO12" i="11"/>
  <c r="CC12" i="11"/>
  <c r="CB12" i="11"/>
  <c r="CA12" i="11"/>
  <c r="F12" i="11"/>
  <c r="E12" i="11"/>
  <c r="D12" i="11"/>
  <c r="A5" i="11"/>
  <c r="A4" i="11"/>
  <c r="A3" i="11"/>
  <c r="A2" i="11"/>
  <c r="CP344" i="13"/>
  <c r="CB344" i="13"/>
  <c r="F344" i="13"/>
  <c r="E344" i="13"/>
  <c r="D344" i="13"/>
  <c r="CP343" i="13"/>
  <c r="CB343" i="13"/>
  <c r="F343" i="13"/>
  <c r="E343" i="13"/>
  <c r="D343" i="13"/>
  <c r="CP342" i="13"/>
  <c r="CB342" i="13"/>
  <c r="F342" i="13"/>
  <c r="E342" i="13"/>
  <c r="CP341" i="13"/>
  <c r="CB341" i="13"/>
  <c r="CA341" i="13"/>
  <c r="F341" i="13"/>
  <c r="CO341" i="13" s="1"/>
  <c r="E341" i="13"/>
  <c r="CP340" i="13"/>
  <c r="CB340" i="13"/>
  <c r="F340" i="13"/>
  <c r="E340" i="13"/>
  <c r="AX335" i="13"/>
  <c r="AW335" i="13"/>
  <c r="AU335" i="13"/>
  <c r="AT335" i="13"/>
  <c r="AS335" i="13"/>
  <c r="AR335" i="13"/>
  <c r="AN335" i="13"/>
  <c r="AM335" i="13"/>
  <c r="AL335" i="13"/>
  <c r="AK335" i="13"/>
  <c r="AJ335" i="13"/>
  <c r="AI335" i="13"/>
  <c r="AH335" i="13"/>
  <c r="AG335" i="13"/>
  <c r="AF335" i="13"/>
  <c r="AE335" i="13"/>
  <c r="AD335" i="13"/>
  <c r="AC335" i="13"/>
  <c r="AB335" i="13"/>
  <c r="AA335" i="13"/>
  <c r="Z335" i="13"/>
  <c r="Y335" i="13"/>
  <c r="X335" i="13"/>
  <c r="W335" i="13"/>
  <c r="V335" i="13"/>
  <c r="U335" i="13"/>
  <c r="T335" i="13"/>
  <c r="S335" i="13"/>
  <c r="R335" i="13"/>
  <c r="Q335" i="13"/>
  <c r="P335" i="13"/>
  <c r="O335" i="13"/>
  <c r="N335" i="13"/>
  <c r="M335" i="13"/>
  <c r="L335" i="13"/>
  <c r="K335" i="13"/>
  <c r="J335" i="13"/>
  <c r="I335" i="13"/>
  <c r="H335" i="13"/>
  <c r="G335" i="13"/>
  <c r="AX334" i="13"/>
  <c r="AW334" i="13"/>
  <c r="AU334" i="13"/>
  <c r="AT334" i="13"/>
  <c r="AS334" i="13"/>
  <c r="AR334" i="13"/>
  <c r="AN334" i="13"/>
  <c r="AM334" i="13"/>
  <c r="AL334" i="13"/>
  <c r="AK334" i="13"/>
  <c r="AJ334" i="13"/>
  <c r="AI334" i="13"/>
  <c r="AH334" i="13"/>
  <c r="AG334" i="13"/>
  <c r="AF334" i="13"/>
  <c r="AE334" i="13"/>
  <c r="AD334" i="13"/>
  <c r="AC334" i="13"/>
  <c r="AB334" i="13"/>
  <c r="AA334" i="13"/>
  <c r="Z334" i="13"/>
  <c r="Y334" i="13"/>
  <c r="X334" i="13"/>
  <c r="W334" i="13"/>
  <c r="V334" i="13"/>
  <c r="U334" i="13"/>
  <c r="E334" i="13" s="1"/>
  <c r="T334" i="13"/>
  <c r="S334" i="13"/>
  <c r="R334" i="13"/>
  <c r="Q334" i="13"/>
  <c r="P334" i="13"/>
  <c r="O334" i="13"/>
  <c r="N334" i="13"/>
  <c r="M334" i="13"/>
  <c r="L334" i="13"/>
  <c r="K334" i="13"/>
  <c r="J334" i="13"/>
  <c r="I334" i="13"/>
  <c r="H334" i="13"/>
  <c r="G334" i="13"/>
  <c r="AX333" i="13"/>
  <c r="AW333" i="13"/>
  <c r="AV333" i="13"/>
  <c r="AU333" i="13"/>
  <c r="AT333" i="13"/>
  <c r="AS333" i="13"/>
  <c r="AR333" i="13"/>
  <c r="AN333" i="13"/>
  <c r="AM333" i="13"/>
  <c r="AL333" i="13"/>
  <c r="AK333" i="13"/>
  <c r="AJ333" i="13"/>
  <c r="AI333" i="13"/>
  <c r="AH333" i="13"/>
  <c r="AG333" i="13"/>
  <c r="AF333" i="13"/>
  <c r="AE333" i="13"/>
  <c r="AD333" i="13"/>
  <c r="AC333" i="13"/>
  <c r="AB333" i="13"/>
  <c r="AA333" i="13"/>
  <c r="Z333" i="13"/>
  <c r="Y333" i="13"/>
  <c r="X333" i="13"/>
  <c r="W333" i="13"/>
  <c r="V333" i="13"/>
  <c r="U333" i="13"/>
  <c r="T333" i="13"/>
  <c r="S333" i="13"/>
  <c r="R333" i="13"/>
  <c r="Q333" i="13"/>
  <c r="P333" i="13"/>
  <c r="O333" i="13"/>
  <c r="N333" i="13"/>
  <c r="M333" i="13"/>
  <c r="L333" i="13"/>
  <c r="K333" i="13"/>
  <c r="J333" i="13"/>
  <c r="I333" i="13"/>
  <c r="H333" i="13"/>
  <c r="G333" i="13"/>
  <c r="AX332" i="13"/>
  <c r="AW332" i="13"/>
  <c r="AU332" i="13"/>
  <c r="AT332" i="13"/>
  <c r="AS332" i="13"/>
  <c r="AR332" i="13"/>
  <c r="AN332" i="13"/>
  <c r="AM332" i="13"/>
  <c r="AL332" i="13"/>
  <c r="AK332" i="13"/>
  <c r="AJ332" i="13"/>
  <c r="AI332" i="13"/>
  <c r="AH332" i="13"/>
  <c r="AG332" i="13"/>
  <c r="AF332" i="13"/>
  <c r="AE332" i="13"/>
  <c r="AD332" i="13"/>
  <c r="AC332" i="13"/>
  <c r="AB332" i="13"/>
  <c r="AA332" i="13"/>
  <c r="Z332" i="13"/>
  <c r="Y332" i="13"/>
  <c r="X332" i="13"/>
  <c r="F332" i="13" s="1"/>
  <c r="W332" i="13"/>
  <c r="V332" i="13"/>
  <c r="U332" i="13"/>
  <c r="T332" i="13"/>
  <c r="S332" i="13"/>
  <c r="R332" i="13"/>
  <c r="Q332" i="13"/>
  <c r="P332" i="13"/>
  <c r="O332" i="13"/>
  <c r="N332" i="13"/>
  <c r="M332" i="13"/>
  <c r="L332" i="13"/>
  <c r="K332" i="13"/>
  <c r="J332" i="13"/>
  <c r="I332" i="13"/>
  <c r="H332" i="13"/>
  <c r="G332" i="13"/>
  <c r="AX331" i="13"/>
  <c r="AW331" i="13"/>
  <c r="AU331" i="13"/>
  <c r="AT331" i="13"/>
  <c r="AS331" i="13"/>
  <c r="AR331" i="13"/>
  <c r="AQ331" i="13"/>
  <c r="AN331" i="13"/>
  <c r="AM331" i="13"/>
  <c r="AL331" i="13"/>
  <c r="AK331" i="13"/>
  <c r="AJ331" i="13"/>
  <c r="AI331" i="13"/>
  <c r="AH331" i="13"/>
  <c r="AG331" i="13"/>
  <c r="AF331" i="13"/>
  <c r="AE331" i="13"/>
  <c r="AD331" i="13"/>
  <c r="AC331" i="13"/>
  <c r="AB331" i="13"/>
  <c r="AA331" i="13"/>
  <c r="Z331" i="13"/>
  <c r="Y331" i="13"/>
  <c r="X331" i="13"/>
  <c r="W331" i="13"/>
  <c r="V331" i="13"/>
  <c r="U331" i="13"/>
  <c r="T331" i="13"/>
  <c r="S331" i="13"/>
  <c r="R331" i="13"/>
  <c r="Q331" i="13"/>
  <c r="P331" i="13"/>
  <c r="O331" i="13"/>
  <c r="N331" i="13"/>
  <c r="M331" i="13"/>
  <c r="L331" i="13"/>
  <c r="K331" i="13"/>
  <c r="J331" i="13"/>
  <c r="I331" i="13"/>
  <c r="H331" i="13"/>
  <c r="F331" i="13" s="1"/>
  <c r="G331" i="13"/>
  <c r="E331" i="13" s="1"/>
  <c r="D331" i="13" s="1"/>
  <c r="AX330" i="13"/>
  <c r="AW330" i="13"/>
  <c r="AU330" i="13"/>
  <c r="AT330" i="13"/>
  <c r="AS330" i="13"/>
  <c r="AR330" i="13"/>
  <c r="AQ330" i="13"/>
  <c r="AP330" i="13"/>
  <c r="AO330" i="13"/>
  <c r="AN330" i="13"/>
  <c r="AM330" i="13"/>
  <c r="AL330" i="13"/>
  <c r="AK330" i="13"/>
  <c r="AJ330" i="13"/>
  <c r="AI330" i="13"/>
  <c r="AH330" i="13"/>
  <c r="AG330" i="13"/>
  <c r="AF330" i="13"/>
  <c r="AE330" i="13"/>
  <c r="AD330" i="13"/>
  <c r="AC330" i="13"/>
  <c r="AB330" i="13"/>
  <c r="AA330" i="13"/>
  <c r="Z330" i="13"/>
  <c r="Y330" i="13"/>
  <c r="X330" i="13"/>
  <c r="W330" i="13"/>
  <c r="V330" i="13"/>
  <c r="U330" i="13"/>
  <c r="T330" i="13"/>
  <c r="S330" i="13"/>
  <c r="R330" i="13"/>
  <c r="Q330" i="13"/>
  <c r="P330" i="13"/>
  <c r="O330" i="13"/>
  <c r="N330" i="13"/>
  <c r="M330" i="13"/>
  <c r="L330" i="13"/>
  <c r="K330" i="13"/>
  <c r="E330" i="13" s="1"/>
  <c r="J330" i="13"/>
  <c r="I330" i="13"/>
  <c r="H330" i="13"/>
  <c r="G330" i="13"/>
  <c r="CP329" i="13"/>
  <c r="CO329" i="13"/>
  <c r="CL329" i="13"/>
  <c r="CK329" i="13"/>
  <c r="CB329" i="13"/>
  <c r="CA329" i="13"/>
  <c r="F329" i="13"/>
  <c r="E329" i="13"/>
  <c r="D329" i="13"/>
  <c r="CP328" i="13"/>
  <c r="CO328" i="13"/>
  <c r="CB328" i="13"/>
  <c r="F328" i="13"/>
  <c r="CA328" i="13" s="1"/>
  <c r="E328" i="13"/>
  <c r="D328" i="13" s="1"/>
  <c r="CZ327" i="13"/>
  <c r="CY327" i="13"/>
  <c r="CT327" i="13"/>
  <c r="CS327" i="13"/>
  <c r="CP327" i="13"/>
  <c r="CO327" i="13"/>
  <c r="CL327" i="13"/>
  <c r="CJ327" i="13"/>
  <c r="CI327" i="13"/>
  <c r="CF327" i="13"/>
  <c r="CE327" i="13"/>
  <c r="CC327" i="13"/>
  <c r="CB327" i="13"/>
  <c r="CA327" i="13"/>
  <c r="F327" i="13"/>
  <c r="E327" i="13"/>
  <c r="D327" i="13" s="1"/>
  <c r="CY326" i="13"/>
  <c r="CW326" i="13"/>
  <c r="CP326" i="13"/>
  <c r="CO326" i="13"/>
  <c r="CK326" i="13"/>
  <c r="CH326" i="13"/>
  <c r="CF326" i="13"/>
  <c r="CB326" i="13"/>
  <c r="CA326" i="13"/>
  <c r="F326" i="13"/>
  <c r="E326" i="13"/>
  <c r="D326" i="13" s="1"/>
  <c r="CZ326" i="13" s="1"/>
  <c r="CS325" i="13"/>
  <c r="CP325" i="13"/>
  <c r="CI325" i="13"/>
  <c r="CD325" i="13"/>
  <c r="CB325" i="13"/>
  <c r="F325" i="13"/>
  <c r="E325" i="13"/>
  <c r="D325" i="13"/>
  <c r="CP324" i="13"/>
  <c r="CB324" i="13"/>
  <c r="F324" i="13"/>
  <c r="CO324" i="13" s="1"/>
  <c r="E324" i="13"/>
  <c r="D324" i="13"/>
  <c r="CW323" i="13"/>
  <c r="CT323" i="13"/>
  <c r="CP323" i="13"/>
  <c r="CO323" i="13"/>
  <c r="CL323" i="13"/>
  <c r="CK323" i="13"/>
  <c r="CI323" i="13"/>
  <c r="CH323" i="13"/>
  <c r="CB323" i="13"/>
  <c r="CA323" i="13"/>
  <c r="F323" i="13"/>
  <c r="E323" i="13"/>
  <c r="D323" i="13"/>
  <c r="CP322" i="13"/>
  <c r="CB322" i="13"/>
  <c r="F322" i="13"/>
  <c r="E322" i="13"/>
  <c r="CP321" i="13"/>
  <c r="CJ321" i="13"/>
  <c r="CB321" i="13"/>
  <c r="F321" i="13"/>
  <c r="E321" i="13"/>
  <c r="D321" i="13" s="1"/>
  <c r="CZ320" i="13"/>
  <c r="CY320" i="13"/>
  <c r="CP320" i="13"/>
  <c r="CO320" i="13"/>
  <c r="CH320" i="13"/>
  <c r="CB320" i="13"/>
  <c r="CA320" i="13"/>
  <c r="F320" i="13"/>
  <c r="E320" i="13"/>
  <c r="D320" i="13"/>
  <c r="CZ319" i="13"/>
  <c r="CY319" i="13"/>
  <c r="CW319" i="13"/>
  <c r="CV319" i="13"/>
  <c r="CT319" i="13"/>
  <c r="CP319" i="13"/>
  <c r="CO319" i="13"/>
  <c r="CL319" i="13"/>
  <c r="CK319" i="13"/>
  <c r="CH319" i="13"/>
  <c r="CF319" i="13"/>
  <c r="CE319" i="13"/>
  <c r="CB319" i="13"/>
  <c r="CA319" i="13"/>
  <c r="F319" i="13"/>
  <c r="E319" i="13"/>
  <c r="D319" i="13"/>
  <c r="CP318" i="13"/>
  <c r="CB318" i="13"/>
  <c r="F318" i="13"/>
  <c r="E318" i="13"/>
  <c r="CP317" i="13"/>
  <c r="CK317" i="13"/>
  <c r="CB317" i="13"/>
  <c r="F317" i="13"/>
  <c r="E317" i="13"/>
  <c r="D317" i="13"/>
  <c r="CV317" i="13" s="1"/>
  <c r="CZ316" i="13"/>
  <c r="CP316" i="13"/>
  <c r="CO316" i="13"/>
  <c r="CB316" i="13"/>
  <c r="CA316" i="13"/>
  <c r="F316" i="13"/>
  <c r="E316" i="13"/>
  <c r="D316" i="13" s="1"/>
  <c r="CP315" i="13"/>
  <c r="CO315" i="13"/>
  <c r="CB315" i="13"/>
  <c r="CA315" i="13"/>
  <c r="F315" i="13"/>
  <c r="E315" i="13"/>
  <c r="D315" i="13" s="1"/>
  <c r="CP314" i="13"/>
  <c r="CB314" i="13"/>
  <c r="F314" i="13"/>
  <c r="E314" i="13"/>
  <c r="D314" i="13" s="1"/>
  <c r="CT314" i="13" s="1"/>
  <c r="CP313" i="13"/>
  <c r="CO313" i="13"/>
  <c r="CB313" i="13"/>
  <c r="F313" i="13"/>
  <c r="CA313" i="13" s="1"/>
  <c r="E313" i="13"/>
  <c r="CZ312" i="13"/>
  <c r="CY312" i="13"/>
  <c r="CW312" i="13"/>
  <c r="CV312" i="13"/>
  <c r="CT312" i="13"/>
  <c r="CR312" i="13"/>
  <c r="CP312" i="13"/>
  <c r="CO312" i="13"/>
  <c r="CL312" i="13"/>
  <c r="CE312" i="13"/>
  <c r="CC312" i="13"/>
  <c r="CB312" i="13"/>
  <c r="F312" i="13"/>
  <c r="CA312" i="13" s="1"/>
  <c r="E312" i="13"/>
  <c r="D312" i="13" s="1"/>
  <c r="CY311" i="13"/>
  <c r="CW311" i="13"/>
  <c r="CT311" i="13"/>
  <c r="CP311" i="13"/>
  <c r="CO311" i="13"/>
  <c r="CK311" i="13"/>
  <c r="CI311" i="13"/>
  <c r="CH311" i="13"/>
  <c r="CB311" i="13"/>
  <c r="CA311" i="13"/>
  <c r="F311" i="13"/>
  <c r="E311" i="13"/>
  <c r="D311" i="13" s="1"/>
  <c r="CZ310" i="13"/>
  <c r="CY310" i="13"/>
  <c r="CW310" i="13"/>
  <c r="CV310" i="13"/>
  <c r="CT310" i="13"/>
  <c r="CP310" i="13"/>
  <c r="CO310" i="13"/>
  <c r="CK310" i="13"/>
  <c r="CI310" i="13"/>
  <c r="CH310" i="13"/>
  <c r="CF310" i="13"/>
  <c r="CB310" i="13"/>
  <c r="CA310" i="13"/>
  <c r="AY310" i="13"/>
  <c r="F310" i="13"/>
  <c r="E310" i="13"/>
  <c r="D310" i="13" s="1"/>
  <c r="CL310" i="13" s="1"/>
  <c r="CP309" i="13"/>
  <c r="CO309" i="13"/>
  <c r="CB309" i="13"/>
  <c r="F309" i="13"/>
  <c r="CA309" i="13" s="1"/>
  <c r="E309" i="13"/>
  <c r="CT308" i="13"/>
  <c r="CP308" i="13"/>
  <c r="CB308" i="13"/>
  <c r="F308" i="13"/>
  <c r="CA308" i="13" s="1"/>
  <c r="E308" i="13"/>
  <c r="D308" i="13"/>
  <c r="CZ308" i="13" s="1"/>
  <c r="CT307" i="13"/>
  <c r="CP307" i="13"/>
  <c r="CB307" i="13"/>
  <c r="F307" i="13"/>
  <c r="E307" i="13"/>
  <c r="D307" i="13" s="1"/>
  <c r="CV307" i="13" s="1"/>
  <c r="CZ306" i="13"/>
  <c r="CW306" i="13"/>
  <c r="CT306" i="13"/>
  <c r="CS306" i="13"/>
  <c r="CR306" i="13"/>
  <c r="CP306" i="13"/>
  <c r="CO306" i="13"/>
  <c r="CL306" i="13"/>
  <c r="CK306" i="13"/>
  <c r="CI306" i="13"/>
  <c r="CH306" i="13"/>
  <c r="CF306" i="13"/>
  <c r="CD306" i="13"/>
  <c r="CB306" i="13"/>
  <c r="CA306" i="13"/>
  <c r="F306" i="13"/>
  <c r="E306" i="13"/>
  <c r="D306" i="13" s="1"/>
  <c r="CP305" i="13"/>
  <c r="CB305" i="13"/>
  <c r="F305" i="13"/>
  <c r="CO305" i="13" s="1"/>
  <c r="E305" i="13"/>
  <c r="CP304" i="13"/>
  <c r="CB304" i="13"/>
  <c r="F304" i="13"/>
  <c r="CO304" i="13" s="1"/>
  <c r="E304" i="13"/>
  <c r="D304" i="13"/>
  <c r="CW303" i="13"/>
  <c r="CV303" i="13"/>
  <c r="CP303" i="13"/>
  <c r="CO303" i="13"/>
  <c r="CL303" i="13"/>
  <c r="CK303" i="13"/>
  <c r="CJ303" i="13"/>
  <c r="CI303" i="13"/>
  <c r="CB303" i="13"/>
  <c r="CA303" i="13"/>
  <c r="F303" i="13"/>
  <c r="E303" i="13"/>
  <c r="D303" i="13"/>
  <c r="CX303" i="13" s="1"/>
  <c r="CW302" i="13"/>
  <c r="CT302" i="13"/>
  <c r="CP302" i="13"/>
  <c r="CF302" i="13"/>
  <c r="CB302" i="13"/>
  <c r="CA302" i="13"/>
  <c r="F302" i="13"/>
  <c r="CO302" i="13" s="1"/>
  <c r="E302" i="13"/>
  <c r="D302" i="13"/>
  <c r="CP301" i="13"/>
  <c r="CB301" i="13"/>
  <c r="F301" i="13"/>
  <c r="E301" i="13"/>
  <c r="CP300" i="13"/>
  <c r="CO300" i="13"/>
  <c r="CB300" i="13"/>
  <c r="CA300" i="13"/>
  <c r="F300" i="13"/>
  <c r="E300" i="13"/>
  <c r="CZ299" i="13"/>
  <c r="CW299" i="13"/>
  <c r="CV299" i="13"/>
  <c r="CT299" i="13"/>
  <c r="CP299" i="13"/>
  <c r="CO299" i="13"/>
  <c r="CF299" i="13"/>
  <c r="CB299" i="13"/>
  <c r="F299" i="13"/>
  <c r="CA299" i="13" s="1"/>
  <c r="E299" i="13"/>
  <c r="D299" i="13"/>
  <c r="CP298" i="13"/>
  <c r="CB298" i="13"/>
  <c r="F298" i="13"/>
  <c r="CA298" i="13" s="1"/>
  <c r="E298" i="13"/>
  <c r="CP297" i="13"/>
  <c r="CB297" i="13"/>
  <c r="F297" i="13"/>
  <c r="E297" i="13"/>
  <c r="D297" i="13"/>
  <c r="CJ297" i="13" s="1"/>
  <c r="CZ296" i="13"/>
  <c r="CY296" i="13"/>
  <c r="CW296" i="13"/>
  <c r="CT296" i="13"/>
  <c r="CP296" i="13"/>
  <c r="CO296" i="13"/>
  <c r="CH296" i="13"/>
  <c r="CB296" i="13"/>
  <c r="F296" i="13"/>
  <c r="CA296" i="13" s="1"/>
  <c r="E296" i="13"/>
  <c r="D296" i="13"/>
  <c r="CP295" i="13"/>
  <c r="CO295" i="13"/>
  <c r="CK295" i="13"/>
  <c r="CB295" i="13"/>
  <c r="CA295" i="13"/>
  <c r="F295" i="13"/>
  <c r="E295" i="13"/>
  <c r="D295" i="13" s="1"/>
  <c r="CP294" i="13"/>
  <c r="CB294" i="13"/>
  <c r="CA294" i="13"/>
  <c r="F294" i="13"/>
  <c r="CO294" i="13" s="1"/>
  <c r="E294" i="13"/>
  <c r="CP293" i="13"/>
  <c r="CO293" i="13"/>
  <c r="CB293" i="13"/>
  <c r="CA293" i="13"/>
  <c r="F293" i="13"/>
  <c r="E293" i="13"/>
  <c r="D293" i="13" s="1"/>
  <c r="CP292" i="13"/>
  <c r="CB292" i="13"/>
  <c r="F292" i="13"/>
  <c r="E292" i="13"/>
  <c r="D292" i="13" s="1"/>
  <c r="CY291" i="13"/>
  <c r="CX291" i="13"/>
  <c r="CW291" i="13"/>
  <c r="CV291" i="13"/>
  <c r="CP291" i="13"/>
  <c r="CO291" i="13"/>
  <c r="CL291" i="13"/>
  <c r="CK291" i="13"/>
  <c r="CJ291" i="13"/>
  <c r="CB291" i="13"/>
  <c r="CA291" i="13"/>
  <c r="F291" i="13"/>
  <c r="E291" i="13"/>
  <c r="D291" i="13"/>
  <c r="CP290" i="13"/>
  <c r="CO290" i="13"/>
  <c r="CB290" i="13"/>
  <c r="CA290" i="13"/>
  <c r="F290" i="13"/>
  <c r="E290" i="13"/>
  <c r="CP289" i="13"/>
  <c r="CK289" i="13"/>
  <c r="CF289" i="13"/>
  <c r="CE289" i="13"/>
  <c r="CB289" i="13"/>
  <c r="F289" i="13"/>
  <c r="E289" i="13"/>
  <c r="D289" i="13"/>
  <c r="CH289" i="13" s="1"/>
  <c r="CP288" i="13"/>
  <c r="CB288" i="13"/>
  <c r="CA288" i="13"/>
  <c r="F288" i="13"/>
  <c r="CO288" i="13" s="1"/>
  <c r="E288" i="13"/>
  <c r="D288" i="13" s="1"/>
  <c r="CK288" i="13" s="1"/>
  <c r="CT287" i="13"/>
  <c r="CP287" i="13"/>
  <c r="CO287" i="13"/>
  <c r="CF287" i="13"/>
  <c r="CB287" i="13"/>
  <c r="F287" i="13"/>
  <c r="CA287" i="13" s="1"/>
  <c r="E287" i="13"/>
  <c r="D287" i="13"/>
  <c r="CY286" i="13"/>
  <c r="CP286" i="13"/>
  <c r="CB286" i="13"/>
  <c r="F286" i="13"/>
  <c r="CO286" i="13" s="1"/>
  <c r="E286" i="13"/>
  <c r="D286" i="13"/>
  <c r="CP285" i="13"/>
  <c r="CB285" i="13"/>
  <c r="CA285" i="13"/>
  <c r="F285" i="13"/>
  <c r="CO285" i="13" s="1"/>
  <c r="E285" i="13"/>
  <c r="D285" i="13" s="1"/>
  <c r="CP284" i="13"/>
  <c r="CB284" i="13"/>
  <c r="F284" i="13"/>
  <c r="E284" i="13"/>
  <c r="CY283" i="13"/>
  <c r="CW283" i="13"/>
  <c r="CP283" i="13"/>
  <c r="CB283" i="13"/>
  <c r="F283" i="13"/>
  <c r="CA283" i="13" s="1"/>
  <c r="E283" i="13"/>
  <c r="D283" i="13" s="1"/>
  <c r="CZ283" i="13" s="1"/>
  <c r="CZ282" i="13"/>
  <c r="CY282" i="13"/>
  <c r="CW282" i="13"/>
  <c r="CS282" i="13"/>
  <c r="CQ282" i="13"/>
  <c r="CP282" i="13"/>
  <c r="CB282" i="13"/>
  <c r="CA282" i="13"/>
  <c r="F282" i="13"/>
  <c r="CO282" i="13" s="1"/>
  <c r="E282" i="13"/>
  <c r="D282" i="13"/>
  <c r="CZ281" i="13"/>
  <c r="CY281" i="13"/>
  <c r="CW281" i="13"/>
  <c r="CV281" i="13"/>
  <c r="CU281" i="13"/>
  <c r="CL281" i="13"/>
  <c r="CK281" i="13"/>
  <c r="CI281" i="13"/>
  <c r="CG281" i="13"/>
  <c r="F281" i="13"/>
  <c r="E281" i="13"/>
  <c r="D281" i="13" s="1"/>
  <c r="F280" i="13"/>
  <c r="D280" i="13" s="1"/>
  <c r="E280" i="13"/>
  <c r="F279" i="13"/>
  <c r="D279" i="13" s="1"/>
  <c r="E279" i="13"/>
  <c r="CZ278" i="13"/>
  <c r="CW278" i="13"/>
  <c r="CV278" i="13"/>
  <c r="CU278" i="13"/>
  <c r="CT278" i="13"/>
  <c r="CH278" i="13"/>
  <c r="CG278" i="13"/>
  <c r="F278" i="13"/>
  <c r="E278" i="13"/>
  <c r="D278" i="13" s="1"/>
  <c r="CY277" i="13"/>
  <c r="CW277" i="13"/>
  <c r="F277" i="13"/>
  <c r="D277" i="13" s="1"/>
  <c r="E277" i="13"/>
  <c r="F276" i="13"/>
  <c r="E276" i="13"/>
  <c r="D276" i="13" s="1"/>
  <c r="CR276" i="13" s="1"/>
  <c r="CZ275" i="13"/>
  <c r="CY275" i="13"/>
  <c r="CW275" i="13"/>
  <c r="CT275" i="13"/>
  <c r="F275" i="13"/>
  <c r="D275" i="13" s="1"/>
  <c r="E275" i="13"/>
  <c r="F274" i="13"/>
  <c r="D274" i="13" s="1"/>
  <c r="E274" i="13"/>
  <c r="CW273" i="13"/>
  <c r="CI273" i="13"/>
  <c r="F273" i="13"/>
  <c r="E273" i="13"/>
  <c r="D273" i="13" s="1"/>
  <c r="CY272" i="13"/>
  <c r="CI272" i="13"/>
  <c r="F272" i="13"/>
  <c r="D272" i="13" s="1"/>
  <c r="E272" i="13"/>
  <c r="CK271" i="13"/>
  <c r="CI271" i="13"/>
  <c r="F271" i="13"/>
  <c r="E271" i="13"/>
  <c r="D271" i="13" s="1"/>
  <c r="F270" i="13"/>
  <c r="D270" i="13" s="1"/>
  <c r="E270" i="13"/>
  <c r="CZ269" i="13"/>
  <c r="CY269" i="13"/>
  <c r="CW269" i="13"/>
  <c r="CV269" i="13"/>
  <c r="CU269" i="13"/>
  <c r="CO269" i="13"/>
  <c r="CL269" i="13"/>
  <c r="CK269" i="13"/>
  <c r="CF269" i="13"/>
  <c r="CA269" i="13"/>
  <c r="F269" i="13"/>
  <c r="E269" i="13"/>
  <c r="D269" i="13"/>
  <c r="CO268" i="13"/>
  <c r="CA268" i="13"/>
  <c r="F268" i="13"/>
  <c r="E268" i="13"/>
  <c r="D268" i="13"/>
  <c r="CW268" i="13" s="1"/>
  <c r="CZ267" i="13"/>
  <c r="CT267" i="13"/>
  <c r="CO267" i="13"/>
  <c r="CI267" i="13"/>
  <c r="CG267" i="13"/>
  <c r="CF267" i="13"/>
  <c r="CA267" i="13"/>
  <c r="F267" i="13"/>
  <c r="E267" i="13"/>
  <c r="D267" i="13" s="1"/>
  <c r="CZ266" i="13"/>
  <c r="CY266" i="13"/>
  <c r="CW266" i="13"/>
  <c r="CV266" i="13"/>
  <c r="CH266" i="13"/>
  <c r="CG266" i="13"/>
  <c r="CF266" i="13"/>
  <c r="CA266" i="13"/>
  <c r="F266" i="13"/>
  <c r="CO266" i="13" s="1"/>
  <c r="E266" i="13"/>
  <c r="D266" i="13"/>
  <c r="CO265" i="13"/>
  <c r="F265" i="13"/>
  <c r="CA265" i="13" s="1"/>
  <c r="E265" i="13"/>
  <c r="D265" i="13"/>
  <c r="CY264" i="13"/>
  <c r="CS264" i="13"/>
  <c r="F264" i="13"/>
  <c r="CO264" i="13" s="1"/>
  <c r="E264" i="13"/>
  <c r="D264" i="13"/>
  <c r="CP263" i="13"/>
  <c r="CB263" i="13"/>
  <c r="F263" i="13"/>
  <c r="E263" i="13"/>
  <c r="D263" i="13" s="1"/>
  <c r="CP262" i="13"/>
  <c r="CB262" i="13"/>
  <c r="CA262" i="13"/>
  <c r="F262" i="13"/>
  <c r="CO262" i="13" s="1"/>
  <c r="E262" i="13"/>
  <c r="D262" i="13" s="1"/>
  <c r="CP261" i="13"/>
  <c r="CB261" i="13"/>
  <c r="F261" i="13"/>
  <c r="E261" i="13"/>
  <c r="D261" i="13" s="1"/>
  <c r="CV261" i="13" s="1"/>
  <c r="CZ260" i="13"/>
  <c r="CY260" i="13"/>
  <c r="CW260" i="13"/>
  <c r="CV260" i="13"/>
  <c r="CT260" i="13"/>
  <c r="CP260" i="13"/>
  <c r="CO260" i="13"/>
  <c r="CL260" i="13"/>
  <c r="CK260" i="13"/>
  <c r="CI260" i="13"/>
  <c r="CH260" i="13"/>
  <c r="CB260" i="13"/>
  <c r="CA260" i="13"/>
  <c r="F260" i="13"/>
  <c r="E260" i="13"/>
  <c r="D260" i="13"/>
  <c r="CF260" i="13" s="1"/>
  <c r="CZ259" i="13"/>
  <c r="CY259" i="13"/>
  <c r="CW259" i="13"/>
  <c r="CV259" i="13"/>
  <c r="CT259" i="13"/>
  <c r="CS259" i="13"/>
  <c r="CP259" i="13"/>
  <c r="CO259" i="13"/>
  <c r="CL259" i="13"/>
  <c r="CK259" i="13"/>
  <c r="CI259" i="13"/>
  <c r="CH259" i="13"/>
  <c r="CF259" i="13"/>
  <c r="CB259" i="13"/>
  <c r="CA259" i="13"/>
  <c r="F259" i="13"/>
  <c r="E259" i="13"/>
  <c r="D259" i="13"/>
  <c r="CE259" i="13" s="1"/>
  <c r="CW258" i="13"/>
  <c r="CT258" i="13"/>
  <c r="CP258" i="13"/>
  <c r="CO258" i="13"/>
  <c r="CF258" i="13"/>
  <c r="CE258" i="13"/>
  <c r="CD258" i="13"/>
  <c r="CB258" i="13"/>
  <c r="F258" i="13"/>
  <c r="CA258" i="13" s="1"/>
  <c r="E258" i="13"/>
  <c r="D258" i="13" s="1"/>
  <c r="CP257" i="13"/>
  <c r="CO257" i="13"/>
  <c r="CB257" i="13"/>
  <c r="CA257" i="13"/>
  <c r="F257" i="13"/>
  <c r="E257" i="13"/>
  <c r="D257" i="13"/>
  <c r="CZ256" i="13"/>
  <c r="CP256" i="13"/>
  <c r="CL256" i="13"/>
  <c r="CK256" i="13"/>
  <c r="CI256" i="13"/>
  <c r="CB256" i="13"/>
  <c r="CA256" i="13"/>
  <c r="F256" i="13"/>
  <c r="CO256" i="13" s="1"/>
  <c r="E256" i="13"/>
  <c r="D256" i="13" s="1"/>
  <c r="CP255" i="13"/>
  <c r="CB255" i="13"/>
  <c r="CA255" i="13"/>
  <c r="F255" i="13"/>
  <c r="E255" i="13"/>
  <c r="CZ254" i="13"/>
  <c r="CP254" i="13"/>
  <c r="CO254" i="13"/>
  <c r="CL254" i="13"/>
  <c r="CK254" i="13"/>
  <c r="CI254" i="13"/>
  <c r="CH254" i="13"/>
  <c r="CF254" i="13"/>
  <c r="CB254" i="13"/>
  <c r="F254" i="13"/>
  <c r="CA254" i="13" s="1"/>
  <c r="E254" i="13"/>
  <c r="D254" i="13"/>
  <c r="CP253" i="13"/>
  <c r="CK253" i="13"/>
  <c r="CB253" i="13"/>
  <c r="F253" i="13"/>
  <c r="E253" i="13"/>
  <c r="D253" i="13"/>
  <c r="CH253" i="13" s="1"/>
  <c r="CP252" i="13"/>
  <c r="CB252" i="13"/>
  <c r="F252" i="13"/>
  <c r="CO252" i="13" s="1"/>
  <c r="E252" i="13"/>
  <c r="D252" i="13"/>
  <c r="CP251" i="13"/>
  <c r="CB251" i="13"/>
  <c r="F251" i="13"/>
  <c r="CO251" i="13" s="1"/>
  <c r="E251" i="13"/>
  <c r="CV250" i="13"/>
  <c r="CT250" i="13"/>
  <c r="CP250" i="13"/>
  <c r="CO250" i="13"/>
  <c r="CB250" i="13"/>
  <c r="F250" i="13"/>
  <c r="CA250" i="13" s="1"/>
  <c r="E250" i="13"/>
  <c r="D250" i="13"/>
  <c r="AY246" i="13"/>
  <c r="CS245" i="13"/>
  <c r="CQ245" i="13"/>
  <c r="CP245" i="13"/>
  <c r="CO245" i="13"/>
  <c r="CE245" i="13"/>
  <c r="CD245" i="13"/>
  <c r="CB245" i="13"/>
  <c r="D245" i="13"/>
  <c r="CA244" i="13"/>
  <c r="D244" i="13"/>
  <c r="CS243" i="13"/>
  <c r="CR243" i="13"/>
  <c r="CQ243" i="13"/>
  <c r="CP243" i="13"/>
  <c r="CE243" i="13"/>
  <c r="CD243" i="13"/>
  <c r="CC243" i="13"/>
  <c r="CB243" i="13"/>
  <c r="CA243" i="13"/>
  <c r="D243" i="13"/>
  <c r="CO243" i="13" s="1"/>
  <c r="CQ242" i="13"/>
  <c r="CP242" i="13"/>
  <c r="CO242" i="13"/>
  <c r="D242" i="13"/>
  <c r="CS241" i="13"/>
  <c r="CQ241" i="13"/>
  <c r="CP241" i="13"/>
  <c r="CO241" i="13"/>
  <c r="CE241" i="13"/>
  <c r="CC241" i="13"/>
  <c r="CB241" i="13"/>
  <c r="CA241" i="13"/>
  <c r="D241" i="13"/>
  <c r="AJ236" i="13"/>
  <c r="AD236" i="13"/>
  <c r="AJ235" i="13"/>
  <c r="AD235" i="13"/>
  <c r="CD234" i="13"/>
  <c r="CC234" i="13"/>
  <c r="CA234" i="13"/>
  <c r="AD234" i="13"/>
  <c r="F234" i="13"/>
  <c r="E234" i="13"/>
  <c r="D234" i="13"/>
  <c r="AD233" i="13"/>
  <c r="CB233" i="13" s="1"/>
  <c r="F233" i="13"/>
  <c r="D233" i="13" s="1"/>
  <c r="CC233" i="13" s="1"/>
  <c r="E233" i="13"/>
  <c r="CO232" i="13"/>
  <c r="CC232" i="13"/>
  <c r="CB232" i="13"/>
  <c r="CA232" i="13"/>
  <c r="AD232" i="13"/>
  <c r="CP232" i="13" s="1"/>
  <c r="F232" i="13"/>
  <c r="E232" i="13"/>
  <c r="D232" i="13" s="1"/>
  <c r="AD231" i="13"/>
  <c r="F231" i="13"/>
  <c r="D231" i="13" s="1"/>
  <c r="CC231" i="13" s="1"/>
  <c r="E231" i="13"/>
  <c r="AY227" i="13"/>
  <c r="CV226" i="13"/>
  <c r="CU226" i="13"/>
  <c r="CS226" i="13"/>
  <c r="CE226" i="13"/>
  <c r="CD226" i="13"/>
  <c r="CC226" i="13"/>
  <c r="F226" i="13"/>
  <c r="E226" i="13"/>
  <c r="D226" i="13"/>
  <c r="F225" i="13"/>
  <c r="E225" i="13"/>
  <c r="D225" i="13" s="1"/>
  <c r="CV224" i="13"/>
  <c r="CU224" i="13"/>
  <c r="CT224" i="13"/>
  <c r="CR224" i="13"/>
  <c r="CP224" i="13"/>
  <c r="CH224" i="13"/>
  <c r="CG224" i="13"/>
  <c r="CF224" i="13"/>
  <c r="F224" i="13"/>
  <c r="E224" i="13"/>
  <c r="D224" i="13" s="1"/>
  <c r="F223" i="13"/>
  <c r="E223" i="13"/>
  <c r="CG222" i="13"/>
  <c r="CF222" i="13"/>
  <c r="F222" i="13"/>
  <c r="E222" i="13"/>
  <c r="D222" i="13"/>
  <c r="CV221" i="13"/>
  <c r="CU221" i="13"/>
  <c r="CS221" i="13"/>
  <c r="CQ221" i="13"/>
  <c r="CP221" i="13"/>
  <c r="CH221" i="13"/>
  <c r="CC221" i="13"/>
  <c r="F221" i="13"/>
  <c r="E221" i="13"/>
  <c r="D221" i="13"/>
  <c r="CV220" i="13"/>
  <c r="CU220" i="13"/>
  <c r="CS220" i="13"/>
  <c r="CD220" i="13"/>
  <c r="CC220" i="13"/>
  <c r="F220" i="13"/>
  <c r="E220" i="13"/>
  <c r="D220" i="13" s="1"/>
  <c r="F219" i="13"/>
  <c r="E219" i="13"/>
  <c r="F218" i="13"/>
  <c r="E218" i="13"/>
  <c r="D218" i="13" s="1"/>
  <c r="F217" i="13"/>
  <c r="E217" i="13"/>
  <c r="CE216" i="13"/>
  <c r="F216" i="13"/>
  <c r="E216" i="13"/>
  <c r="D216" i="13"/>
  <c r="CS215" i="13"/>
  <c r="CP215" i="13"/>
  <c r="CH215" i="13"/>
  <c r="CG215" i="13"/>
  <c r="CF215" i="13"/>
  <c r="CE215" i="13"/>
  <c r="F215" i="13"/>
  <c r="D215" i="13" s="1"/>
  <c r="E215" i="13"/>
  <c r="CV214" i="13"/>
  <c r="F214" i="13"/>
  <c r="E214" i="13"/>
  <c r="D214" i="13"/>
  <c r="CV213" i="13"/>
  <c r="CU213" i="13"/>
  <c r="CT213" i="13"/>
  <c r="CS213" i="13"/>
  <c r="CP213" i="13"/>
  <c r="CH213" i="13"/>
  <c r="CG213" i="13"/>
  <c r="CF213" i="13"/>
  <c r="CE213" i="13"/>
  <c r="F213" i="13"/>
  <c r="E213" i="13"/>
  <c r="D213" i="13" s="1"/>
  <c r="CB213" i="13" s="1"/>
  <c r="F212" i="13"/>
  <c r="E212" i="13"/>
  <c r="D212" i="13"/>
  <c r="CS212" i="13" s="1"/>
  <c r="F211" i="13"/>
  <c r="E211" i="13"/>
  <c r="D211" i="13"/>
  <c r="CR211" i="13" s="1"/>
  <c r="CV210" i="13"/>
  <c r="CU210" i="13"/>
  <c r="CS210" i="13"/>
  <c r="CR210" i="13"/>
  <c r="CQ210" i="13"/>
  <c r="CP210" i="13"/>
  <c r="CH210" i="13"/>
  <c r="CG210" i="13"/>
  <c r="CE210" i="13"/>
  <c r="CD210" i="13"/>
  <c r="CC210" i="13"/>
  <c r="F210" i="13"/>
  <c r="E210" i="13"/>
  <c r="D210" i="13"/>
  <c r="CB210" i="13" s="1"/>
  <c r="CV209" i="13"/>
  <c r="CU209" i="13"/>
  <c r="CT209" i="13"/>
  <c r="CS209" i="13"/>
  <c r="CR209" i="13"/>
  <c r="CQ209" i="13"/>
  <c r="CP209" i="13"/>
  <c r="CH209" i="13"/>
  <c r="CG209" i="13"/>
  <c r="CF209" i="13"/>
  <c r="CE209" i="13"/>
  <c r="AY209" i="13" s="1"/>
  <c r="CD209" i="13"/>
  <c r="CC209" i="13"/>
  <c r="CB209" i="13"/>
  <c r="F209" i="13"/>
  <c r="E209" i="13"/>
  <c r="D209" i="13"/>
  <c r="F208" i="13"/>
  <c r="E208" i="13"/>
  <c r="CV207" i="13"/>
  <c r="CT207" i="13"/>
  <c r="F207" i="13"/>
  <c r="E207" i="13"/>
  <c r="D207" i="13"/>
  <c r="CP206" i="13"/>
  <c r="CD206" i="13"/>
  <c r="CC206" i="13"/>
  <c r="F206" i="13"/>
  <c r="D206" i="13" s="1"/>
  <c r="E206" i="13"/>
  <c r="CP205" i="13"/>
  <c r="F205" i="13"/>
  <c r="E205" i="13"/>
  <c r="D205" i="13"/>
  <c r="CV204" i="13"/>
  <c r="CU204" i="13"/>
  <c r="CT204" i="13"/>
  <c r="CR204" i="13"/>
  <c r="CQ204" i="13"/>
  <c r="CP204" i="13"/>
  <c r="CC204" i="13"/>
  <c r="CB204" i="13"/>
  <c r="F204" i="13"/>
  <c r="D204" i="13" s="1"/>
  <c r="E204" i="13"/>
  <c r="CS203" i="13"/>
  <c r="F203" i="13"/>
  <c r="E203" i="13"/>
  <c r="D203" i="13"/>
  <c r="CG203" i="13" s="1"/>
  <c r="CV202" i="13"/>
  <c r="CE202" i="13"/>
  <c r="CD202" i="13"/>
  <c r="CC202" i="13"/>
  <c r="F202" i="13"/>
  <c r="E202" i="13"/>
  <c r="D202" i="13"/>
  <c r="AX201" i="13"/>
  <c r="AW201" i="13"/>
  <c r="AV201" i="13"/>
  <c r="AU201" i="13"/>
  <c r="AT201" i="13"/>
  <c r="AS201" i="13"/>
  <c r="AR201" i="13"/>
  <c r="AQ201" i="13"/>
  <c r="AP201" i="13"/>
  <c r="AO201" i="13"/>
  <c r="AN201" i="13"/>
  <c r="AM201" i="13"/>
  <c r="AL201" i="13"/>
  <c r="AK201" i="13"/>
  <c r="AJ201" i="13"/>
  <c r="AI201" i="13"/>
  <c r="AH201" i="13"/>
  <c r="AG201" i="13"/>
  <c r="AF201" i="13"/>
  <c r="AE201" i="13"/>
  <c r="AD201" i="13"/>
  <c r="AC201" i="13"/>
  <c r="AB201" i="13"/>
  <c r="AA201" i="13"/>
  <c r="Z201" i="13"/>
  <c r="Y201" i="13"/>
  <c r="X201" i="13"/>
  <c r="W201" i="13"/>
  <c r="V201" i="13"/>
  <c r="U201" i="13"/>
  <c r="T201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G201" i="13"/>
  <c r="CV200" i="13"/>
  <c r="CU200" i="13"/>
  <c r="CT200" i="13"/>
  <c r="CS200" i="13"/>
  <c r="CR200" i="13"/>
  <c r="CQ200" i="13"/>
  <c r="CP200" i="13"/>
  <c r="CH200" i="13"/>
  <c r="CG200" i="13"/>
  <c r="CF200" i="13"/>
  <c r="AY200" i="13" s="1"/>
  <c r="CE200" i="13"/>
  <c r="CD200" i="13"/>
  <c r="CC200" i="13"/>
  <c r="CB200" i="13"/>
  <c r="E200" i="13"/>
  <c r="D200" i="13" s="1"/>
  <c r="CQ199" i="13"/>
  <c r="CP199" i="13"/>
  <c r="CF199" i="13"/>
  <c r="CD199" i="13"/>
  <c r="CC199" i="13"/>
  <c r="E199" i="13"/>
  <c r="D199" i="13" s="1"/>
  <c r="E198" i="13"/>
  <c r="D198" i="13"/>
  <c r="CV197" i="13"/>
  <c r="CU197" i="13"/>
  <c r="CT197" i="13"/>
  <c r="CS197" i="13"/>
  <c r="CR197" i="13"/>
  <c r="CG197" i="13"/>
  <c r="CF197" i="13"/>
  <c r="CE197" i="13"/>
  <c r="CD197" i="13"/>
  <c r="CC197" i="13"/>
  <c r="E197" i="13"/>
  <c r="D197" i="13"/>
  <c r="AX196" i="13"/>
  <c r="AW196" i="13"/>
  <c r="AV196" i="13"/>
  <c r="AU196" i="13"/>
  <c r="AT196" i="13"/>
  <c r="AS196" i="13"/>
  <c r="AR196" i="13"/>
  <c r="AQ196" i="13"/>
  <c r="AO196" i="13"/>
  <c r="AM196" i="13"/>
  <c r="AK196" i="13"/>
  <c r="AI196" i="13"/>
  <c r="AG196" i="13"/>
  <c r="AE196" i="13"/>
  <c r="AC196" i="13"/>
  <c r="CP195" i="13"/>
  <c r="CH195" i="13"/>
  <c r="CG195" i="13"/>
  <c r="E195" i="13"/>
  <c r="D195" i="13"/>
  <c r="CV194" i="13"/>
  <c r="CD194" i="13"/>
  <c r="CC194" i="13"/>
  <c r="CB194" i="13"/>
  <c r="E194" i="13"/>
  <c r="D194" i="13" s="1"/>
  <c r="CV193" i="13"/>
  <c r="E193" i="13"/>
  <c r="D193" i="13"/>
  <c r="CV192" i="13"/>
  <c r="CU192" i="13"/>
  <c r="CS192" i="13"/>
  <c r="CR192" i="13"/>
  <c r="CQ192" i="13"/>
  <c r="CP192" i="13"/>
  <c r="CH192" i="13"/>
  <c r="CG192" i="13"/>
  <c r="CE192" i="13"/>
  <c r="E192" i="13"/>
  <c r="D192" i="13"/>
  <c r="CB192" i="13" s="1"/>
  <c r="F191" i="13"/>
  <c r="D191" i="13" s="1"/>
  <c r="CU191" i="13" s="1"/>
  <c r="CF190" i="13"/>
  <c r="F190" i="13"/>
  <c r="D190" i="13"/>
  <c r="CG190" i="13" s="1"/>
  <c r="CV189" i="13"/>
  <c r="F189" i="13"/>
  <c r="D189" i="13"/>
  <c r="CP189" i="13" s="1"/>
  <c r="CR188" i="13"/>
  <c r="F188" i="13"/>
  <c r="D188" i="13" s="1"/>
  <c r="CU187" i="13"/>
  <c r="CH187" i="13"/>
  <c r="CD187" i="13"/>
  <c r="F187" i="13"/>
  <c r="D187" i="13"/>
  <c r="CT187" i="13" s="1"/>
  <c r="CV186" i="13"/>
  <c r="CU186" i="13"/>
  <c r="CT186" i="13"/>
  <c r="CH186" i="13"/>
  <c r="CF186" i="13"/>
  <c r="CE186" i="13"/>
  <c r="F186" i="13"/>
  <c r="D186" i="13" s="1"/>
  <c r="CS185" i="13"/>
  <c r="CR185" i="13"/>
  <c r="CQ185" i="13"/>
  <c r="CP185" i="13"/>
  <c r="CH185" i="13"/>
  <c r="CB185" i="13"/>
  <c r="F185" i="13"/>
  <c r="D185" i="13" s="1"/>
  <c r="CQ184" i="13"/>
  <c r="CP184" i="13"/>
  <c r="CH184" i="13"/>
  <c r="F184" i="13"/>
  <c r="D184" i="13" s="1"/>
  <c r="AX183" i="13"/>
  <c r="AW183" i="13"/>
  <c r="AV183" i="13"/>
  <c r="AU183" i="13"/>
  <c r="AT183" i="13"/>
  <c r="AS183" i="13"/>
  <c r="AR183" i="13"/>
  <c r="AQ183" i="13"/>
  <c r="AP183" i="13"/>
  <c r="AN183" i="13"/>
  <c r="AL183" i="13"/>
  <c r="AJ183" i="13"/>
  <c r="AH183" i="13"/>
  <c r="AF183" i="13"/>
  <c r="AD183" i="13"/>
  <c r="F183" i="13" s="1"/>
  <c r="D183" i="13" s="1"/>
  <c r="F182" i="13"/>
  <c r="D182" i="13" s="1"/>
  <c r="CG182" i="13" s="1"/>
  <c r="CV181" i="13"/>
  <c r="CU181" i="13"/>
  <c r="CS181" i="13"/>
  <c r="CR181" i="13"/>
  <c r="CQ181" i="13"/>
  <c r="CP181" i="13"/>
  <c r="CH181" i="13"/>
  <c r="CG181" i="13"/>
  <c r="F181" i="13"/>
  <c r="D181" i="13"/>
  <c r="CH180" i="13"/>
  <c r="F180" i="13"/>
  <c r="D180" i="13"/>
  <c r="CP179" i="13"/>
  <c r="CH179" i="13"/>
  <c r="CG179" i="13"/>
  <c r="F179" i="13"/>
  <c r="D179" i="13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K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W174" i="13"/>
  <c r="V174" i="13"/>
  <c r="U174" i="13"/>
  <c r="T174" i="13"/>
  <c r="S174" i="13"/>
  <c r="R174" i="13"/>
  <c r="Q174" i="13"/>
  <c r="P174" i="13"/>
  <c r="O174" i="13"/>
  <c r="N174" i="13"/>
  <c r="M174" i="13"/>
  <c r="L174" i="13"/>
  <c r="K174" i="13"/>
  <c r="J174" i="13"/>
  <c r="I174" i="13"/>
  <c r="H174" i="13"/>
  <c r="G174" i="13"/>
  <c r="CQ173" i="13"/>
  <c r="CO173" i="13"/>
  <c r="CC173" i="13"/>
  <c r="CA173" i="13"/>
  <c r="F173" i="13"/>
  <c r="E173" i="13"/>
  <c r="CQ172" i="13"/>
  <c r="CP172" i="13"/>
  <c r="CO172" i="13"/>
  <c r="CF172" i="13"/>
  <c r="CE172" i="13"/>
  <c r="CC172" i="13"/>
  <c r="CB172" i="13"/>
  <c r="CA172" i="13"/>
  <c r="F172" i="13"/>
  <c r="E172" i="13"/>
  <c r="D172" i="13"/>
  <c r="CQ171" i="13"/>
  <c r="CO171" i="13"/>
  <c r="CC171" i="13"/>
  <c r="CA171" i="13"/>
  <c r="F171" i="13"/>
  <c r="E171" i="13"/>
  <c r="CQ170" i="13"/>
  <c r="CO170" i="13"/>
  <c r="CC170" i="13"/>
  <c r="CA170" i="13"/>
  <c r="F170" i="13"/>
  <c r="E170" i="13"/>
  <c r="CQ169" i="13"/>
  <c r="CO169" i="13"/>
  <c r="CC169" i="13"/>
  <c r="CA169" i="13"/>
  <c r="F169" i="13"/>
  <c r="E169" i="13"/>
  <c r="CR168" i="13"/>
  <c r="CQ168" i="13"/>
  <c r="CP168" i="13"/>
  <c r="CO168" i="13"/>
  <c r="CH168" i="13"/>
  <c r="CC168" i="13"/>
  <c r="CA168" i="13"/>
  <c r="F168" i="13"/>
  <c r="CB168" i="13" s="1"/>
  <c r="E168" i="13"/>
  <c r="D168" i="13"/>
  <c r="CQ167" i="13"/>
  <c r="CP167" i="13"/>
  <c r="CO167" i="13"/>
  <c r="CH167" i="13"/>
  <c r="CG167" i="13"/>
  <c r="CF167" i="13"/>
  <c r="CE167" i="13"/>
  <c r="CD167" i="13"/>
  <c r="CC167" i="13"/>
  <c r="CB167" i="13"/>
  <c r="AY167" i="13" s="1"/>
  <c r="CA167" i="13"/>
  <c r="F167" i="13"/>
  <c r="E167" i="13"/>
  <c r="D167" i="13"/>
  <c r="CQ166" i="13"/>
  <c r="CO166" i="13"/>
  <c r="CG166" i="13"/>
  <c r="CF166" i="13"/>
  <c r="CE166" i="13"/>
  <c r="CD166" i="13"/>
  <c r="CC166" i="13"/>
  <c r="CB166" i="13"/>
  <c r="CA166" i="13"/>
  <c r="F166" i="13"/>
  <c r="D166" i="13" s="1"/>
  <c r="E166" i="13"/>
  <c r="CQ165" i="13"/>
  <c r="CO165" i="13"/>
  <c r="CG165" i="13"/>
  <c r="CF165" i="13"/>
  <c r="CC165" i="13"/>
  <c r="CA165" i="13"/>
  <c r="F165" i="13"/>
  <c r="CP165" i="13" s="1"/>
  <c r="E165" i="13"/>
  <c r="D165" i="13"/>
  <c r="CQ164" i="13"/>
  <c r="CO164" i="13"/>
  <c r="CC164" i="13"/>
  <c r="CB164" i="13"/>
  <c r="CA164" i="13"/>
  <c r="F164" i="13"/>
  <c r="E164" i="13"/>
  <c r="CQ163" i="13"/>
  <c r="CO163" i="13"/>
  <c r="CC163" i="13"/>
  <c r="CA163" i="13"/>
  <c r="F163" i="13"/>
  <c r="E163" i="13"/>
  <c r="E174" i="13" s="1"/>
  <c r="N158" i="13"/>
  <c r="M158" i="13"/>
  <c r="L158" i="13" a="1"/>
  <c r="L158" i="13" s="1"/>
  <c r="K158" i="13"/>
  <c r="J158" i="13"/>
  <c r="H158" i="13"/>
  <c r="G158" i="13"/>
  <c r="F158" i="13"/>
  <c r="E158" i="13"/>
  <c r="D158" i="13"/>
  <c r="C158" i="13"/>
  <c r="I157" i="13"/>
  <c r="B157" i="13"/>
  <c r="I156" i="13"/>
  <c r="B156" i="13"/>
  <c r="I155" i="13"/>
  <c r="B155" i="13"/>
  <c r="I154" i="13"/>
  <c r="B154" i="13"/>
  <c r="I153" i="13"/>
  <c r="B153" i="13"/>
  <c r="I152" i="13"/>
  <c r="B152" i="13"/>
  <c r="I151" i="13"/>
  <c r="B151" i="13"/>
  <c r="I150" i="13"/>
  <c r="B150" i="13"/>
  <c r="I149" i="13"/>
  <c r="B149" i="13"/>
  <c r="I148" i="13"/>
  <c r="B148" i="13"/>
  <c r="AX143" i="13"/>
  <c r="AW143" i="13"/>
  <c r="AV143" i="13"/>
  <c r="AU143" i="13"/>
  <c r="AT143" i="13"/>
  <c r="AS143" i="13"/>
  <c r="AR143" i="13"/>
  <c r="AQ143" i="13"/>
  <c r="AP143" i="13"/>
  <c r="AO143" i="13"/>
  <c r="AN143" i="13"/>
  <c r="AM143" i="13"/>
  <c r="AL143" i="13"/>
  <c r="AK143" i="13"/>
  <c r="AJ143" i="13"/>
  <c r="AI143" i="13"/>
  <c r="AH143" i="13"/>
  <c r="AG143" i="13"/>
  <c r="AF143" i="13"/>
  <c r="AE143" i="13"/>
  <c r="AD143" i="13"/>
  <c r="AC143" i="13"/>
  <c r="AB143" i="13"/>
  <c r="AA143" i="13"/>
  <c r="Z143" i="13"/>
  <c r="Y143" i="13"/>
  <c r="X143" i="13"/>
  <c r="W143" i="13"/>
  <c r="V143" i="13"/>
  <c r="U143" i="13"/>
  <c r="T143" i="13"/>
  <c r="S143" i="13"/>
  <c r="R143" i="13"/>
  <c r="Q143" i="13"/>
  <c r="P143" i="13"/>
  <c r="O143" i="13"/>
  <c r="N143" i="13"/>
  <c r="M143" i="13"/>
  <c r="L143" i="13"/>
  <c r="K143" i="13"/>
  <c r="J143" i="13"/>
  <c r="I143" i="13"/>
  <c r="H143" i="13"/>
  <c r="G143" i="13"/>
  <c r="E143" i="13"/>
  <c r="CW142" i="13"/>
  <c r="CU142" i="13"/>
  <c r="CT142" i="13"/>
  <c r="CS142" i="13"/>
  <c r="CR142" i="13"/>
  <c r="CQ142" i="13"/>
  <c r="CP142" i="13"/>
  <c r="CO142" i="13"/>
  <c r="CJ142" i="13"/>
  <c r="CI142" i="13"/>
  <c r="CD142" i="13"/>
  <c r="CB142" i="13"/>
  <c r="CA142" i="13"/>
  <c r="F142" i="13"/>
  <c r="E142" i="13"/>
  <c r="D142" i="13" s="1"/>
  <c r="CX141" i="13"/>
  <c r="CV141" i="13"/>
  <c r="CU141" i="13"/>
  <c r="CT141" i="13"/>
  <c r="CR141" i="13"/>
  <c r="CQ141" i="13"/>
  <c r="CP141" i="13"/>
  <c r="CO141" i="13"/>
  <c r="CE141" i="13"/>
  <c r="CD141" i="13"/>
  <c r="CA141" i="13"/>
  <c r="F141" i="13"/>
  <c r="CB141" i="13" s="1"/>
  <c r="E141" i="13"/>
  <c r="D141" i="13"/>
  <c r="CW141" i="13" s="1"/>
  <c r="CR140" i="13"/>
  <c r="CD140" i="13"/>
  <c r="CA140" i="13"/>
  <c r="F140" i="13"/>
  <c r="D140" i="13" s="1"/>
  <c r="CU140" i="13" s="1"/>
  <c r="E140" i="13"/>
  <c r="CR139" i="13"/>
  <c r="CD139" i="13"/>
  <c r="CA139" i="13"/>
  <c r="F139" i="13"/>
  <c r="CB139" i="13" s="1"/>
  <c r="E139" i="13"/>
  <c r="D139" i="13" s="1"/>
  <c r="CS139" i="13" s="1"/>
  <c r="CR138" i="13"/>
  <c r="CD138" i="13"/>
  <c r="CA138" i="13"/>
  <c r="F138" i="13"/>
  <c r="E138" i="13"/>
  <c r="CW137" i="13"/>
  <c r="CV137" i="13"/>
  <c r="CU137" i="13"/>
  <c r="CS137" i="13"/>
  <c r="CR137" i="13"/>
  <c r="CP137" i="13"/>
  <c r="CD137" i="13"/>
  <c r="CB137" i="13"/>
  <c r="CA137" i="13"/>
  <c r="F137" i="13"/>
  <c r="E137" i="13"/>
  <c r="D137" i="13" s="1"/>
  <c r="CW136" i="13"/>
  <c r="CV136" i="13"/>
  <c r="CU136" i="13"/>
  <c r="CS136" i="13"/>
  <c r="CR136" i="13"/>
  <c r="CP136" i="13"/>
  <c r="CE136" i="13"/>
  <c r="CD136" i="13"/>
  <c r="CC136" i="13"/>
  <c r="CA136" i="13"/>
  <c r="F136" i="13"/>
  <c r="CB136" i="13" s="1"/>
  <c r="E136" i="13"/>
  <c r="D136" i="13"/>
  <c r="CT136" i="13" s="1"/>
  <c r="CR135" i="13"/>
  <c r="CP135" i="13"/>
  <c r="CD135" i="13"/>
  <c r="CB135" i="13"/>
  <c r="CA135" i="13"/>
  <c r="F135" i="13"/>
  <c r="E135" i="13"/>
  <c r="D135" i="13" s="1"/>
  <c r="CR134" i="13"/>
  <c r="CP134" i="13"/>
  <c r="CO134" i="13"/>
  <c r="CD134" i="13"/>
  <c r="CB134" i="13"/>
  <c r="CA134" i="13"/>
  <c r="F134" i="13"/>
  <c r="E134" i="13"/>
  <c r="D134" i="13"/>
  <c r="CW133" i="13"/>
  <c r="CT133" i="13"/>
  <c r="CR133" i="13"/>
  <c r="CD133" i="13"/>
  <c r="CB133" i="13"/>
  <c r="CA133" i="13"/>
  <c r="F133" i="13"/>
  <c r="CP133" i="13" s="1"/>
  <c r="E133" i="13"/>
  <c r="D133" i="13"/>
  <c r="CW132" i="13"/>
  <c r="CS132" i="13"/>
  <c r="CR132" i="13"/>
  <c r="CQ132" i="13"/>
  <c r="CO132" i="13"/>
  <c r="CH132" i="13"/>
  <c r="CD132" i="13"/>
  <c r="CA132" i="13"/>
  <c r="F132" i="13"/>
  <c r="CB132" i="13" s="1"/>
  <c r="E132" i="13"/>
  <c r="D132" i="13" s="1"/>
  <c r="CV131" i="13"/>
  <c r="CT131" i="13"/>
  <c r="CS131" i="13"/>
  <c r="CR131" i="13"/>
  <c r="CQ131" i="13"/>
  <c r="CO131" i="13"/>
  <c r="CI131" i="13"/>
  <c r="CH131" i="13"/>
  <c r="CG131" i="13"/>
  <c r="CF131" i="13"/>
  <c r="CD131" i="13"/>
  <c r="CA131" i="13"/>
  <c r="F131" i="13"/>
  <c r="E131" i="13"/>
  <c r="D131" i="13" s="1"/>
  <c r="CR130" i="13"/>
  <c r="CP130" i="13"/>
  <c r="CD130" i="13"/>
  <c r="CB130" i="13"/>
  <c r="CA130" i="13"/>
  <c r="F130" i="13"/>
  <c r="E130" i="13"/>
  <c r="D130" i="13" s="1"/>
  <c r="CO130" i="13" s="1"/>
  <c r="CW129" i="13"/>
  <c r="CR129" i="13"/>
  <c r="CI129" i="13"/>
  <c r="CH129" i="13"/>
  <c r="CG129" i="13"/>
  <c r="CD129" i="13"/>
  <c r="CA129" i="13"/>
  <c r="F129" i="13"/>
  <c r="E129" i="13"/>
  <c r="D129" i="13"/>
  <c r="CR128" i="13"/>
  <c r="CP128" i="13"/>
  <c r="CD128" i="13"/>
  <c r="CB128" i="13"/>
  <c r="CA128" i="13"/>
  <c r="F128" i="13"/>
  <c r="E128" i="13"/>
  <c r="D128" i="13" s="1"/>
  <c r="CR127" i="13"/>
  <c r="CP127" i="13"/>
  <c r="CD127" i="13"/>
  <c r="CB127" i="13"/>
  <c r="F127" i="13"/>
  <c r="E127" i="13"/>
  <c r="D127" i="13" s="1"/>
  <c r="CX126" i="13"/>
  <c r="CU126" i="13"/>
  <c r="CT126" i="13"/>
  <c r="CS126" i="13"/>
  <c r="CR126" i="13"/>
  <c r="CQ126" i="13"/>
  <c r="CP126" i="13"/>
  <c r="CO126" i="13"/>
  <c r="CJ126" i="13"/>
  <c r="CI126" i="13"/>
  <c r="CD126" i="13"/>
  <c r="CA126" i="13"/>
  <c r="F126" i="13"/>
  <c r="CB126" i="13" s="1"/>
  <c r="E126" i="13"/>
  <c r="D126" i="13" s="1"/>
  <c r="CV126" i="13" s="1"/>
  <c r="CR125" i="13"/>
  <c r="CD125" i="13"/>
  <c r="F125" i="13"/>
  <c r="CP125" i="13" s="1"/>
  <c r="E125" i="13"/>
  <c r="CR124" i="13"/>
  <c r="CP124" i="13"/>
  <c r="CD124" i="13"/>
  <c r="F124" i="13"/>
  <c r="CB124" i="13" s="1"/>
  <c r="E124" i="13"/>
  <c r="D124" i="13"/>
  <c r="CR123" i="13"/>
  <c r="CD123" i="13"/>
  <c r="F123" i="13"/>
  <c r="E123" i="13"/>
  <c r="CX122" i="13"/>
  <c r="CW122" i="13"/>
  <c r="CT122" i="13"/>
  <c r="CS122" i="13"/>
  <c r="CR122" i="13"/>
  <c r="CP122" i="13"/>
  <c r="CI122" i="13"/>
  <c r="CG122" i="13"/>
  <c r="CD122" i="13"/>
  <c r="F122" i="13"/>
  <c r="CB122" i="13" s="1"/>
  <c r="E122" i="13"/>
  <c r="D122" i="13"/>
  <c r="CU122" i="13" s="1"/>
  <c r="CX121" i="13"/>
  <c r="CW121" i="13"/>
  <c r="CV121" i="13"/>
  <c r="CT121" i="13"/>
  <c r="CR121" i="13"/>
  <c r="CQ121" i="13"/>
  <c r="CJ121" i="13"/>
  <c r="CH121" i="13"/>
  <c r="CG121" i="13"/>
  <c r="CF121" i="13"/>
  <c r="CE121" i="13"/>
  <c r="CD121" i="13"/>
  <c r="CC121" i="13"/>
  <c r="F121" i="13"/>
  <c r="CP121" i="13" s="1"/>
  <c r="E121" i="13"/>
  <c r="D121" i="13"/>
  <c r="CW120" i="13"/>
  <c r="CV120" i="13"/>
  <c r="CU120" i="13"/>
  <c r="CS120" i="13"/>
  <c r="CR120" i="13"/>
  <c r="CQ120" i="13"/>
  <c r="CO120" i="13"/>
  <c r="CH120" i="13"/>
  <c r="CG120" i="13"/>
  <c r="CF120" i="13"/>
  <c r="CE120" i="13"/>
  <c r="CD120" i="13"/>
  <c r="CC120" i="13"/>
  <c r="CB120" i="13"/>
  <c r="CA120" i="13"/>
  <c r="F120" i="13"/>
  <c r="CP120" i="13" s="1"/>
  <c r="E120" i="13"/>
  <c r="D120" i="13"/>
  <c r="CW119" i="13"/>
  <c r="CU119" i="13"/>
  <c r="CT119" i="13"/>
  <c r="CS119" i="13"/>
  <c r="CR119" i="13"/>
  <c r="CP119" i="13"/>
  <c r="CI119" i="13"/>
  <c r="CH119" i="13"/>
  <c r="CG119" i="13"/>
  <c r="AY119" i="13" s="1"/>
  <c r="CF119" i="13"/>
  <c r="CE119" i="13"/>
  <c r="CD119" i="13"/>
  <c r="CC119" i="13"/>
  <c r="CB119" i="13"/>
  <c r="CA119" i="13"/>
  <c r="F119" i="13"/>
  <c r="E119" i="13"/>
  <c r="D119" i="13" s="1"/>
  <c r="CU118" i="13"/>
  <c r="CT118" i="13"/>
  <c r="CS118" i="13"/>
  <c r="CR118" i="13"/>
  <c r="CQ118" i="13"/>
  <c r="CP118" i="13"/>
  <c r="CO118" i="13"/>
  <c r="CI118" i="13"/>
  <c r="CH118" i="13"/>
  <c r="CG118" i="13"/>
  <c r="CF118" i="13"/>
  <c r="CE118" i="13"/>
  <c r="CD118" i="13"/>
  <c r="CC118" i="13"/>
  <c r="CB118" i="13"/>
  <c r="CA118" i="13"/>
  <c r="F118" i="13"/>
  <c r="E118" i="13"/>
  <c r="D118" i="13"/>
  <c r="CW118" i="13" s="1"/>
  <c r="CU117" i="13"/>
  <c r="CR117" i="13"/>
  <c r="CP117" i="13"/>
  <c r="CG117" i="13"/>
  <c r="CF117" i="13"/>
  <c r="CE117" i="13"/>
  <c r="CD117" i="13"/>
  <c r="CB117" i="13"/>
  <c r="CA117" i="13"/>
  <c r="F117" i="13"/>
  <c r="E117" i="13"/>
  <c r="D117" i="13"/>
  <c r="CX116" i="13"/>
  <c r="CR116" i="13"/>
  <c r="CP116" i="13"/>
  <c r="CG116" i="13"/>
  <c r="CD116" i="13"/>
  <c r="CA116" i="13"/>
  <c r="F116" i="13"/>
  <c r="CB116" i="13" s="1"/>
  <c r="E116" i="13"/>
  <c r="D116" i="13"/>
  <c r="CT116" i="13" s="1"/>
  <c r="CV115" i="13"/>
  <c r="CU115" i="13"/>
  <c r="CR115" i="13"/>
  <c r="CQ115" i="13"/>
  <c r="CP115" i="13"/>
  <c r="CD115" i="13"/>
  <c r="CC115" i="13"/>
  <c r="CB115" i="13"/>
  <c r="CA115" i="13"/>
  <c r="F115" i="13"/>
  <c r="E115" i="13"/>
  <c r="D115" i="13" s="1"/>
  <c r="CW114" i="13"/>
  <c r="CU114" i="13"/>
  <c r="CT114" i="13"/>
  <c r="CR114" i="13"/>
  <c r="CP114" i="13"/>
  <c r="CO114" i="13"/>
  <c r="CD114" i="13"/>
  <c r="CB114" i="13"/>
  <c r="CA114" i="13"/>
  <c r="F114" i="13"/>
  <c r="E114" i="13"/>
  <c r="D114" i="13"/>
  <c r="CV114" i="13" s="1"/>
  <c r="CW113" i="13"/>
  <c r="CV113" i="13"/>
  <c r="CS113" i="13"/>
  <c r="CR113" i="13"/>
  <c r="CQ113" i="13"/>
  <c r="CP113" i="13"/>
  <c r="CA113" i="13"/>
  <c r="F113" i="13"/>
  <c r="CB113" i="13" s="1"/>
  <c r="E113" i="13"/>
  <c r="D113" i="13"/>
  <c r="CW112" i="13"/>
  <c r="CV112" i="13"/>
  <c r="CS112" i="13"/>
  <c r="CR112" i="13"/>
  <c r="CQ112" i="13"/>
  <c r="CP112" i="13"/>
  <c r="CO112" i="13"/>
  <c r="CI112" i="13"/>
  <c r="CH112" i="13"/>
  <c r="CG112" i="13"/>
  <c r="CF112" i="13"/>
  <c r="CE112" i="13"/>
  <c r="CD112" i="13"/>
  <c r="CA112" i="13"/>
  <c r="F112" i="13"/>
  <c r="CB112" i="13" s="1"/>
  <c r="E112" i="13"/>
  <c r="D112" i="13"/>
  <c r="CU112" i="13" s="1"/>
  <c r="CR111" i="13"/>
  <c r="CP111" i="13"/>
  <c r="CD111" i="13"/>
  <c r="CA111" i="13"/>
  <c r="F111" i="13"/>
  <c r="CB111" i="13" s="1"/>
  <c r="E111" i="13"/>
  <c r="D111" i="13" s="1"/>
  <c r="CS111" i="13" s="1"/>
  <c r="CR110" i="13"/>
  <c r="CD110" i="13"/>
  <c r="CA110" i="13"/>
  <c r="F110" i="13"/>
  <c r="CB110" i="13" s="1"/>
  <c r="E110" i="13"/>
  <c r="D110" i="13"/>
  <c r="CS110" i="13" s="1"/>
  <c r="CR109" i="13"/>
  <c r="CD109" i="13"/>
  <c r="CA109" i="13"/>
  <c r="F109" i="13"/>
  <c r="CB109" i="13" s="1"/>
  <c r="E109" i="13"/>
  <c r="D109" i="13"/>
  <c r="CI109" i="13" s="1"/>
  <c r="CR108" i="13"/>
  <c r="CD108" i="13"/>
  <c r="CA108" i="13"/>
  <c r="F108" i="13"/>
  <c r="E108" i="13"/>
  <c r="CR107" i="13"/>
  <c r="CD107" i="13"/>
  <c r="CA107" i="13"/>
  <c r="F107" i="13"/>
  <c r="CP107" i="13" s="1"/>
  <c r="E107" i="13"/>
  <c r="CR106" i="13"/>
  <c r="CD106" i="13"/>
  <c r="CA106" i="13"/>
  <c r="F106" i="13"/>
  <c r="CB106" i="13" s="1"/>
  <c r="E106" i="13"/>
  <c r="D106" i="13"/>
  <c r="CI106" i="13" s="1"/>
  <c r="CT105" i="13"/>
  <c r="CS105" i="13"/>
  <c r="CQ105" i="13"/>
  <c r="CP105" i="13"/>
  <c r="CO105" i="13"/>
  <c r="CI105" i="13"/>
  <c r="CH105" i="13"/>
  <c r="CG105" i="13"/>
  <c r="CF105" i="13"/>
  <c r="CE105" i="13"/>
  <c r="CA105" i="13"/>
  <c r="F105" i="13"/>
  <c r="CB105" i="13" s="1"/>
  <c r="E105" i="13"/>
  <c r="D105" i="13"/>
  <c r="CV105" i="13" s="1"/>
  <c r="CR104" i="13"/>
  <c r="CD104" i="13"/>
  <c r="F104" i="13"/>
  <c r="E104" i="13"/>
  <c r="CR103" i="13"/>
  <c r="CQ103" i="13"/>
  <c r="CP103" i="13"/>
  <c r="CH103" i="13"/>
  <c r="CG103" i="13"/>
  <c r="CD103" i="13"/>
  <c r="CA103" i="13"/>
  <c r="F103" i="13"/>
  <c r="CB103" i="13" s="1"/>
  <c r="E103" i="13"/>
  <c r="D103" i="13"/>
  <c r="CR102" i="13"/>
  <c r="CD102" i="13"/>
  <c r="CA102" i="13"/>
  <c r="F102" i="13"/>
  <c r="CB102" i="13" s="1"/>
  <c r="E102" i="13"/>
  <c r="D102" i="13"/>
  <c r="CO102" i="13" s="1"/>
  <c r="CR101" i="13"/>
  <c r="CD101" i="13"/>
  <c r="CA101" i="13"/>
  <c r="F101" i="13"/>
  <c r="CB101" i="13" s="1"/>
  <c r="E101" i="13"/>
  <c r="D101" i="13"/>
  <c r="CI101" i="13" s="1"/>
  <c r="CR100" i="13"/>
  <c r="CP100" i="13"/>
  <c r="CD100" i="13"/>
  <c r="CA100" i="13"/>
  <c r="F100" i="13"/>
  <c r="CB100" i="13" s="1"/>
  <c r="E100" i="13"/>
  <c r="CR99" i="13"/>
  <c r="CP99" i="13"/>
  <c r="CD99" i="13"/>
  <c r="CA99" i="13"/>
  <c r="F99" i="13"/>
  <c r="CB99" i="13" s="1"/>
  <c r="E99" i="13"/>
  <c r="D99" i="13"/>
  <c r="CW98" i="13"/>
  <c r="CU98" i="13"/>
  <c r="CT98" i="13"/>
  <c r="CR98" i="13"/>
  <c r="CF98" i="13"/>
  <c r="CD98" i="13"/>
  <c r="CA98" i="13"/>
  <c r="F98" i="13"/>
  <c r="E98" i="13"/>
  <c r="D98" i="13" s="1"/>
  <c r="CE98" i="13" s="1"/>
  <c r="CR97" i="13"/>
  <c r="CD97" i="13"/>
  <c r="CA97" i="13"/>
  <c r="F97" i="13"/>
  <c r="CB97" i="13" s="1"/>
  <c r="E97" i="13"/>
  <c r="D97" i="13"/>
  <c r="CV97" i="13" s="1"/>
  <c r="CR96" i="13"/>
  <c r="CD96" i="13"/>
  <c r="CA96" i="13"/>
  <c r="F96" i="13"/>
  <c r="E96" i="13"/>
  <c r="CR95" i="13"/>
  <c r="CD95" i="13"/>
  <c r="CA95" i="13"/>
  <c r="F95" i="13"/>
  <c r="CB95" i="13" s="1"/>
  <c r="E95" i="13"/>
  <c r="D95" i="13" s="1"/>
  <c r="CR94" i="13"/>
  <c r="CP94" i="13"/>
  <c r="CD94" i="13"/>
  <c r="CA94" i="13"/>
  <c r="F94" i="13"/>
  <c r="CB94" i="13" s="1"/>
  <c r="E94" i="13"/>
  <c r="D94" i="13"/>
  <c r="CO94" i="13" s="1"/>
  <c r="CV93" i="13"/>
  <c r="CU93" i="13"/>
  <c r="CS93" i="13"/>
  <c r="CR93" i="13"/>
  <c r="CQ93" i="13"/>
  <c r="CP93" i="13"/>
  <c r="CO93" i="13"/>
  <c r="CI93" i="13"/>
  <c r="CH93" i="13"/>
  <c r="CG93" i="13"/>
  <c r="CF93" i="13"/>
  <c r="CD93" i="13"/>
  <c r="CA93" i="13"/>
  <c r="F93" i="13"/>
  <c r="CB93" i="13" s="1"/>
  <c r="E93" i="13"/>
  <c r="D93" i="13"/>
  <c r="CT93" i="13" s="1"/>
  <c r="CW92" i="13"/>
  <c r="CV92" i="13"/>
  <c r="CU92" i="13"/>
  <c r="CT92" i="13"/>
  <c r="CS92" i="13"/>
  <c r="CR92" i="13"/>
  <c r="CQ92" i="13"/>
  <c r="CP92" i="13"/>
  <c r="CO92" i="13"/>
  <c r="CI92" i="13"/>
  <c r="CH92" i="13"/>
  <c r="CG92" i="13"/>
  <c r="CE92" i="13"/>
  <c r="CD92" i="13"/>
  <c r="CC92" i="13"/>
  <c r="CA92" i="13"/>
  <c r="F92" i="13"/>
  <c r="CB92" i="13" s="1"/>
  <c r="E92" i="13"/>
  <c r="D92" i="13"/>
  <c r="CF92" i="13" s="1"/>
  <c r="CW91" i="13"/>
  <c r="CV91" i="13"/>
  <c r="CU91" i="13"/>
  <c r="CT91" i="13"/>
  <c r="CS91" i="13"/>
  <c r="CR91" i="13"/>
  <c r="CQ91" i="13"/>
  <c r="CP91" i="13"/>
  <c r="CO91" i="13"/>
  <c r="CI91" i="13"/>
  <c r="CH91" i="13"/>
  <c r="CG91" i="13"/>
  <c r="CE91" i="13"/>
  <c r="CD91" i="13"/>
  <c r="CC91" i="13"/>
  <c r="CA91" i="13"/>
  <c r="F91" i="13"/>
  <c r="CB91" i="13" s="1"/>
  <c r="E91" i="13"/>
  <c r="D91" i="13"/>
  <c r="CF91" i="13" s="1"/>
  <c r="D86" i="13"/>
  <c r="D85" i="13"/>
  <c r="CO81" i="13"/>
  <c r="CA81" i="13"/>
  <c r="O81" i="13"/>
  <c r="I81" i="13"/>
  <c r="D81" i="13"/>
  <c r="I80" i="13"/>
  <c r="CO80" i="13" s="1"/>
  <c r="D80" i="13"/>
  <c r="CA79" i="13"/>
  <c r="O79" i="13" s="1"/>
  <c r="I79" i="13"/>
  <c r="D79" i="13"/>
  <c r="CO78" i="13"/>
  <c r="I78" i="13"/>
  <c r="CA78" i="13" s="1"/>
  <c r="O78" i="13" s="1"/>
  <c r="D78" i="13"/>
  <c r="I77" i="13"/>
  <c r="D77" i="13"/>
  <c r="I76" i="13"/>
  <c r="D76" i="13"/>
  <c r="I75" i="13"/>
  <c r="D75" i="13"/>
  <c r="CA75" i="13" s="1"/>
  <c r="O75" i="13" s="1"/>
  <c r="I74" i="13"/>
  <c r="D74" i="13"/>
  <c r="I73" i="13"/>
  <c r="CO73" i="13" s="1"/>
  <c r="D73" i="13"/>
  <c r="CO72" i="13"/>
  <c r="CA72" i="13"/>
  <c r="O72" i="13" s="1"/>
  <c r="I72" i="13"/>
  <c r="D72" i="13"/>
  <c r="CA71" i="13"/>
  <c r="O71" i="13" s="1"/>
  <c r="I71" i="13"/>
  <c r="CO71" i="13" s="1"/>
  <c r="D71" i="13"/>
  <c r="AX67" i="13"/>
  <c r="AW67" i="13"/>
  <c r="AV67" i="13"/>
  <c r="AU67" i="13"/>
  <c r="AT67" i="13"/>
  <c r="AS67" i="13"/>
  <c r="AR67" i="13"/>
  <c r="AQ67" i="13"/>
  <c r="AP67" i="13"/>
  <c r="AO67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F67" i="13"/>
  <c r="E67" i="13"/>
  <c r="CR66" i="13"/>
  <c r="CQ66" i="13"/>
  <c r="CP66" i="13"/>
  <c r="CO66" i="13"/>
  <c r="CD66" i="13"/>
  <c r="CC66" i="13"/>
  <c r="CB66" i="13"/>
  <c r="CA66" i="13"/>
  <c r="F66" i="13"/>
  <c r="E66" i="13"/>
  <c r="D66" i="13"/>
  <c r="CQ65" i="13"/>
  <c r="CP65" i="13"/>
  <c r="CO65" i="13"/>
  <c r="CC65" i="13"/>
  <c r="CB65" i="13"/>
  <c r="CA65" i="13"/>
  <c r="F65" i="13"/>
  <c r="E65" i="13"/>
  <c r="D65" i="13" s="1"/>
  <c r="CT64" i="13"/>
  <c r="CS64" i="13"/>
  <c r="CQ64" i="13"/>
  <c r="CO64" i="13"/>
  <c r="CD64" i="13"/>
  <c r="CC64" i="13"/>
  <c r="CA64" i="13"/>
  <c r="F64" i="13"/>
  <c r="CP64" i="13" s="1"/>
  <c r="E64" i="13"/>
  <c r="D64" i="13" s="1"/>
  <c r="CV64" i="13" s="1"/>
  <c r="AX63" i="13"/>
  <c r="AW63" i="13"/>
  <c r="AV63" i="13"/>
  <c r="AU63" i="13"/>
  <c r="AT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CQ62" i="13"/>
  <c r="CP62" i="13"/>
  <c r="CO62" i="13"/>
  <c r="CC62" i="13"/>
  <c r="CA62" i="13"/>
  <c r="F62" i="13"/>
  <c r="CB62" i="13" s="1"/>
  <c r="E62" i="13"/>
  <c r="D62" i="13" s="1"/>
  <c r="CQ61" i="13"/>
  <c r="CO61" i="13"/>
  <c r="CC61" i="13"/>
  <c r="CB61" i="13"/>
  <c r="CA61" i="13"/>
  <c r="F61" i="13"/>
  <c r="CP61" i="13" s="1"/>
  <c r="E61" i="13"/>
  <c r="D61" i="13"/>
  <c r="CQ60" i="13"/>
  <c r="CO60" i="13"/>
  <c r="CC60" i="13"/>
  <c r="CA60" i="13"/>
  <c r="F60" i="13"/>
  <c r="E60" i="13"/>
  <c r="CQ59" i="13"/>
  <c r="CP59" i="13"/>
  <c r="CO59" i="13"/>
  <c r="CC59" i="13"/>
  <c r="CA59" i="13"/>
  <c r="F59" i="13"/>
  <c r="CB59" i="13" s="1"/>
  <c r="E59" i="13"/>
  <c r="E63" i="13" s="1"/>
  <c r="D59" i="13"/>
  <c r="CH59" i="13" s="1"/>
  <c r="CT58" i="13"/>
  <c r="CQ58" i="13"/>
  <c r="CP58" i="13"/>
  <c r="CO58" i="13"/>
  <c r="CH58" i="13"/>
  <c r="CG58" i="13"/>
  <c r="CF58" i="13"/>
  <c r="CE58" i="13"/>
  <c r="CD58" i="13"/>
  <c r="CC58" i="13"/>
  <c r="CB58" i="13"/>
  <c r="CA58" i="13"/>
  <c r="F58" i="13"/>
  <c r="E58" i="13"/>
  <c r="D58" i="13"/>
  <c r="AY57" i="13"/>
  <c r="AX57" i="13"/>
  <c r="AW57" i="13"/>
  <c r="AV57" i="13"/>
  <c r="AU57" i="13"/>
  <c r="AT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CV56" i="13"/>
  <c r="CS56" i="13"/>
  <c r="CR56" i="13"/>
  <c r="CQ56" i="13"/>
  <c r="CO56" i="13"/>
  <c r="CC56" i="13"/>
  <c r="CA56" i="13"/>
  <c r="F56" i="13"/>
  <c r="CB56" i="13" s="1"/>
  <c r="E56" i="13"/>
  <c r="D56" i="13" s="1"/>
  <c r="CT56" i="13" s="1"/>
  <c r="CQ55" i="13"/>
  <c r="CP55" i="13"/>
  <c r="CO55" i="13"/>
  <c r="CC55" i="13"/>
  <c r="CA55" i="13"/>
  <c r="F55" i="13"/>
  <c r="CB55" i="13" s="1"/>
  <c r="E55" i="13"/>
  <c r="D55" i="13" s="1"/>
  <c r="CQ54" i="13"/>
  <c r="CP54" i="13"/>
  <c r="CO54" i="13"/>
  <c r="CC54" i="13"/>
  <c r="CA54" i="13"/>
  <c r="F54" i="13"/>
  <c r="CB54" i="13" s="1"/>
  <c r="E54" i="13"/>
  <c r="D54" i="13"/>
  <c r="CV53" i="13"/>
  <c r="CU53" i="13"/>
  <c r="CT53" i="13"/>
  <c r="CS53" i="13"/>
  <c r="CR53" i="13"/>
  <c r="CQ53" i="13"/>
  <c r="CP53" i="13"/>
  <c r="CO53" i="13"/>
  <c r="CH53" i="13"/>
  <c r="CG53" i="13"/>
  <c r="CF53" i="13"/>
  <c r="CE53" i="13"/>
  <c r="CD53" i="13"/>
  <c r="CC53" i="13"/>
  <c r="CA53" i="13"/>
  <c r="F53" i="13"/>
  <c r="CB53" i="13" s="1"/>
  <c r="E53" i="13"/>
  <c r="D53" i="13"/>
  <c r="CQ52" i="13"/>
  <c r="CO52" i="13"/>
  <c r="CC52" i="13"/>
  <c r="CA52" i="13"/>
  <c r="F52" i="13"/>
  <c r="E52" i="13"/>
  <c r="CQ51" i="13"/>
  <c r="CP51" i="13"/>
  <c r="CO51" i="13"/>
  <c r="CG51" i="13"/>
  <c r="CD51" i="13"/>
  <c r="CC51" i="13"/>
  <c r="CA51" i="13"/>
  <c r="F51" i="13"/>
  <c r="CB51" i="13" s="1"/>
  <c r="E51" i="13"/>
  <c r="D51" i="13"/>
  <c r="CQ50" i="13"/>
  <c r="CO50" i="13"/>
  <c r="CC50" i="13"/>
  <c r="CA50" i="13"/>
  <c r="F50" i="13"/>
  <c r="CB50" i="13" s="1"/>
  <c r="E50" i="13"/>
  <c r="D50" i="13" s="1"/>
  <c r="CH50" i="13" s="1"/>
  <c r="CQ49" i="13"/>
  <c r="CP49" i="13"/>
  <c r="CO49" i="13"/>
  <c r="CC49" i="13"/>
  <c r="CA49" i="13"/>
  <c r="F49" i="13"/>
  <c r="CB49" i="13" s="1"/>
  <c r="E49" i="13"/>
  <c r="D49" i="13" s="1"/>
  <c r="CQ48" i="13"/>
  <c r="CO48" i="13"/>
  <c r="CC48" i="13"/>
  <c r="CA48" i="13"/>
  <c r="F48" i="13"/>
  <c r="E48" i="13"/>
  <c r="D48" i="13" s="1"/>
  <c r="CF48" i="13" s="1"/>
  <c r="CV47" i="13"/>
  <c r="CU47" i="13"/>
  <c r="CR47" i="13"/>
  <c r="CQ47" i="13"/>
  <c r="CO47" i="13"/>
  <c r="CC47" i="13"/>
  <c r="CA47" i="13"/>
  <c r="F47" i="13"/>
  <c r="CB47" i="13" s="1"/>
  <c r="E47" i="13"/>
  <c r="D47" i="13"/>
  <c r="CT47" i="13" s="1"/>
  <c r="CV46" i="13"/>
  <c r="CT46" i="13"/>
  <c r="CS46" i="13"/>
  <c r="CR46" i="13"/>
  <c r="CP46" i="13"/>
  <c r="CO46" i="13"/>
  <c r="CH46" i="13"/>
  <c r="CB46" i="13"/>
  <c r="CA46" i="13"/>
  <c r="F46" i="13"/>
  <c r="E46" i="13"/>
  <c r="D46" i="13"/>
  <c r="CV45" i="13"/>
  <c r="CU45" i="13"/>
  <c r="CT45" i="13"/>
  <c r="CS45" i="13"/>
  <c r="CR45" i="13"/>
  <c r="CP45" i="13"/>
  <c r="CO45" i="13"/>
  <c r="CH45" i="13"/>
  <c r="CG45" i="13"/>
  <c r="CF45" i="13"/>
  <c r="CE45" i="13"/>
  <c r="CD45" i="13"/>
  <c r="CB45" i="13"/>
  <c r="CA45" i="13"/>
  <c r="F45" i="13"/>
  <c r="E45" i="13"/>
  <c r="D45" i="13" s="1"/>
  <c r="CV44" i="13"/>
  <c r="CT44" i="13"/>
  <c r="CS44" i="13"/>
  <c r="CR44" i="13"/>
  <c r="CQ44" i="13"/>
  <c r="CP44" i="13"/>
  <c r="CO44" i="13"/>
  <c r="CH44" i="13"/>
  <c r="CG44" i="13"/>
  <c r="CF44" i="13"/>
  <c r="CE44" i="13"/>
  <c r="CD44" i="13"/>
  <c r="CC44" i="13"/>
  <c r="CB44" i="13"/>
  <c r="AY44" i="13" s="1"/>
  <c r="CA44" i="13"/>
  <c r="F44" i="13"/>
  <c r="E44" i="13"/>
  <c r="D44" i="13" s="1"/>
  <c r="CU44" i="13" s="1"/>
  <c r="AX39" i="13"/>
  <c r="AW39" i="13"/>
  <c r="AV39" i="13"/>
  <c r="AU39" i="13"/>
  <c r="AT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CQ38" i="13"/>
  <c r="CP38" i="13"/>
  <c r="CO38" i="13"/>
  <c r="CC38" i="13"/>
  <c r="CB38" i="13"/>
  <c r="CA38" i="13"/>
  <c r="F38" i="13"/>
  <c r="E38" i="13"/>
  <c r="D38" i="13" s="1"/>
  <c r="CT37" i="13"/>
  <c r="CS37" i="13"/>
  <c r="CQ37" i="13"/>
  <c r="CP37" i="13"/>
  <c r="CO37" i="13"/>
  <c r="CG37" i="13"/>
  <c r="CC37" i="13"/>
  <c r="CB37" i="13"/>
  <c r="CA37" i="13"/>
  <c r="F37" i="13"/>
  <c r="E37" i="13"/>
  <c r="D37" i="13" s="1"/>
  <c r="CE37" i="13" s="1"/>
  <c r="CQ36" i="13"/>
  <c r="CP36" i="13"/>
  <c r="CO36" i="13"/>
  <c r="CC36" i="13"/>
  <c r="CB36" i="13"/>
  <c r="CA36" i="13"/>
  <c r="F36" i="13"/>
  <c r="E36" i="13"/>
  <c r="CQ35" i="13"/>
  <c r="CP35" i="13"/>
  <c r="CO35" i="13"/>
  <c r="CC35" i="13"/>
  <c r="CB35" i="13"/>
  <c r="CA35" i="13"/>
  <c r="F35" i="13"/>
  <c r="E35" i="13"/>
  <c r="D35" i="13" s="1"/>
  <c r="CQ34" i="13"/>
  <c r="CP34" i="13"/>
  <c r="CO34" i="13"/>
  <c r="CC34" i="13"/>
  <c r="CB34" i="13"/>
  <c r="CA34" i="13"/>
  <c r="F34" i="13"/>
  <c r="E34" i="13"/>
  <c r="D34" i="13" s="1"/>
  <c r="CQ33" i="13"/>
  <c r="CO33" i="13"/>
  <c r="CC33" i="13"/>
  <c r="CB33" i="13"/>
  <c r="CA33" i="13"/>
  <c r="F33" i="13"/>
  <c r="CP33" i="13" s="1"/>
  <c r="E33" i="13"/>
  <c r="D33" i="13" s="1"/>
  <c r="CQ32" i="13"/>
  <c r="CO32" i="13"/>
  <c r="CC32" i="13"/>
  <c r="CA32" i="13"/>
  <c r="F32" i="13"/>
  <c r="D32" i="13" s="1"/>
  <c r="CU32" i="13" s="1"/>
  <c r="E32" i="13"/>
  <c r="CQ31" i="13"/>
  <c r="CO31" i="13"/>
  <c r="CC31" i="13"/>
  <c r="CA31" i="13"/>
  <c r="F31" i="13"/>
  <c r="E31" i="13"/>
  <c r="D31" i="13" s="1"/>
  <c r="CV30" i="13"/>
  <c r="CT30" i="13"/>
  <c r="CS30" i="13"/>
  <c r="CR30" i="13"/>
  <c r="CQ30" i="13"/>
  <c r="CP30" i="13"/>
  <c r="CO30" i="13"/>
  <c r="CH30" i="13"/>
  <c r="CE30" i="13"/>
  <c r="CC30" i="13"/>
  <c r="CB30" i="13"/>
  <c r="CA30" i="13"/>
  <c r="F30" i="13"/>
  <c r="E30" i="13"/>
  <c r="D30" i="13"/>
  <c r="CU30" i="13" s="1"/>
  <c r="CQ29" i="13"/>
  <c r="CP29" i="13"/>
  <c r="CO29" i="13"/>
  <c r="CC29" i="13"/>
  <c r="CB29" i="13"/>
  <c r="CA29" i="13"/>
  <c r="F29" i="13"/>
  <c r="E29" i="13"/>
  <c r="D29" i="13" s="1"/>
  <c r="CV29" i="13" s="1"/>
  <c r="CS28" i="13"/>
  <c r="CR28" i="13"/>
  <c r="CQ28" i="13"/>
  <c r="CP28" i="13"/>
  <c r="CO28" i="13"/>
  <c r="CH28" i="13"/>
  <c r="CC28" i="13"/>
  <c r="CB28" i="13"/>
  <c r="CA28" i="13"/>
  <c r="F28" i="13"/>
  <c r="E28" i="13"/>
  <c r="D28" i="13" s="1"/>
  <c r="CT28" i="13" s="1"/>
  <c r="CR27" i="13"/>
  <c r="CQ27" i="13"/>
  <c r="CP27" i="13"/>
  <c r="CO27" i="13"/>
  <c r="CE27" i="13"/>
  <c r="CC27" i="13"/>
  <c r="CB27" i="13"/>
  <c r="CA27" i="13"/>
  <c r="F27" i="13"/>
  <c r="E27" i="13"/>
  <c r="D27" i="13" s="1"/>
  <c r="CV26" i="13"/>
  <c r="CQ26" i="13"/>
  <c r="CP26" i="13"/>
  <c r="CO26" i="13"/>
  <c r="CC26" i="13"/>
  <c r="CB26" i="13"/>
  <c r="CA26" i="13"/>
  <c r="F26" i="13"/>
  <c r="E26" i="13"/>
  <c r="D26" i="13" s="1"/>
  <c r="CU26" i="13" s="1"/>
  <c r="CV25" i="13"/>
  <c r="CT25" i="13"/>
  <c r="CR25" i="13"/>
  <c r="CQ25" i="13"/>
  <c r="CO25" i="13"/>
  <c r="CC25" i="13"/>
  <c r="CB25" i="13"/>
  <c r="CA25" i="13"/>
  <c r="F25" i="13"/>
  <c r="CP25" i="13" s="1"/>
  <c r="E25" i="13"/>
  <c r="D25" i="13"/>
  <c r="CQ24" i="13"/>
  <c r="CO24" i="13"/>
  <c r="CC24" i="13"/>
  <c r="CA24" i="13"/>
  <c r="F24" i="13"/>
  <c r="CB24" i="13" s="1"/>
  <c r="E24" i="13"/>
  <c r="D24" i="13"/>
  <c r="CV23" i="13"/>
  <c r="CT23" i="13"/>
  <c r="CR23" i="13"/>
  <c r="CQ23" i="13"/>
  <c r="CP23" i="13"/>
  <c r="CO23" i="13"/>
  <c r="CH23" i="13"/>
  <c r="CG23" i="13"/>
  <c r="CE23" i="13"/>
  <c r="CC23" i="13"/>
  <c r="CB23" i="13"/>
  <c r="CA23" i="13"/>
  <c r="F23" i="13"/>
  <c r="E23" i="13"/>
  <c r="D23" i="13"/>
  <c r="CU23" i="13" s="1"/>
  <c r="CV22" i="13"/>
  <c r="CU22" i="13"/>
  <c r="CT22" i="13"/>
  <c r="CQ22" i="13"/>
  <c r="CP22" i="13"/>
  <c r="CO22" i="13"/>
  <c r="CG22" i="13"/>
  <c r="CC22" i="13"/>
  <c r="CB22" i="13"/>
  <c r="CA22" i="13"/>
  <c r="F22" i="13"/>
  <c r="E22" i="13"/>
  <c r="D22" i="13" s="1"/>
  <c r="CS22" i="13" s="1"/>
  <c r="CQ21" i="13"/>
  <c r="CO21" i="13"/>
  <c r="CC21" i="13"/>
  <c r="CB21" i="13"/>
  <c r="CA21" i="13"/>
  <c r="F21" i="13"/>
  <c r="CP21" i="13" s="1"/>
  <c r="E21" i="13"/>
  <c r="E39" i="13" s="1"/>
  <c r="CQ17" i="13"/>
  <c r="CP17" i="13"/>
  <c r="CO17" i="13"/>
  <c r="CC17" i="13"/>
  <c r="CB17" i="13"/>
  <c r="CA17" i="13"/>
  <c r="F17" i="13"/>
  <c r="E17" i="13"/>
  <c r="D17" i="13"/>
  <c r="CQ16" i="13"/>
  <c r="CO16" i="13"/>
  <c r="CC16" i="13"/>
  <c r="CA16" i="13"/>
  <c r="F16" i="13"/>
  <c r="E16" i="13"/>
  <c r="CQ15" i="13"/>
  <c r="CP15" i="13"/>
  <c r="CO15" i="13"/>
  <c r="CC15" i="13"/>
  <c r="CB15" i="13"/>
  <c r="CA15" i="13"/>
  <c r="F15" i="13"/>
  <c r="E15" i="13"/>
  <c r="D15" i="13"/>
  <c r="CE15" i="13" s="1"/>
  <c r="CV14" i="13"/>
  <c r="CU14" i="13"/>
  <c r="CT14" i="13"/>
  <c r="CS14" i="13"/>
  <c r="CR14" i="13"/>
  <c r="CQ14" i="13"/>
  <c r="CP14" i="13"/>
  <c r="CO14" i="13"/>
  <c r="CC14" i="13"/>
  <c r="CB14" i="13"/>
  <c r="CA14" i="13"/>
  <c r="F14" i="13"/>
  <c r="E14" i="13"/>
  <c r="D14" i="13" s="1"/>
  <c r="CQ13" i="13"/>
  <c r="CP13" i="13"/>
  <c r="CO13" i="13"/>
  <c r="CC13" i="13"/>
  <c r="CA13" i="13"/>
  <c r="F13" i="13"/>
  <c r="CB13" i="13" s="1"/>
  <c r="E13" i="13"/>
  <c r="CV12" i="13"/>
  <c r="CT12" i="13"/>
  <c r="CS12" i="13"/>
  <c r="CR12" i="13"/>
  <c r="CQ12" i="13"/>
  <c r="CP12" i="13"/>
  <c r="CO12" i="13"/>
  <c r="CH12" i="13"/>
  <c r="CG12" i="13"/>
  <c r="CE12" i="13"/>
  <c r="CC12" i="13"/>
  <c r="CB12" i="13"/>
  <c r="CA12" i="13"/>
  <c r="F12" i="13"/>
  <c r="E12" i="13"/>
  <c r="D12" i="13"/>
  <c r="A5" i="13"/>
  <c r="A4" i="13"/>
  <c r="A3" i="13"/>
  <c r="A2" i="13"/>
  <c r="CP344" i="12"/>
  <c r="CB344" i="12"/>
  <c r="F344" i="12"/>
  <c r="E344" i="12"/>
  <c r="D344" i="12"/>
  <c r="CP343" i="12"/>
  <c r="CO343" i="12"/>
  <c r="CB343" i="12"/>
  <c r="CA343" i="12"/>
  <c r="AS343" i="12" s="1"/>
  <c r="F343" i="12"/>
  <c r="E343" i="12"/>
  <c r="D343" i="12"/>
  <c r="CP342" i="12"/>
  <c r="CO342" i="12"/>
  <c r="CB342" i="12"/>
  <c r="F342" i="12"/>
  <c r="CA342" i="12" s="1"/>
  <c r="AS342" i="12" s="1"/>
  <c r="E342" i="12"/>
  <c r="D342" i="12" s="1"/>
  <c r="CP341" i="12"/>
  <c r="CB341" i="12"/>
  <c r="F341" i="12"/>
  <c r="E341" i="12"/>
  <c r="D341" i="12" s="1"/>
  <c r="CP340" i="12"/>
  <c r="CB340" i="12"/>
  <c r="F340" i="12"/>
  <c r="E340" i="12"/>
  <c r="AX335" i="12"/>
  <c r="AW335" i="12"/>
  <c r="AU335" i="12"/>
  <c r="AT335" i="12"/>
  <c r="AS335" i="12"/>
  <c r="AR335" i="12"/>
  <c r="AN335" i="12"/>
  <c r="AM335" i="12"/>
  <c r="AL335" i="12"/>
  <c r="AK335" i="12"/>
  <c r="AJ335" i="12"/>
  <c r="AI335" i="12"/>
  <c r="AH335" i="12"/>
  <c r="AG335" i="12"/>
  <c r="AF335" i="12"/>
  <c r="AE335" i="12"/>
  <c r="AD335" i="12"/>
  <c r="AC335" i="12"/>
  <c r="AB335" i="12"/>
  <c r="AA335" i="12"/>
  <c r="Z335" i="12"/>
  <c r="Y335" i="12"/>
  <c r="X335" i="12"/>
  <c r="W335" i="12"/>
  <c r="V335" i="12"/>
  <c r="U335" i="12"/>
  <c r="T335" i="12"/>
  <c r="S335" i="12"/>
  <c r="R335" i="12"/>
  <c r="Q335" i="12"/>
  <c r="P335" i="12"/>
  <c r="O335" i="12"/>
  <c r="N335" i="12"/>
  <c r="M335" i="12"/>
  <c r="L335" i="12"/>
  <c r="K335" i="12"/>
  <c r="J335" i="12"/>
  <c r="I335" i="12"/>
  <c r="H335" i="12"/>
  <c r="G335" i="12"/>
  <c r="AX334" i="12"/>
  <c r="AW334" i="12"/>
  <c r="AU334" i="12"/>
  <c r="AT334" i="12"/>
  <c r="AS334" i="12"/>
  <c r="AR334" i="12"/>
  <c r="AN334" i="12"/>
  <c r="AM334" i="12"/>
  <c r="AL334" i="12"/>
  <c r="AK334" i="12"/>
  <c r="AJ334" i="12"/>
  <c r="AI334" i="12"/>
  <c r="AH334" i="12"/>
  <c r="AG334" i="12"/>
  <c r="AF334" i="12"/>
  <c r="AE334" i="12"/>
  <c r="AD334" i="12"/>
  <c r="AC334" i="12"/>
  <c r="AB334" i="12"/>
  <c r="AA334" i="12"/>
  <c r="Z334" i="12"/>
  <c r="Y334" i="12"/>
  <c r="X334" i="12"/>
  <c r="W334" i="12"/>
  <c r="V334" i="12"/>
  <c r="U334" i="12"/>
  <c r="T334" i="12"/>
  <c r="S334" i="12"/>
  <c r="E334" i="12" s="1"/>
  <c r="R334" i="12"/>
  <c r="F334" i="12" s="1"/>
  <c r="Q334" i="12"/>
  <c r="P334" i="12"/>
  <c r="O334" i="12"/>
  <c r="N334" i="12"/>
  <c r="M334" i="12"/>
  <c r="L334" i="12"/>
  <c r="K334" i="12"/>
  <c r="J334" i="12"/>
  <c r="I334" i="12"/>
  <c r="H334" i="12"/>
  <c r="G334" i="12"/>
  <c r="AX333" i="12"/>
  <c r="AW333" i="12"/>
  <c r="AV333" i="12"/>
  <c r="AU333" i="12"/>
  <c r="AT333" i="12"/>
  <c r="AS333" i="12"/>
  <c r="AR333" i="12"/>
  <c r="AN333" i="12"/>
  <c r="AM333" i="12"/>
  <c r="AL333" i="12"/>
  <c r="AK333" i="12"/>
  <c r="AJ333" i="12"/>
  <c r="AI333" i="12"/>
  <c r="AH333" i="12"/>
  <c r="AG333" i="12"/>
  <c r="AF333" i="12"/>
  <c r="AE333" i="12"/>
  <c r="AD333" i="12"/>
  <c r="AC333" i="12"/>
  <c r="AB333" i="12"/>
  <c r="AA333" i="12"/>
  <c r="Z333" i="12"/>
  <c r="Y333" i="12"/>
  <c r="X333" i="12"/>
  <c r="W333" i="12"/>
  <c r="V333" i="12"/>
  <c r="U333" i="12"/>
  <c r="T333" i="12"/>
  <c r="S333" i="12"/>
  <c r="R333" i="12"/>
  <c r="Q333" i="12"/>
  <c r="P333" i="12"/>
  <c r="O333" i="12"/>
  <c r="N333" i="12"/>
  <c r="M333" i="12"/>
  <c r="L333" i="12"/>
  <c r="K333" i="12"/>
  <c r="J333" i="12"/>
  <c r="I333" i="12"/>
  <c r="H333" i="12"/>
  <c r="G333" i="12"/>
  <c r="AX332" i="12"/>
  <c r="AW332" i="12"/>
  <c r="AU332" i="12"/>
  <c r="AT332" i="12"/>
  <c r="AS332" i="12"/>
  <c r="AR332" i="12"/>
  <c r="AN332" i="12"/>
  <c r="AM332" i="12"/>
  <c r="AL332" i="12"/>
  <c r="AK332" i="12"/>
  <c r="AJ332" i="12"/>
  <c r="AI332" i="12"/>
  <c r="AH332" i="12"/>
  <c r="AG332" i="12"/>
  <c r="AF332" i="12"/>
  <c r="AE332" i="12"/>
  <c r="AD332" i="12"/>
  <c r="AC332" i="12"/>
  <c r="AB332" i="12"/>
  <c r="AA332" i="12"/>
  <c r="Z332" i="12"/>
  <c r="Y332" i="12"/>
  <c r="E332" i="12" s="1"/>
  <c r="X332" i="12"/>
  <c r="W332" i="12"/>
  <c r="V332" i="12"/>
  <c r="U332" i="12"/>
  <c r="T332" i="12"/>
  <c r="S332" i="12"/>
  <c r="R332" i="12"/>
  <c r="Q332" i="12"/>
  <c r="P332" i="12"/>
  <c r="O332" i="12"/>
  <c r="N332" i="12"/>
  <c r="M332" i="12"/>
  <c r="L332" i="12"/>
  <c r="K332" i="12"/>
  <c r="J332" i="12"/>
  <c r="I332" i="12"/>
  <c r="H332" i="12"/>
  <c r="G332" i="12"/>
  <c r="AX331" i="12"/>
  <c r="AW331" i="12"/>
  <c r="AU331" i="12"/>
  <c r="AT331" i="12"/>
  <c r="AS331" i="12"/>
  <c r="AR331" i="12"/>
  <c r="AQ331" i="12"/>
  <c r="AN331" i="12"/>
  <c r="AM331" i="12"/>
  <c r="AL331" i="12"/>
  <c r="AK331" i="12"/>
  <c r="AJ331" i="12"/>
  <c r="AI331" i="12"/>
  <c r="AH331" i="12"/>
  <c r="AG331" i="12"/>
  <c r="AF331" i="12"/>
  <c r="AE331" i="12"/>
  <c r="AD331" i="12"/>
  <c r="AC331" i="12"/>
  <c r="AB331" i="12"/>
  <c r="AA331" i="12"/>
  <c r="Z331" i="12"/>
  <c r="Y331" i="12"/>
  <c r="X331" i="12"/>
  <c r="W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E331" i="12" s="1"/>
  <c r="H331" i="12"/>
  <c r="F331" i="12" s="1"/>
  <c r="G331" i="12"/>
  <c r="AX330" i="12"/>
  <c r="AW330" i="12"/>
  <c r="AU330" i="12"/>
  <c r="AT330" i="12"/>
  <c r="AS330" i="12"/>
  <c r="AR330" i="12"/>
  <c r="AQ330" i="12"/>
  <c r="AP330" i="12"/>
  <c r="AO330" i="12"/>
  <c r="AN330" i="12"/>
  <c r="AM330" i="12"/>
  <c r="AL330" i="12"/>
  <c r="AK330" i="12"/>
  <c r="AJ330" i="12"/>
  <c r="AI330" i="12"/>
  <c r="AH330" i="12"/>
  <c r="AG330" i="12"/>
  <c r="AF330" i="12"/>
  <c r="AE330" i="12"/>
  <c r="AD330" i="12"/>
  <c r="AC330" i="12"/>
  <c r="AB330" i="12"/>
  <c r="AA330" i="12"/>
  <c r="Z330" i="12"/>
  <c r="Y330" i="12"/>
  <c r="X330" i="12"/>
  <c r="W330" i="12"/>
  <c r="V330" i="12"/>
  <c r="U330" i="12"/>
  <c r="T330" i="12"/>
  <c r="S330" i="12"/>
  <c r="R330" i="12"/>
  <c r="Q330" i="12"/>
  <c r="P330" i="12"/>
  <c r="O330" i="12"/>
  <c r="N330" i="12"/>
  <c r="M330" i="12"/>
  <c r="L330" i="12"/>
  <c r="K330" i="12"/>
  <c r="J330" i="12"/>
  <c r="I330" i="12"/>
  <c r="H330" i="12"/>
  <c r="F330" i="12" s="1"/>
  <c r="G330" i="12"/>
  <c r="CP329" i="12"/>
  <c r="CO329" i="12"/>
  <c r="CB329" i="12"/>
  <c r="F329" i="12"/>
  <c r="CA329" i="12" s="1"/>
  <c r="E329" i="12"/>
  <c r="D329" i="12"/>
  <c r="CP328" i="12"/>
  <c r="CL328" i="12"/>
  <c r="CK328" i="12"/>
  <c r="CH328" i="12"/>
  <c r="CE328" i="12"/>
  <c r="CB328" i="12"/>
  <c r="CA328" i="12"/>
  <c r="F328" i="12"/>
  <c r="CO328" i="12" s="1"/>
  <c r="E328" i="12"/>
  <c r="D328" i="12"/>
  <c r="CP327" i="12"/>
  <c r="CB327" i="12"/>
  <c r="CA327" i="12"/>
  <c r="F327" i="12"/>
  <c r="CO327" i="12" s="1"/>
  <c r="E327" i="12"/>
  <c r="D327" i="12" s="1"/>
  <c r="CY326" i="12"/>
  <c r="CS326" i="12"/>
  <c r="CP326" i="12"/>
  <c r="CO326" i="12"/>
  <c r="CI326" i="12"/>
  <c r="CH326" i="12"/>
  <c r="CB326" i="12"/>
  <c r="CA326" i="12"/>
  <c r="F326" i="12"/>
  <c r="E326" i="12"/>
  <c r="D326" i="12"/>
  <c r="CP325" i="12"/>
  <c r="CB325" i="12"/>
  <c r="F325" i="12"/>
  <c r="E325" i="12"/>
  <c r="CW324" i="12"/>
  <c r="CV324" i="12"/>
  <c r="CS324" i="12"/>
  <c r="CQ324" i="12"/>
  <c r="CP324" i="12"/>
  <c r="CO324" i="12"/>
  <c r="CK324" i="12"/>
  <c r="CH324" i="12"/>
  <c r="CB324" i="12"/>
  <c r="CA324" i="12"/>
  <c r="F324" i="12"/>
  <c r="E324" i="12"/>
  <c r="D324" i="12"/>
  <c r="CY324" i="12" s="1"/>
  <c r="CP323" i="12"/>
  <c r="CO323" i="12"/>
  <c r="CB323" i="12"/>
  <c r="F323" i="12"/>
  <c r="CA323" i="12" s="1"/>
  <c r="E323" i="12"/>
  <c r="D323" i="12"/>
  <c r="CZ322" i="12"/>
  <c r="CY322" i="12"/>
  <c r="CP322" i="12"/>
  <c r="CH322" i="12"/>
  <c r="CB322" i="12"/>
  <c r="F322" i="12"/>
  <c r="E322" i="12"/>
  <c r="D322" i="12" s="1"/>
  <c r="CP321" i="12"/>
  <c r="CO321" i="12"/>
  <c r="CB321" i="12"/>
  <c r="CA321" i="12"/>
  <c r="F321" i="12"/>
  <c r="E321" i="12"/>
  <c r="D321" i="12" s="1"/>
  <c r="CZ320" i="12"/>
  <c r="CW320" i="12"/>
  <c r="CV320" i="12"/>
  <c r="CP320" i="12"/>
  <c r="CL320" i="12"/>
  <c r="CK320" i="12"/>
  <c r="CI320" i="12"/>
  <c r="CH320" i="12"/>
  <c r="CF320" i="12"/>
  <c r="CB320" i="12"/>
  <c r="CA320" i="12"/>
  <c r="F320" i="12"/>
  <c r="D320" i="12" s="1"/>
  <c r="E320" i="12"/>
  <c r="CP319" i="12"/>
  <c r="CO319" i="12"/>
  <c r="CK319" i="12"/>
  <c r="CI319" i="12"/>
  <c r="CH319" i="12"/>
  <c r="CF319" i="12"/>
  <c r="CE319" i="12"/>
  <c r="CB319" i="12"/>
  <c r="F319" i="12"/>
  <c r="D319" i="12" s="1"/>
  <c r="E319" i="12"/>
  <c r="CP318" i="12"/>
  <c r="CB318" i="12"/>
  <c r="F318" i="12"/>
  <c r="D318" i="12" s="1"/>
  <c r="E318" i="12"/>
  <c r="CY317" i="12"/>
  <c r="CW317" i="12"/>
  <c r="CV317" i="12"/>
  <c r="CT317" i="12"/>
  <c r="CP317" i="12"/>
  <c r="CL317" i="12"/>
  <c r="CK317" i="12"/>
  <c r="CH317" i="12"/>
  <c r="CB317" i="12"/>
  <c r="CA317" i="12"/>
  <c r="F317" i="12"/>
  <c r="CO317" i="12" s="1"/>
  <c r="E317" i="12"/>
  <c r="D317" i="12" s="1"/>
  <c r="CZ316" i="12"/>
  <c r="CW316" i="12"/>
  <c r="CV316" i="12"/>
  <c r="CP316" i="12"/>
  <c r="CO316" i="12"/>
  <c r="CL316" i="12"/>
  <c r="CK316" i="12"/>
  <c r="CI316" i="12"/>
  <c r="CH316" i="12"/>
  <c r="CB316" i="12"/>
  <c r="CA316" i="12"/>
  <c r="F316" i="12"/>
  <c r="E316" i="12"/>
  <c r="D316" i="12"/>
  <c r="CT316" i="12" s="1"/>
  <c r="CP315" i="12"/>
  <c r="CB315" i="12"/>
  <c r="CA315" i="12"/>
  <c r="F315" i="12"/>
  <c r="E315" i="12"/>
  <c r="CY314" i="12"/>
  <c r="CP314" i="12"/>
  <c r="CB314" i="12"/>
  <c r="F314" i="12"/>
  <c r="D314" i="12" s="1"/>
  <c r="E314" i="12"/>
  <c r="CP313" i="12"/>
  <c r="CB313" i="12"/>
  <c r="CA313" i="12"/>
  <c r="F313" i="12"/>
  <c r="E313" i="12"/>
  <c r="CP312" i="12"/>
  <c r="CB312" i="12"/>
  <c r="F312" i="12"/>
  <c r="E312" i="12"/>
  <c r="CP311" i="12"/>
  <c r="CB311" i="12"/>
  <c r="CA311" i="12"/>
  <c r="F311" i="12"/>
  <c r="CO311" i="12" s="1"/>
  <c r="E311" i="12"/>
  <c r="D311" i="12"/>
  <c r="CW310" i="12"/>
  <c r="CV310" i="12"/>
  <c r="CT310" i="12"/>
  <c r="CP310" i="12"/>
  <c r="CO310" i="12"/>
  <c r="CK310" i="12"/>
  <c r="CH310" i="12"/>
  <c r="CF310" i="12"/>
  <c r="CB310" i="12"/>
  <c r="CA310" i="12"/>
  <c r="F310" i="12"/>
  <c r="D310" i="12" s="1"/>
  <c r="E310" i="12"/>
  <c r="CV309" i="12"/>
  <c r="CT309" i="12"/>
  <c r="CP309" i="12"/>
  <c r="CO309" i="12"/>
  <c r="CL309" i="12"/>
  <c r="CK309" i="12"/>
  <c r="CI309" i="12"/>
  <c r="CF309" i="12"/>
  <c r="CB309" i="12"/>
  <c r="CA309" i="12"/>
  <c r="F309" i="12"/>
  <c r="E309" i="12"/>
  <c r="D309" i="12"/>
  <c r="CP308" i="12"/>
  <c r="CB308" i="12"/>
  <c r="F308" i="12"/>
  <c r="E308" i="12"/>
  <c r="D308" i="12"/>
  <c r="CY307" i="12"/>
  <c r="CV307" i="12"/>
  <c r="CS307" i="12"/>
  <c r="CP307" i="12"/>
  <c r="CO307" i="12"/>
  <c r="CL307" i="12"/>
  <c r="CK307" i="12"/>
  <c r="CI307" i="12"/>
  <c r="CE307" i="12"/>
  <c r="CB307" i="12"/>
  <c r="CA307" i="12"/>
  <c r="F307" i="12"/>
  <c r="E307" i="12"/>
  <c r="D307" i="12"/>
  <c r="CP306" i="12"/>
  <c r="CB306" i="12"/>
  <c r="F306" i="12"/>
  <c r="E306" i="12"/>
  <c r="CZ305" i="12"/>
  <c r="CY305" i="12"/>
  <c r="CW305" i="12"/>
  <c r="CV305" i="12"/>
  <c r="CT305" i="12"/>
  <c r="CP305" i="12"/>
  <c r="CO305" i="12"/>
  <c r="CL305" i="12"/>
  <c r="CK305" i="12"/>
  <c r="CI305" i="12"/>
  <c r="CH305" i="12"/>
  <c r="CF305" i="12"/>
  <c r="CB305" i="12"/>
  <c r="CA305" i="12"/>
  <c r="F305" i="12"/>
  <c r="D305" i="12" s="1"/>
  <c r="E305" i="12"/>
  <c r="CP304" i="12"/>
  <c r="CB304" i="12"/>
  <c r="CA304" i="12"/>
  <c r="F304" i="12"/>
  <c r="CO304" i="12" s="1"/>
  <c r="E304" i="12"/>
  <c r="CV303" i="12"/>
  <c r="CP303" i="12"/>
  <c r="CO303" i="12"/>
  <c r="CL303" i="12"/>
  <c r="CB303" i="12"/>
  <c r="F303" i="12"/>
  <c r="CA303" i="12" s="1"/>
  <c r="E303" i="12"/>
  <c r="D303" i="12" s="1"/>
  <c r="CP302" i="12"/>
  <c r="CO302" i="12"/>
  <c r="CB302" i="12"/>
  <c r="CA302" i="12"/>
  <c r="F302" i="12"/>
  <c r="E302" i="12"/>
  <c r="D302" i="12"/>
  <c r="CL302" i="12" s="1"/>
  <c r="CP301" i="12"/>
  <c r="CB301" i="12"/>
  <c r="F301" i="12"/>
  <c r="E301" i="12"/>
  <c r="CP300" i="12"/>
  <c r="CL300" i="12"/>
  <c r="CB300" i="12"/>
  <c r="F300" i="12"/>
  <c r="E300" i="12"/>
  <c r="D300" i="12"/>
  <c r="CP299" i="12"/>
  <c r="CB299" i="12"/>
  <c r="CA299" i="12"/>
  <c r="F299" i="12"/>
  <c r="CO299" i="12" s="1"/>
  <c r="E299" i="12"/>
  <c r="CP298" i="12"/>
  <c r="CO298" i="12"/>
  <c r="CB298" i="12"/>
  <c r="CA298" i="12"/>
  <c r="F298" i="12"/>
  <c r="E298" i="12"/>
  <c r="D298" i="12" s="1"/>
  <c r="CY297" i="12"/>
  <c r="CW297" i="12"/>
  <c r="CT297" i="12"/>
  <c r="CP297" i="12"/>
  <c r="CL297" i="12"/>
  <c r="CK297" i="12"/>
  <c r="CJ297" i="12"/>
  <c r="CI297" i="12"/>
  <c r="CB297" i="12"/>
  <c r="CA297" i="12"/>
  <c r="F297" i="12"/>
  <c r="CO297" i="12" s="1"/>
  <c r="E297" i="12"/>
  <c r="D297" i="12"/>
  <c r="CP296" i="12"/>
  <c r="CB296" i="12"/>
  <c r="CA296" i="12"/>
  <c r="F296" i="12"/>
  <c r="E296" i="12"/>
  <c r="CP295" i="12"/>
  <c r="CB295" i="12"/>
  <c r="CA295" i="12"/>
  <c r="F295" i="12"/>
  <c r="CO295" i="12" s="1"/>
  <c r="E295" i="12"/>
  <c r="D295" i="12" s="1"/>
  <c r="CZ294" i="12"/>
  <c r="CV294" i="12"/>
  <c r="CS294" i="12"/>
  <c r="CP294" i="12"/>
  <c r="CO294" i="12"/>
  <c r="CL294" i="12"/>
  <c r="CC294" i="12"/>
  <c r="CB294" i="12"/>
  <c r="CA294" i="12"/>
  <c r="F294" i="12"/>
  <c r="E294" i="12"/>
  <c r="D294" i="12" s="1"/>
  <c r="CW294" i="12" s="1"/>
  <c r="CP293" i="12"/>
  <c r="CB293" i="12"/>
  <c r="CA293" i="12"/>
  <c r="F293" i="12"/>
  <c r="CO293" i="12" s="1"/>
  <c r="E293" i="12"/>
  <c r="CP292" i="12"/>
  <c r="CO292" i="12"/>
  <c r="CB292" i="12"/>
  <c r="CA292" i="12"/>
  <c r="F292" i="12"/>
  <c r="E292" i="12"/>
  <c r="D292" i="12"/>
  <c r="CP291" i="12"/>
  <c r="CB291" i="12"/>
  <c r="F291" i="12"/>
  <c r="E291" i="12"/>
  <c r="D291" i="12"/>
  <c r="CF291" i="12" s="1"/>
  <c r="CZ290" i="12"/>
  <c r="CV290" i="12"/>
  <c r="CP290" i="12"/>
  <c r="CL290" i="12"/>
  <c r="CB290" i="12"/>
  <c r="CA290" i="12"/>
  <c r="F290" i="12"/>
  <c r="CO290" i="12" s="1"/>
  <c r="E290" i="12"/>
  <c r="D290" i="12" s="1"/>
  <c r="CP289" i="12"/>
  <c r="CO289" i="12"/>
  <c r="CK289" i="12"/>
  <c r="CB289" i="12"/>
  <c r="F289" i="12"/>
  <c r="CA289" i="12" s="1"/>
  <c r="E289" i="12"/>
  <c r="D289" i="12" s="1"/>
  <c r="CZ288" i="12"/>
  <c r="CY288" i="12"/>
  <c r="CW288" i="12"/>
  <c r="CV288" i="12"/>
  <c r="CS288" i="12"/>
  <c r="CQ288" i="12"/>
  <c r="CP288" i="12"/>
  <c r="CB288" i="12"/>
  <c r="CA288" i="12"/>
  <c r="F288" i="12"/>
  <c r="CO288" i="12" s="1"/>
  <c r="E288" i="12"/>
  <c r="D288" i="12" s="1"/>
  <c r="CP287" i="12"/>
  <c r="CO287" i="12"/>
  <c r="CB287" i="12"/>
  <c r="CA287" i="12"/>
  <c r="F287" i="12"/>
  <c r="E287" i="12"/>
  <c r="CP286" i="12"/>
  <c r="CB286" i="12"/>
  <c r="F286" i="12"/>
  <c r="E286" i="12"/>
  <c r="CP285" i="12"/>
  <c r="CO285" i="12"/>
  <c r="CJ285" i="12"/>
  <c r="CI285" i="12"/>
  <c r="CH285" i="12"/>
  <c r="CB285" i="12"/>
  <c r="CA285" i="12"/>
  <c r="F285" i="12"/>
  <c r="E285" i="12"/>
  <c r="D285" i="12" s="1"/>
  <c r="CZ284" i="12"/>
  <c r="CY284" i="12"/>
  <c r="CW284" i="12"/>
  <c r="CV284" i="12"/>
  <c r="CP284" i="12"/>
  <c r="CB284" i="12"/>
  <c r="F284" i="12"/>
  <c r="E284" i="12"/>
  <c r="D284" i="12" s="1"/>
  <c r="CP283" i="12"/>
  <c r="CB283" i="12"/>
  <c r="CA283" i="12"/>
  <c r="F283" i="12"/>
  <c r="CO283" i="12" s="1"/>
  <c r="E283" i="12"/>
  <c r="CP282" i="12"/>
  <c r="CO282" i="12"/>
  <c r="CB282" i="12"/>
  <c r="F282" i="12"/>
  <c r="CA282" i="12" s="1"/>
  <c r="E282" i="12"/>
  <c r="F281" i="12"/>
  <c r="E281" i="12"/>
  <c r="D281" i="12"/>
  <c r="F280" i="12"/>
  <c r="E280" i="12"/>
  <c r="D280" i="12"/>
  <c r="CZ279" i="12"/>
  <c r="F279" i="12"/>
  <c r="E279" i="12"/>
  <c r="D279" i="12"/>
  <c r="CZ278" i="12"/>
  <c r="CY278" i="12"/>
  <c r="CW278" i="12"/>
  <c r="CL278" i="12"/>
  <c r="CK278" i="12"/>
  <c r="CI278" i="12"/>
  <c r="CH278" i="12"/>
  <c r="CF278" i="12"/>
  <c r="F278" i="12"/>
  <c r="E278" i="12"/>
  <c r="D278" i="12"/>
  <c r="CT277" i="12"/>
  <c r="CS277" i="12"/>
  <c r="CL277" i="12"/>
  <c r="F277" i="12"/>
  <c r="E277" i="12"/>
  <c r="D277" i="12"/>
  <c r="CC276" i="12"/>
  <c r="F276" i="12"/>
  <c r="D276" i="12" s="1"/>
  <c r="E276" i="12"/>
  <c r="CY275" i="12"/>
  <c r="CW275" i="12"/>
  <c r="CV275" i="12"/>
  <c r="CL275" i="12"/>
  <c r="F275" i="12"/>
  <c r="E275" i="12"/>
  <c r="D275" i="12"/>
  <c r="CZ274" i="12"/>
  <c r="CY274" i="12"/>
  <c r="F274" i="12"/>
  <c r="E274" i="12"/>
  <c r="D274" i="12"/>
  <c r="F273" i="12"/>
  <c r="D273" i="12" s="1"/>
  <c r="CI273" i="12" s="1"/>
  <c r="E273" i="12"/>
  <c r="F272" i="12"/>
  <c r="E272" i="12"/>
  <c r="D272" i="12" s="1"/>
  <c r="CY271" i="12"/>
  <c r="CV271" i="12"/>
  <c r="CT271" i="12"/>
  <c r="CS271" i="12"/>
  <c r="CH271" i="12"/>
  <c r="CF271" i="12"/>
  <c r="CE271" i="12"/>
  <c r="F271" i="12"/>
  <c r="D271" i="12" s="1"/>
  <c r="E271" i="12"/>
  <c r="F270" i="12"/>
  <c r="E270" i="12"/>
  <c r="D270" i="12"/>
  <c r="CT269" i="12"/>
  <c r="CA269" i="12"/>
  <c r="F269" i="12"/>
  <c r="CO269" i="12" s="1"/>
  <c r="E269" i="12"/>
  <c r="D269" i="12"/>
  <c r="CY268" i="12"/>
  <c r="CV268" i="12"/>
  <c r="CT268" i="12"/>
  <c r="CA268" i="12"/>
  <c r="F268" i="12"/>
  <c r="CO268" i="12" s="1"/>
  <c r="E268" i="12"/>
  <c r="D268" i="12" s="1"/>
  <c r="F267" i="12"/>
  <c r="E267" i="12"/>
  <c r="D267" i="12" s="1"/>
  <c r="CO266" i="12"/>
  <c r="CA266" i="12"/>
  <c r="F266" i="12"/>
  <c r="E266" i="12"/>
  <c r="D266" i="12" s="1"/>
  <c r="CZ266" i="12" s="1"/>
  <c r="CA265" i="12"/>
  <c r="F265" i="12"/>
  <c r="CO265" i="12" s="1"/>
  <c r="E265" i="12"/>
  <c r="D265" i="12"/>
  <c r="CY264" i="12"/>
  <c r="CW264" i="12"/>
  <c r="CD264" i="12"/>
  <c r="F264" i="12"/>
  <c r="CO264" i="12" s="1"/>
  <c r="E264" i="12"/>
  <c r="D264" i="12" s="1"/>
  <c r="CY263" i="12"/>
  <c r="CT263" i="12"/>
  <c r="CP263" i="12"/>
  <c r="CL263" i="12"/>
  <c r="CB263" i="12"/>
  <c r="F263" i="12"/>
  <c r="E263" i="12"/>
  <c r="D263" i="12"/>
  <c r="CP262" i="12"/>
  <c r="CB262" i="12"/>
  <c r="F262" i="12"/>
  <c r="E262" i="12"/>
  <c r="D262" i="12" s="1"/>
  <c r="CP261" i="12"/>
  <c r="CB261" i="12"/>
  <c r="F261" i="12"/>
  <c r="E261" i="12"/>
  <c r="CP260" i="12"/>
  <c r="CB260" i="12"/>
  <c r="F260" i="12"/>
  <c r="CO260" i="12" s="1"/>
  <c r="E260" i="12"/>
  <c r="CZ259" i="12"/>
  <c r="CV259" i="12"/>
  <c r="CT259" i="12"/>
  <c r="CP259" i="12"/>
  <c r="CL259" i="12"/>
  <c r="CI259" i="12"/>
  <c r="CE259" i="12"/>
  <c r="CB259" i="12"/>
  <c r="CA259" i="12"/>
  <c r="F259" i="12"/>
  <c r="CO259" i="12" s="1"/>
  <c r="E259" i="12"/>
  <c r="D259" i="12"/>
  <c r="CP258" i="12"/>
  <c r="CB258" i="12"/>
  <c r="F258" i="12"/>
  <c r="E258" i="12"/>
  <c r="D258" i="12"/>
  <c r="CP257" i="12"/>
  <c r="CB257" i="12"/>
  <c r="CA257" i="12"/>
  <c r="F257" i="12"/>
  <c r="CO257" i="12" s="1"/>
  <c r="E257" i="12"/>
  <c r="D257" i="12" s="1"/>
  <c r="CP256" i="12"/>
  <c r="CB256" i="12"/>
  <c r="F256" i="12"/>
  <c r="CO256" i="12" s="1"/>
  <c r="E256" i="12"/>
  <c r="CP255" i="12"/>
  <c r="CB255" i="12"/>
  <c r="F255" i="12"/>
  <c r="CO255" i="12" s="1"/>
  <c r="E255" i="12"/>
  <c r="D255" i="12" s="1"/>
  <c r="CJ255" i="12" s="1"/>
  <c r="CZ254" i="12"/>
  <c r="CY254" i="12"/>
  <c r="CW254" i="12"/>
  <c r="CP254" i="12"/>
  <c r="CO254" i="12"/>
  <c r="CL254" i="12"/>
  <c r="CB254" i="12"/>
  <c r="CA254" i="12"/>
  <c r="F254" i="12"/>
  <c r="E254" i="12"/>
  <c r="D254" i="12"/>
  <c r="CZ253" i="12"/>
  <c r="CY253" i="12"/>
  <c r="CW253" i="12"/>
  <c r="CV253" i="12"/>
  <c r="CT253" i="12"/>
  <c r="CS253" i="12"/>
  <c r="CP253" i="12"/>
  <c r="CI253" i="12"/>
  <c r="CH253" i="12"/>
  <c r="CF253" i="12"/>
  <c r="CE253" i="12"/>
  <c r="CB253" i="12"/>
  <c r="F253" i="12"/>
  <c r="E253" i="12"/>
  <c r="D253" i="12"/>
  <c r="CW252" i="12"/>
  <c r="CV252" i="12"/>
  <c r="CT252" i="12"/>
  <c r="CP252" i="12"/>
  <c r="CL252" i="12"/>
  <c r="CH252" i="12"/>
  <c r="CE252" i="12"/>
  <c r="CC252" i="12"/>
  <c r="CB252" i="12"/>
  <c r="CA252" i="12"/>
  <c r="F252" i="12"/>
  <c r="CO252" i="12" s="1"/>
  <c r="E252" i="12"/>
  <c r="D252" i="12" s="1"/>
  <c r="CT251" i="12"/>
  <c r="CP251" i="12"/>
  <c r="CO251" i="12"/>
  <c r="CL251" i="12"/>
  <c r="CI251" i="12"/>
  <c r="CF251" i="12"/>
  <c r="CB251" i="12"/>
  <c r="CA251" i="12"/>
  <c r="F251" i="12"/>
  <c r="E251" i="12"/>
  <c r="D251" i="12" s="1"/>
  <c r="CV250" i="12"/>
  <c r="CT250" i="12"/>
  <c r="CP250" i="12"/>
  <c r="CF250" i="12"/>
  <c r="CB250" i="12"/>
  <c r="CA250" i="12"/>
  <c r="F250" i="12"/>
  <c r="CO250" i="12" s="1"/>
  <c r="E250" i="12"/>
  <c r="D250" i="12" s="1"/>
  <c r="AY246" i="12"/>
  <c r="CS245" i="12"/>
  <c r="CQ245" i="12"/>
  <c r="CP245" i="12"/>
  <c r="CE245" i="12"/>
  <c r="CC245" i="12"/>
  <c r="CB245" i="12"/>
  <c r="CA245" i="12"/>
  <c r="D245" i="12"/>
  <c r="CS244" i="12"/>
  <c r="CQ244" i="12"/>
  <c r="CO244" i="12"/>
  <c r="CE244" i="12"/>
  <c r="CD244" i="12"/>
  <c r="CC244" i="12"/>
  <c r="CB244" i="12"/>
  <c r="L244" i="12" s="1"/>
  <c r="CA244" i="12"/>
  <c r="D244" i="12"/>
  <c r="CS243" i="12"/>
  <c r="CR243" i="12"/>
  <c r="CQ243" i="12"/>
  <c r="CP243" i="12"/>
  <c r="CO243" i="12"/>
  <c r="CE243" i="12"/>
  <c r="CD243" i="12"/>
  <c r="CC243" i="12"/>
  <c r="CB243" i="12"/>
  <c r="D243" i="12"/>
  <c r="CA243" i="12" s="1"/>
  <c r="CS242" i="12"/>
  <c r="CR242" i="12"/>
  <c r="CP242" i="12"/>
  <c r="CO242" i="12"/>
  <c r="CE242" i="12"/>
  <c r="CC242" i="12"/>
  <c r="CA242" i="12"/>
  <c r="D242" i="12"/>
  <c r="CA241" i="12"/>
  <c r="D241" i="12"/>
  <c r="AJ236" i="12"/>
  <c r="AD236" i="12"/>
  <c r="AJ235" i="12"/>
  <c r="AD235" i="12"/>
  <c r="AD234" i="12"/>
  <c r="F234" i="12"/>
  <c r="E234" i="12"/>
  <c r="D234" i="12"/>
  <c r="AD233" i="12"/>
  <c r="F233" i="12"/>
  <c r="E233" i="12"/>
  <c r="D233" i="12"/>
  <c r="CR232" i="12"/>
  <c r="AD232" i="12"/>
  <c r="F232" i="12"/>
  <c r="E232" i="12"/>
  <c r="D232" i="12" s="1"/>
  <c r="AD231" i="12"/>
  <c r="F231" i="12"/>
  <c r="E231" i="12"/>
  <c r="D231" i="12" s="1"/>
  <c r="CA231" i="12" s="1"/>
  <c r="AY227" i="12"/>
  <c r="CV226" i="12"/>
  <c r="CU226" i="12"/>
  <c r="CR226" i="12"/>
  <c r="CH226" i="12"/>
  <c r="CD226" i="12"/>
  <c r="F226" i="12"/>
  <c r="E226" i="12"/>
  <c r="D226" i="12" s="1"/>
  <c r="CU225" i="12"/>
  <c r="CR225" i="12"/>
  <c r="CQ225" i="12"/>
  <c r="CD225" i="12"/>
  <c r="F225" i="12"/>
  <c r="E225" i="12"/>
  <c r="D225" i="12" s="1"/>
  <c r="F224" i="12"/>
  <c r="E224" i="12"/>
  <c r="D224" i="12" s="1"/>
  <c r="CU224" i="12" s="1"/>
  <c r="CU223" i="12"/>
  <c r="CS223" i="12"/>
  <c r="CR223" i="12"/>
  <c r="CP223" i="12"/>
  <c r="CD223" i="12"/>
  <c r="F223" i="12"/>
  <c r="E223" i="12"/>
  <c r="D223" i="12" s="1"/>
  <c r="F222" i="12"/>
  <c r="E222" i="12"/>
  <c r="CU221" i="12"/>
  <c r="CQ221" i="12"/>
  <c r="CH221" i="12"/>
  <c r="CG221" i="12"/>
  <c r="CE221" i="12"/>
  <c r="CC221" i="12"/>
  <c r="CB221" i="12"/>
  <c r="F221" i="12"/>
  <c r="D221" i="12" s="1"/>
  <c r="E221" i="12"/>
  <c r="F220" i="12"/>
  <c r="E220" i="12"/>
  <c r="D220" i="12"/>
  <c r="CU219" i="12"/>
  <c r="CS219" i="12"/>
  <c r="CP219" i="12"/>
  <c r="CG219" i="12"/>
  <c r="CE219" i="12"/>
  <c r="CD219" i="12"/>
  <c r="CC219" i="12"/>
  <c r="CB219" i="12"/>
  <c r="F219" i="12"/>
  <c r="E219" i="12"/>
  <c r="D219" i="12"/>
  <c r="CB218" i="12"/>
  <c r="F218" i="12"/>
  <c r="E218" i="12"/>
  <c r="D218" i="12"/>
  <c r="CH217" i="12"/>
  <c r="F217" i="12"/>
  <c r="E217" i="12"/>
  <c r="D217" i="12"/>
  <c r="F216" i="12"/>
  <c r="E216" i="12"/>
  <c r="D216" i="12"/>
  <c r="CV215" i="12"/>
  <c r="CU215" i="12"/>
  <c r="CT215" i="12"/>
  <c r="CP215" i="12"/>
  <c r="F215" i="12"/>
  <c r="E215" i="12"/>
  <c r="D215" i="12" s="1"/>
  <c r="F214" i="12"/>
  <c r="E214" i="12"/>
  <c r="F213" i="12"/>
  <c r="E213" i="12"/>
  <c r="D213" i="12" s="1"/>
  <c r="CG213" i="12" s="1"/>
  <c r="CF212" i="12"/>
  <c r="F212" i="12"/>
  <c r="E212" i="12"/>
  <c r="D212" i="12"/>
  <c r="F211" i="12"/>
  <c r="E211" i="12"/>
  <c r="CB210" i="12"/>
  <c r="F210" i="12"/>
  <c r="D210" i="12" s="1"/>
  <c r="E210" i="12"/>
  <c r="CV209" i="12"/>
  <c r="CT209" i="12"/>
  <c r="CQ209" i="12"/>
  <c r="CP209" i="12"/>
  <c r="CF209" i="12"/>
  <c r="CD209" i="12"/>
  <c r="CB209" i="12"/>
  <c r="F209" i="12"/>
  <c r="E209" i="12"/>
  <c r="D209" i="12"/>
  <c r="CR208" i="12"/>
  <c r="CQ208" i="12"/>
  <c r="CP208" i="12"/>
  <c r="CG208" i="12"/>
  <c r="CE208" i="12"/>
  <c r="F208" i="12"/>
  <c r="E208" i="12"/>
  <c r="D208" i="12"/>
  <c r="CP207" i="12"/>
  <c r="CH207" i="12"/>
  <c r="F207" i="12"/>
  <c r="D207" i="12" s="1"/>
  <c r="E207" i="12"/>
  <c r="CH206" i="12"/>
  <c r="CD206" i="12"/>
  <c r="CC206" i="12"/>
  <c r="F206" i="12"/>
  <c r="D206" i="12" s="1"/>
  <c r="E206" i="12"/>
  <c r="F205" i="12"/>
  <c r="D205" i="12" s="1"/>
  <c r="E205" i="12"/>
  <c r="CU204" i="12"/>
  <c r="CT204" i="12"/>
  <c r="F204" i="12"/>
  <c r="E204" i="12"/>
  <c r="D204" i="12" s="1"/>
  <c r="CH203" i="12"/>
  <c r="CC203" i="12"/>
  <c r="F203" i="12"/>
  <c r="E203" i="12"/>
  <c r="D203" i="12"/>
  <c r="F202" i="12"/>
  <c r="E202" i="12"/>
  <c r="D202" i="12"/>
  <c r="AX201" i="12"/>
  <c r="AW201" i="12"/>
  <c r="AV201" i="12"/>
  <c r="AU201" i="12"/>
  <c r="AT201" i="12"/>
  <c r="AS201" i="12"/>
  <c r="AR201" i="12"/>
  <c r="AQ201" i="12"/>
  <c r="AP201" i="12"/>
  <c r="AO201" i="12"/>
  <c r="AN201" i="12"/>
  <c r="AM201" i="12"/>
  <c r="AL201" i="12"/>
  <c r="AK201" i="12"/>
  <c r="AJ201" i="12"/>
  <c r="AI201" i="12"/>
  <c r="AH201" i="12"/>
  <c r="AG201" i="12"/>
  <c r="AF201" i="12"/>
  <c r="AE201" i="12"/>
  <c r="AD201" i="12"/>
  <c r="AC201" i="12"/>
  <c r="AB201" i="12"/>
  <c r="AA201" i="12"/>
  <c r="Z201" i="12"/>
  <c r="Y201" i="12"/>
  <c r="X201" i="12"/>
  <c r="W201" i="12"/>
  <c r="V201" i="12"/>
  <c r="U201" i="12"/>
  <c r="T201" i="12"/>
  <c r="S201" i="12"/>
  <c r="R201" i="12"/>
  <c r="Q201" i="12"/>
  <c r="P201" i="12"/>
  <c r="O201" i="12"/>
  <c r="N201" i="12"/>
  <c r="M201" i="12"/>
  <c r="L201" i="12"/>
  <c r="K201" i="12"/>
  <c r="J201" i="12"/>
  <c r="I201" i="12"/>
  <c r="H201" i="12"/>
  <c r="F201" i="12" s="1"/>
  <c r="G201" i="12"/>
  <c r="E201" i="12"/>
  <c r="D201" i="12" s="1"/>
  <c r="CV200" i="12"/>
  <c r="CU200" i="12"/>
  <c r="CT200" i="12"/>
  <c r="CS200" i="12"/>
  <c r="CH200" i="12"/>
  <c r="CG200" i="12"/>
  <c r="CE200" i="12"/>
  <c r="E200" i="12"/>
  <c r="D200" i="12" s="1"/>
  <c r="CH199" i="12"/>
  <c r="CF199" i="12"/>
  <c r="E199" i="12"/>
  <c r="D199" i="12"/>
  <c r="CV198" i="12"/>
  <c r="CU198" i="12"/>
  <c r="CT198" i="12"/>
  <c r="CQ198" i="12"/>
  <c r="CD198" i="12"/>
  <c r="CC198" i="12"/>
  <c r="CB198" i="12"/>
  <c r="E198" i="12"/>
  <c r="D198" i="12"/>
  <c r="CU197" i="12"/>
  <c r="CR197" i="12"/>
  <c r="CQ197" i="12"/>
  <c r="CP197" i="12"/>
  <c r="CH197" i="12"/>
  <c r="CE197" i="12"/>
  <c r="CD197" i="12"/>
  <c r="CC197" i="12"/>
  <c r="CB197" i="12"/>
  <c r="E197" i="12"/>
  <c r="D197" i="12"/>
  <c r="CP196" i="12"/>
  <c r="CH196" i="12"/>
  <c r="CG196" i="12"/>
  <c r="CD196" i="12"/>
  <c r="CC196" i="12"/>
  <c r="AX196" i="12"/>
  <c r="AW196" i="12"/>
  <c r="AV196" i="12"/>
  <c r="AU196" i="12"/>
  <c r="AT196" i="12"/>
  <c r="AS196" i="12"/>
  <c r="AR196" i="12"/>
  <c r="AQ196" i="12"/>
  <c r="AO196" i="12"/>
  <c r="AM196" i="12"/>
  <c r="AK196" i="12"/>
  <c r="AI196" i="12"/>
  <c r="AG196" i="12"/>
  <c r="AE196" i="12"/>
  <c r="AC196" i="12"/>
  <c r="E196" i="12" s="1"/>
  <c r="D196" i="12" s="1"/>
  <c r="CV195" i="12"/>
  <c r="CS195" i="12"/>
  <c r="CR195" i="12"/>
  <c r="CQ195" i="12"/>
  <c r="CC195" i="12"/>
  <c r="E195" i="12"/>
  <c r="D195" i="12"/>
  <c r="E194" i="12"/>
  <c r="D194" i="12"/>
  <c r="CV193" i="12"/>
  <c r="CS193" i="12"/>
  <c r="CR193" i="12"/>
  <c r="CP193" i="12"/>
  <c r="CH193" i="12"/>
  <c r="CG193" i="12"/>
  <c r="CE193" i="12"/>
  <c r="CD193" i="12"/>
  <c r="CC193" i="12"/>
  <c r="CB193" i="12"/>
  <c r="AY193" i="12" s="1"/>
  <c r="E193" i="12"/>
  <c r="D193" i="12"/>
  <c r="CU192" i="12"/>
  <c r="CS192" i="12"/>
  <c r="CR192" i="12"/>
  <c r="E192" i="12"/>
  <c r="D192" i="12"/>
  <c r="F191" i="12"/>
  <c r="D191" i="12" s="1"/>
  <c r="CS190" i="12"/>
  <c r="CP190" i="12"/>
  <c r="CH190" i="12"/>
  <c r="CF190" i="12"/>
  <c r="CE190" i="12"/>
  <c r="CD190" i="12"/>
  <c r="F190" i="12"/>
  <c r="D190" i="12" s="1"/>
  <c r="F189" i="12"/>
  <c r="D189" i="12" s="1"/>
  <c r="CR188" i="12"/>
  <c r="CD188" i="12"/>
  <c r="CC188" i="12"/>
  <c r="CB188" i="12"/>
  <c r="F188" i="12"/>
  <c r="D188" i="12"/>
  <c r="CV187" i="12"/>
  <c r="CU187" i="12"/>
  <c r="CT187" i="12"/>
  <c r="CS187" i="12"/>
  <c r="CR187" i="12"/>
  <c r="CH187" i="12"/>
  <c r="CG187" i="12"/>
  <c r="CE187" i="12"/>
  <c r="CD187" i="12"/>
  <c r="F187" i="12"/>
  <c r="D187" i="12"/>
  <c r="F186" i="12"/>
  <c r="D186" i="12" s="1"/>
  <c r="CH186" i="12" s="1"/>
  <c r="CV185" i="12"/>
  <c r="CU185" i="12"/>
  <c r="CT185" i="12"/>
  <c r="CS185" i="12"/>
  <c r="CQ185" i="12"/>
  <c r="CP185" i="12"/>
  <c r="CH185" i="12"/>
  <c r="CG185" i="12"/>
  <c r="CF185" i="12"/>
  <c r="CE185" i="12"/>
  <c r="CD185" i="12"/>
  <c r="CC185" i="12"/>
  <c r="AY185" i="12" s="1"/>
  <c r="CB185" i="12"/>
  <c r="F185" i="12"/>
  <c r="D185" i="12"/>
  <c r="CR185" i="12" s="1"/>
  <c r="CV184" i="12"/>
  <c r="CQ184" i="12"/>
  <c r="CC184" i="12"/>
  <c r="CB184" i="12"/>
  <c r="F184" i="12"/>
  <c r="D184" i="12"/>
  <c r="AX183" i="12"/>
  <c r="AW183" i="12"/>
  <c r="AV183" i="12"/>
  <c r="AU183" i="12"/>
  <c r="AT183" i="12"/>
  <c r="AS183" i="12"/>
  <c r="AR183" i="12"/>
  <c r="AQ183" i="12"/>
  <c r="AP183" i="12"/>
  <c r="AN183" i="12"/>
  <c r="AL183" i="12"/>
  <c r="AJ183" i="12"/>
  <c r="AH183" i="12"/>
  <c r="AF183" i="12"/>
  <c r="AD183" i="12"/>
  <c r="F183" i="12"/>
  <c r="D183" i="12"/>
  <c r="CV182" i="12"/>
  <c r="CU182" i="12"/>
  <c r="CS182" i="12"/>
  <c r="CE182" i="12"/>
  <c r="CD182" i="12"/>
  <c r="F182" i="12"/>
  <c r="D182" i="12"/>
  <c r="F181" i="12"/>
  <c r="D181" i="12"/>
  <c r="CV180" i="12"/>
  <c r="CU180" i="12"/>
  <c r="CS180" i="12"/>
  <c r="CQ180" i="12"/>
  <c r="CP180" i="12"/>
  <c r="CH180" i="12"/>
  <c r="CG180" i="12"/>
  <c r="CE180" i="12"/>
  <c r="F180" i="12"/>
  <c r="D180" i="12" s="1"/>
  <c r="CR180" i="12" s="1"/>
  <c r="CV179" i="12"/>
  <c r="CU179" i="12"/>
  <c r="F179" i="12"/>
  <c r="D179" i="12" s="1"/>
  <c r="AX174" i="12"/>
  <c r="AW174" i="12"/>
  <c r="AV174" i="12"/>
  <c r="AU174" i="12"/>
  <c r="AT174" i="12"/>
  <c r="AS174" i="12"/>
  <c r="AR174" i="12"/>
  <c r="AQ174" i="12"/>
  <c r="AP174" i="12"/>
  <c r="AO174" i="12"/>
  <c r="AN174" i="12"/>
  <c r="AM174" i="12"/>
  <c r="AL174" i="12"/>
  <c r="AK174" i="12"/>
  <c r="AJ174" i="12"/>
  <c r="AI174" i="12"/>
  <c r="AH174" i="12"/>
  <c r="AG174" i="12"/>
  <c r="AF174" i="12"/>
  <c r="AE174" i="12"/>
  <c r="AD174" i="12"/>
  <c r="AC174" i="12"/>
  <c r="AB174" i="12"/>
  <c r="AA174" i="12"/>
  <c r="Z174" i="12"/>
  <c r="Y174" i="12"/>
  <c r="X174" i="12"/>
  <c r="W174" i="12"/>
  <c r="V174" i="12"/>
  <c r="U174" i="12"/>
  <c r="T174" i="12"/>
  <c r="S174" i="12"/>
  <c r="R174" i="12"/>
  <c r="Q174" i="12"/>
  <c r="P174" i="12"/>
  <c r="O174" i="12"/>
  <c r="N174" i="12"/>
  <c r="M174" i="12"/>
  <c r="L174" i="12"/>
  <c r="K174" i="12"/>
  <c r="J174" i="12"/>
  <c r="I174" i="12"/>
  <c r="H174" i="12"/>
  <c r="G174" i="12"/>
  <c r="CT173" i="12"/>
  <c r="CS173" i="12"/>
  <c r="CQ173" i="12"/>
  <c r="CP173" i="12"/>
  <c r="CO173" i="12"/>
  <c r="CH173" i="12"/>
  <c r="CG173" i="12"/>
  <c r="CF173" i="12"/>
  <c r="CC173" i="12"/>
  <c r="CB173" i="12"/>
  <c r="CA173" i="12"/>
  <c r="F173" i="12"/>
  <c r="E173" i="12"/>
  <c r="D173" i="12" s="1"/>
  <c r="CS172" i="12"/>
  <c r="CQ172" i="12"/>
  <c r="CP172" i="12"/>
  <c r="CO172" i="12"/>
  <c r="CH172" i="12"/>
  <c r="CG172" i="12"/>
  <c r="CF172" i="12"/>
  <c r="CE172" i="12"/>
  <c r="CD172" i="12"/>
  <c r="CC172" i="12"/>
  <c r="CB172" i="12"/>
  <c r="CA172" i="12"/>
  <c r="AY172" i="12" s="1"/>
  <c r="F172" i="12"/>
  <c r="E172" i="12"/>
  <c r="D172" i="12" s="1"/>
  <c r="CQ171" i="12"/>
  <c r="CP171" i="12"/>
  <c r="CO171" i="12"/>
  <c r="CC171" i="12"/>
  <c r="CB171" i="12"/>
  <c r="CA171" i="12"/>
  <c r="F171" i="12"/>
  <c r="E171" i="12"/>
  <c r="D171" i="12"/>
  <c r="CQ170" i="12"/>
  <c r="CP170" i="12"/>
  <c r="CO170" i="12"/>
  <c r="CE170" i="12"/>
  <c r="CD170" i="12"/>
  <c r="CC170" i="12"/>
  <c r="CB170" i="12"/>
  <c r="CA170" i="12"/>
  <c r="F170" i="12"/>
  <c r="E170" i="12"/>
  <c r="D170" i="12"/>
  <c r="CQ169" i="12"/>
  <c r="CP169" i="12"/>
  <c r="CO169" i="12"/>
  <c r="CH169" i="12"/>
  <c r="CG169" i="12"/>
  <c r="CF169" i="12"/>
  <c r="CC169" i="12"/>
  <c r="CB169" i="12"/>
  <c r="CA169" i="12"/>
  <c r="F169" i="12"/>
  <c r="E169" i="12"/>
  <c r="D169" i="12"/>
  <c r="CQ168" i="12"/>
  <c r="CP168" i="12"/>
  <c r="CO168" i="12"/>
  <c r="CC168" i="12"/>
  <c r="CB168" i="12"/>
  <c r="CA168" i="12"/>
  <c r="F168" i="12"/>
  <c r="E168" i="12"/>
  <c r="D168" i="12" s="1"/>
  <c r="CV167" i="12"/>
  <c r="CU167" i="12"/>
  <c r="CQ167" i="12"/>
  <c r="CP167" i="12"/>
  <c r="CO167" i="12"/>
  <c r="CC167" i="12"/>
  <c r="CB167" i="12"/>
  <c r="CA167" i="12"/>
  <c r="F167" i="12"/>
  <c r="E167" i="12"/>
  <c r="D167" i="12" s="1"/>
  <c r="CG167" i="12" s="1"/>
  <c r="CU166" i="12"/>
  <c r="CT166" i="12"/>
  <c r="CS166" i="12"/>
  <c r="CQ166" i="12"/>
  <c r="CO166" i="12"/>
  <c r="CE166" i="12"/>
  <c r="CC166" i="12"/>
  <c r="CB166" i="12"/>
  <c r="CA166" i="12"/>
  <c r="F166" i="12"/>
  <c r="CP166" i="12" s="1"/>
  <c r="E166" i="12"/>
  <c r="D166" i="12" s="1"/>
  <c r="CQ165" i="12"/>
  <c r="CO165" i="12"/>
  <c r="CC165" i="12"/>
  <c r="CB165" i="12"/>
  <c r="CA165" i="12"/>
  <c r="F165" i="12"/>
  <c r="CP165" i="12" s="1"/>
  <c r="E165" i="12"/>
  <c r="D165" i="12"/>
  <c r="CV164" i="12"/>
  <c r="CU164" i="12"/>
  <c r="CT164" i="12"/>
  <c r="CS164" i="12"/>
  <c r="CR164" i="12"/>
  <c r="CQ164" i="12"/>
  <c r="CO164" i="12"/>
  <c r="CC164" i="12"/>
  <c r="CA164" i="12"/>
  <c r="F164" i="12"/>
  <c r="E164" i="12"/>
  <c r="D164" i="12" s="1"/>
  <c r="CQ163" i="12"/>
  <c r="CO163" i="12"/>
  <c r="CC163" i="12"/>
  <c r="CB163" i="12"/>
  <c r="CA163" i="12"/>
  <c r="F163" i="12"/>
  <c r="E163" i="12"/>
  <c r="D163" i="12" s="1"/>
  <c r="N158" i="12"/>
  <c r="M158" i="12"/>
  <c r="L158" i="12"/>
  <c r="L158" i="12" a="1"/>
  <c r="K158" i="12"/>
  <c r="J158" i="12"/>
  <c r="H158" i="12"/>
  <c r="G158" i="12"/>
  <c r="F158" i="12"/>
  <c r="E158" i="12"/>
  <c r="D158" i="12"/>
  <c r="C158" i="12"/>
  <c r="I157" i="12"/>
  <c r="B157" i="12"/>
  <c r="I156" i="12"/>
  <c r="B156" i="12"/>
  <c r="I155" i="12"/>
  <c r="B155" i="12"/>
  <c r="I154" i="12"/>
  <c r="B154" i="12"/>
  <c r="I153" i="12"/>
  <c r="B153" i="12"/>
  <c r="I152" i="12"/>
  <c r="B152" i="12"/>
  <c r="I151" i="12"/>
  <c r="B151" i="12"/>
  <c r="I150" i="12"/>
  <c r="B150" i="12"/>
  <c r="I149" i="12"/>
  <c r="B149" i="12"/>
  <c r="I148" i="12"/>
  <c r="B148" i="12"/>
  <c r="AX143" i="12"/>
  <c r="AW143" i="12"/>
  <c r="AV143" i="12"/>
  <c r="AU143" i="12"/>
  <c r="AT143" i="12"/>
  <c r="AS143" i="12"/>
  <c r="AR143" i="12"/>
  <c r="AQ143" i="12"/>
  <c r="AP143" i="12"/>
  <c r="AO143" i="12"/>
  <c r="AN143" i="12"/>
  <c r="AM143" i="12"/>
  <c r="AL143" i="12"/>
  <c r="AK143" i="12"/>
  <c r="AJ143" i="12"/>
  <c r="AI143" i="12"/>
  <c r="AH143" i="12"/>
  <c r="AG143" i="12"/>
  <c r="AF143" i="12"/>
  <c r="AE143" i="12"/>
  <c r="AD143" i="12"/>
  <c r="AC143" i="12"/>
  <c r="AB143" i="12"/>
  <c r="AA143" i="12"/>
  <c r="Z143" i="12"/>
  <c r="Y143" i="12"/>
  <c r="X143" i="12"/>
  <c r="W143" i="12"/>
  <c r="V143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G143" i="12"/>
  <c r="E143" i="12" s="1"/>
  <c r="D143" i="12" s="1"/>
  <c r="F143" i="12"/>
  <c r="CU142" i="12"/>
  <c r="CT142" i="12"/>
  <c r="CR142" i="12"/>
  <c r="CQ142" i="12"/>
  <c r="CD142" i="12"/>
  <c r="CA142" i="12"/>
  <c r="F142" i="12"/>
  <c r="CP142" i="12" s="1"/>
  <c r="E142" i="12"/>
  <c r="D142" i="12"/>
  <c r="CR141" i="12"/>
  <c r="CP141" i="12"/>
  <c r="CD141" i="12"/>
  <c r="CB141" i="12"/>
  <c r="CA141" i="12"/>
  <c r="F141" i="12"/>
  <c r="E141" i="12"/>
  <c r="D141" i="12" s="1"/>
  <c r="CR140" i="12"/>
  <c r="CD140" i="12"/>
  <c r="CA140" i="12"/>
  <c r="F140" i="12"/>
  <c r="D140" i="12" s="1"/>
  <c r="CF140" i="12" s="1"/>
  <c r="E140" i="12"/>
  <c r="CR139" i="12"/>
  <c r="CP139" i="12"/>
  <c r="CD139" i="12"/>
  <c r="CB139" i="12"/>
  <c r="CA139" i="12"/>
  <c r="F139" i="12"/>
  <c r="E139" i="12"/>
  <c r="D139" i="12" s="1"/>
  <c r="CU138" i="12"/>
  <c r="CT138" i="12"/>
  <c r="CS138" i="12"/>
  <c r="CR138" i="12"/>
  <c r="CQ138" i="12"/>
  <c r="CP138" i="12"/>
  <c r="CO138" i="12"/>
  <c r="CJ138" i="12"/>
  <c r="CH138" i="12"/>
  <c r="CG138" i="12"/>
  <c r="CF138" i="12"/>
  <c r="CE138" i="12"/>
  <c r="CD138" i="12"/>
  <c r="CC138" i="12"/>
  <c r="CB138" i="12"/>
  <c r="CA138" i="12"/>
  <c r="F138" i="12"/>
  <c r="E138" i="12"/>
  <c r="D138" i="12"/>
  <c r="CI138" i="12" s="1"/>
  <c r="CW137" i="12"/>
  <c r="CV137" i="12"/>
  <c r="CU137" i="12"/>
  <c r="CT137" i="12"/>
  <c r="CS137" i="12"/>
  <c r="CR137" i="12"/>
  <c r="CQ137" i="12"/>
  <c r="CO137" i="12"/>
  <c r="CE137" i="12"/>
  <c r="CD137" i="12"/>
  <c r="CC137" i="12"/>
  <c r="CB137" i="12"/>
  <c r="CA137" i="12"/>
  <c r="F137" i="12"/>
  <c r="CP137" i="12" s="1"/>
  <c r="E137" i="12"/>
  <c r="D137" i="12"/>
  <c r="CI137" i="12" s="1"/>
  <c r="CR136" i="12"/>
  <c r="CD136" i="12"/>
  <c r="CA136" i="12"/>
  <c r="F136" i="12"/>
  <c r="E136" i="12"/>
  <c r="CR135" i="12"/>
  <c r="CD135" i="12"/>
  <c r="CA135" i="12"/>
  <c r="F135" i="12"/>
  <c r="E135" i="12"/>
  <c r="D135" i="12"/>
  <c r="CW134" i="12"/>
  <c r="CS134" i="12"/>
  <c r="CR134" i="12"/>
  <c r="CQ134" i="12"/>
  <c r="CP134" i="12"/>
  <c r="CO134" i="12"/>
  <c r="CI134" i="12"/>
  <c r="CH134" i="12"/>
  <c r="CD134" i="12"/>
  <c r="CA134" i="12"/>
  <c r="F134" i="12"/>
  <c r="CB134" i="12" s="1"/>
  <c r="E134" i="12"/>
  <c r="D134" i="12" s="1"/>
  <c r="CW133" i="12"/>
  <c r="CV133" i="12"/>
  <c r="CU133" i="12"/>
  <c r="CT133" i="12"/>
  <c r="CS133" i="12"/>
  <c r="CR133" i="12"/>
  <c r="CP133" i="12"/>
  <c r="CO133" i="12"/>
  <c r="CI133" i="12"/>
  <c r="CH133" i="12"/>
  <c r="CD133" i="12"/>
  <c r="CB133" i="12"/>
  <c r="CA133" i="12"/>
  <c r="F133" i="12"/>
  <c r="E133" i="12"/>
  <c r="D133" i="12" s="1"/>
  <c r="CR132" i="12"/>
  <c r="CD132" i="12"/>
  <c r="CA132" i="12"/>
  <c r="F132" i="12"/>
  <c r="CP132" i="12" s="1"/>
  <c r="E132" i="12"/>
  <c r="D132" i="12"/>
  <c r="CR131" i="12"/>
  <c r="CD131" i="12"/>
  <c r="CA131" i="12"/>
  <c r="F131" i="12"/>
  <c r="E131" i="12"/>
  <c r="D131" i="12"/>
  <c r="CR130" i="12"/>
  <c r="CD130" i="12"/>
  <c r="CA130" i="12"/>
  <c r="F130" i="12"/>
  <c r="E130" i="12"/>
  <c r="CR129" i="12"/>
  <c r="CD129" i="12"/>
  <c r="CA129" i="12"/>
  <c r="F129" i="12"/>
  <c r="E129" i="12"/>
  <c r="D129" i="12"/>
  <c r="CW128" i="12"/>
  <c r="CT128" i="12"/>
  <c r="CR128" i="12"/>
  <c r="CH128" i="12"/>
  <c r="CD128" i="12"/>
  <c r="CB128" i="12"/>
  <c r="CA128" i="12"/>
  <c r="F128" i="12"/>
  <c r="CP128" i="12" s="1"/>
  <c r="E128" i="12"/>
  <c r="D128" i="12"/>
  <c r="CX127" i="12"/>
  <c r="CW127" i="12"/>
  <c r="CV127" i="12"/>
  <c r="CR127" i="12"/>
  <c r="CH127" i="12"/>
  <c r="CG127" i="12"/>
  <c r="CF127" i="12"/>
  <c r="CE127" i="12"/>
  <c r="CD127" i="12"/>
  <c r="CC127" i="12"/>
  <c r="CB127" i="12"/>
  <c r="F127" i="12"/>
  <c r="CP127" i="12" s="1"/>
  <c r="E127" i="12"/>
  <c r="D127" i="12" s="1"/>
  <c r="CR126" i="12"/>
  <c r="CD126" i="12"/>
  <c r="CA126" i="12"/>
  <c r="F126" i="12"/>
  <c r="E126" i="12"/>
  <c r="CR125" i="12"/>
  <c r="CP125" i="12"/>
  <c r="CD125" i="12"/>
  <c r="F125" i="12"/>
  <c r="CB125" i="12" s="1"/>
  <c r="E125" i="12"/>
  <c r="CU124" i="12"/>
  <c r="CT124" i="12"/>
  <c r="CS124" i="12"/>
  <c r="CR124" i="12"/>
  <c r="CQ124" i="12"/>
  <c r="CP124" i="12"/>
  <c r="CJ124" i="12"/>
  <c r="CI124" i="12"/>
  <c r="CH124" i="12"/>
  <c r="CG124" i="12"/>
  <c r="CF124" i="12"/>
  <c r="CE124" i="12"/>
  <c r="CD124" i="12"/>
  <c r="CC124" i="12"/>
  <c r="CB124" i="12"/>
  <c r="F124" i="12"/>
  <c r="E124" i="12"/>
  <c r="D124" i="12"/>
  <c r="CX124" i="12" s="1"/>
  <c r="CW123" i="12"/>
  <c r="CV123" i="12"/>
  <c r="CU123" i="12"/>
  <c r="CT123" i="12"/>
  <c r="CR123" i="12"/>
  <c r="CP123" i="12"/>
  <c r="CJ123" i="12"/>
  <c r="CI123" i="12"/>
  <c r="CH123" i="12"/>
  <c r="CG123" i="12"/>
  <c r="CF123" i="12"/>
  <c r="CE123" i="12"/>
  <c r="CD123" i="12"/>
  <c r="F123" i="12"/>
  <c r="CB123" i="12" s="1"/>
  <c r="E123" i="12"/>
  <c r="D123" i="12" s="1"/>
  <c r="CU122" i="12"/>
  <c r="CS122" i="12"/>
  <c r="CR122" i="12"/>
  <c r="CP122" i="12"/>
  <c r="CI122" i="12"/>
  <c r="CH122" i="12"/>
  <c r="CD122" i="12"/>
  <c r="F122" i="12"/>
  <c r="CB122" i="12" s="1"/>
  <c r="E122" i="12"/>
  <c r="D122" i="12"/>
  <c r="CF122" i="12" s="1"/>
  <c r="CR121" i="12"/>
  <c r="CD121" i="12"/>
  <c r="F121" i="12"/>
  <c r="E121" i="12"/>
  <c r="CV120" i="12"/>
  <c r="CU120" i="12"/>
  <c r="CT120" i="12"/>
  <c r="CS120" i="12"/>
  <c r="CR120" i="12"/>
  <c r="CQ120" i="12"/>
  <c r="CP120" i="12"/>
  <c r="CD120" i="12"/>
  <c r="CA120" i="12"/>
  <c r="F120" i="12"/>
  <c r="CB120" i="12" s="1"/>
  <c r="E120" i="12"/>
  <c r="D120" i="12"/>
  <c r="CR119" i="12"/>
  <c r="CD119" i="12"/>
  <c r="CA119" i="12"/>
  <c r="F119" i="12"/>
  <c r="E119" i="12"/>
  <c r="CR118" i="12"/>
  <c r="CO118" i="12"/>
  <c r="CH118" i="12"/>
  <c r="CD118" i="12"/>
  <c r="CB118" i="12"/>
  <c r="CA118" i="12"/>
  <c r="F118" i="12"/>
  <c r="CP118" i="12" s="1"/>
  <c r="E118" i="12"/>
  <c r="D118" i="12"/>
  <c r="CW117" i="12"/>
  <c r="CV117" i="12"/>
  <c r="CU117" i="12"/>
  <c r="CT117" i="12"/>
  <c r="CR117" i="12"/>
  <c r="CQ117" i="12"/>
  <c r="CP117" i="12"/>
  <c r="CO117" i="12"/>
  <c r="CI117" i="12"/>
  <c r="CD117" i="12"/>
  <c r="CC117" i="12"/>
  <c r="CB117" i="12"/>
  <c r="CA117" i="12"/>
  <c r="F117" i="12"/>
  <c r="E117" i="12"/>
  <c r="D117" i="12"/>
  <c r="CS117" i="12" s="1"/>
  <c r="CR116" i="12"/>
  <c r="CP116" i="12"/>
  <c r="CD116" i="12"/>
  <c r="CB116" i="12"/>
  <c r="CA116" i="12"/>
  <c r="F116" i="12"/>
  <c r="E116" i="12"/>
  <c r="CU115" i="12"/>
  <c r="CT115" i="12"/>
  <c r="CS115" i="12"/>
  <c r="CR115" i="12"/>
  <c r="CP115" i="12"/>
  <c r="CH115" i="12"/>
  <c r="CE115" i="12"/>
  <c r="CD115" i="12"/>
  <c r="CC115" i="12"/>
  <c r="CB115" i="12"/>
  <c r="CA115" i="12"/>
  <c r="F115" i="12"/>
  <c r="E115" i="12"/>
  <c r="D115" i="12" s="1"/>
  <c r="CR114" i="12"/>
  <c r="CI114" i="12"/>
  <c r="CD114" i="12"/>
  <c r="CB114" i="12"/>
  <c r="CA114" i="12"/>
  <c r="F114" i="12"/>
  <c r="CP114" i="12" s="1"/>
  <c r="E114" i="12"/>
  <c r="D114" i="12" s="1"/>
  <c r="CR113" i="12"/>
  <c r="CP113" i="12"/>
  <c r="CA113" i="12"/>
  <c r="F113" i="12"/>
  <c r="CB113" i="12" s="1"/>
  <c r="E113" i="12"/>
  <c r="D113" i="12" s="1"/>
  <c r="CW112" i="12"/>
  <c r="CV112" i="12"/>
  <c r="CR112" i="12"/>
  <c r="CO112" i="12"/>
  <c r="CI112" i="12"/>
  <c r="CH112" i="12"/>
  <c r="CG112" i="12"/>
  <c r="CF112" i="12"/>
  <c r="CE112" i="12"/>
  <c r="CD112" i="12"/>
  <c r="CB112" i="12"/>
  <c r="CA112" i="12"/>
  <c r="F112" i="12"/>
  <c r="CP112" i="12" s="1"/>
  <c r="E112" i="12"/>
  <c r="D112" i="12" s="1"/>
  <c r="CR111" i="12"/>
  <c r="CD111" i="12"/>
  <c r="CA111" i="12"/>
  <c r="F111" i="12"/>
  <c r="E111" i="12"/>
  <c r="D111" i="12"/>
  <c r="CR110" i="12"/>
  <c r="CD110" i="12"/>
  <c r="CA110" i="12"/>
  <c r="F110" i="12"/>
  <c r="CP110" i="12" s="1"/>
  <c r="E110" i="12"/>
  <c r="CR109" i="12"/>
  <c r="CD109" i="12"/>
  <c r="CA109" i="12"/>
  <c r="F109" i="12"/>
  <c r="E109" i="12"/>
  <c r="D109" i="12"/>
  <c r="CV108" i="12"/>
  <c r="CU108" i="12"/>
  <c r="CT108" i="12"/>
  <c r="CS108" i="12"/>
  <c r="CR108" i="12"/>
  <c r="CP108" i="12"/>
  <c r="CF108" i="12"/>
  <c r="CE108" i="12"/>
  <c r="CD108" i="12"/>
  <c r="CC108" i="12"/>
  <c r="CB108" i="12"/>
  <c r="CA108" i="12"/>
  <c r="F108" i="12"/>
  <c r="E108" i="12"/>
  <c r="D108" i="12" s="1"/>
  <c r="CT107" i="12"/>
  <c r="CR107" i="12"/>
  <c r="CQ107" i="12"/>
  <c r="CP107" i="12"/>
  <c r="CF107" i="12"/>
  <c r="CE107" i="12"/>
  <c r="CD107" i="12"/>
  <c r="CC107" i="12"/>
  <c r="CB107" i="12"/>
  <c r="CA107" i="12"/>
  <c r="F107" i="12"/>
  <c r="E107" i="12"/>
  <c r="D107" i="12"/>
  <c r="CR106" i="12"/>
  <c r="CP106" i="12"/>
  <c r="CD106" i="12"/>
  <c r="CB106" i="12"/>
  <c r="CA106" i="12"/>
  <c r="F106" i="12"/>
  <c r="E106" i="12"/>
  <c r="D106" i="12"/>
  <c r="CV105" i="12"/>
  <c r="CU105" i="12"/>
  <c r="CT105" i="12"/>
  <c r="CS105" i="12"/>
  <c r="CQ105" i="12"/>
  <c r="CA105" i="12"/>
  <c r="F105" i="12"/>
  <c r="E105" i="12"/>
  <c r="D105" i="12"/>
  <c r="CW104" i="12"/>
  <c r="CV104" i="12"/>
  <c r="CU104" i="12"/>
  <c r="CT104" i="12"/>
  <c r="CS104" i="12"/>
  <c r="CR104" i="12"/>
  <c r="CQ104" i="12"/>
  <c r="CP104" i="12"/>
  <c r="CF104" i="12"/>
  <c r="CE104" i="12"/>
  <c r="CD104" i="12"/>
  <c r="CC104" i="12"/>
  <c r="F104" i="12"/>
  <c r="CB104" i="12" s="1"/>
  <c r="E104" i="12"/>
  <c r="D104" i="12"/>
  <c r="CV103" i="12"/>
  <c r="CT103" i="12"/>
  <c r="CR103" i="12"/>
  <c r="CD103" i="12"/>
  <c r="CA103" i="12"/>
  <c r="F103" i="12"/>
  <c r="D103" i="12" s="1"/>
  <c r="E103" i="12"/>
  <c r="CR102" i="12"/>
  <c r="CP102" i="12"/>
  <c r="CD102" i="12"/>
  <c r="CA102" i="12"/>
  <c r="F102" i="12"/>
  <c r="CB102" i="12" s="1"/>
  <c r="E102" i="12"/>
  <c r="D102" i="12" s="1"/>
  <c r="CR101" i="12"/>
  <c r="CP101" i="12"/>
  <c r="CD101" i="12"/>
  <c r="CB101" i="12"/>
  <c r="CA101" i="12"/>
  <c r="F101" i="12"/>
  <c r="E101" i="12"/>
  <c r="D101" i="12"/>
  <c r="CW100" i="12"/>
  <c r="CV100" i="12"/>
  <c r="CU100" i="12"/>
  <c r="CT100" i="12"/>
  <c r="CS100" i="12"/>
  <c r="CR100" i="12"/>
  <c r="CP100" i="12"/>
  <c r="CD100" i="12"/>
  <c r="CB100" i="12"/>
  <c r="CA100" i="12"/>
  <c r="F100" i="12"/>
  <c r="E100" i="12"/>
  <c r="D100" i="12"/>
  <c r="CT99" i="12"/>
  <c r="CR99" i="12"/>
  <c r="CD99" i="12"/>
  <c r="CA99" i="12"/>
  <c r="F99" i="12"/>
  <c r="CP99" i="12" s="1"/>
  <c r="E99" i="12"/>
  <c r="D99" i="12"/>
  <c r="CR98" i="12"/>
  <c r="CP98" i="12"/>
  <c r="CD98" i="12"/>
  <c r="CB98" i="12"/>
  <c r="CA98" i="12"/>
  <c r="F98" i="12"/>
  <c r="E98" i="12"/>
  <c r="CR97" i="12"/>
  <c r="CP97" i="12"/>
  <c r="CD97" i="12"/>
  <c r="CA97" i="12"/>
  <c r="F97" i="12"/>
  <c r="CB97" i="12" s="1"/>
  <c r="E97" i="12"/>
  <c r="CR96" i="12"/>
  <c r="CD96" i="12"/>
  <c r="CA96" i="12"/>
  <c r="F96" i="12"/>
  <c r="E96" i="12"/>
  <c r="D96" i="12"/>
  <c r="CW95" i="12"/>
  <c r="CT95" i="12"/>
  <c r="CS95" i="12"/>
  <c r="CR95" i="12"/>
  <c r="CD95" i="12"/>
  <c r="CA95" i="12"/>
  <c r="F95" i="12"/>
  <c r="E95" i="12"/>
  <c r="D95" i="12"/>
  <c r="CO95" i="12" s="1"/>
  <c r="CR94" i="12"/>
  <c r="CP94" i="12"/>
  <c r="CD94" i="12"/>
  <c r="CA94" i="12"/>
  <c r="F94" i="12"/>
  <c r="CB94" i="12" s="1"/>
  <c r="E94" i="12"/>
  <c r="CR93" i="12"/>
  <c r="CP93" i="12"/>
  <c r="CD93" i="12"/>
  <c r="CA93" i="12"/>
  <c r="F93" i="12"/>
  <c r="CB93" i="12" s="1"/>
  <c r="E93" i="12"/>
  <c r="D93" i="12"/>
  <c r="CR92" i="12"/>
  <c r="CP92" i="12"/>
  <c r="CI92" i="12"/>
  <c r="CH92" i="12"/>
  <c r="CD92" i="12"/>
  <c r="CA92" i="12"/>
  <c r="F92" i="12"/>
  <c r="CB92" i="12" s="1"/>
  <c r="E92" i="12"/>
  <c r="D92" i="12"/>
  <c r="CR91" i="12"/>
  <c r="CP91" i="12"/>
  <c r="CD91" i="12"/>
  <c r="CB91" i="12"/>
  <c r="CA91" i="12"/>
  <c r="F91" i="12"/>
  <c r="E91" i="12"/>
  <c r="D91" i="12" s="1"/>
  <c r="D86" i="12"/>
  <c r="D85" i="12"/>
  <c r="CA81" i="12"/>
  <c r="O81" i="12" s="1"/>
  <c r="I81" i="12"/>
  <c r="D81" i="12"/>
  <c r="I80" i="12"/>
  <c r="CA80" i="12" s="1"/>
  <c r="O80" i="12" s="1"/>
  <c r="D80" i="12"/>
  <c r="CO80" i="12" s="1"/>
  <c r="I79" i="12"/>
  <c r="D79" i="12"/>
  <c r="I78" i="12"/>
  <c r="D78" i="12"/>
  <c r="I77" i="12"/>
  <c r="D77" i="12"/>
  <c r="CA76" i="12"/>
  <c r="O76" i="12" s="1"/>
  <c r="I76" i="12"/>
  <c r="CO76" i="12" s="1"/>
  <c r="D76" i="12"/>
  <c r="I75" i="12"/>
  <c r="D75" i="12"/>
  <c r="CA75" i="12" s="1"/>
  <c r="O75" i="12" s="1"/>
  <c r="CO74" i="12"/>
  <c r="CA74" i="12"/>
  <c r="O74" i="12" s="1"/>
  <c r="I74" i="12"/>
  <c r="D74" i="12"/>
  <c r="I73" i="12"/>
  <c r="CA73" i="12" s="1"/>
  <c r="O73" i="12" s="1"/>
  <c r="D73" i="12"/>
  <c r="I72" i="12"/>
  <c r="D72" i="12"/>
  <c r="CA72" i="12" s="1"/>
  <c r="O72" i="12" s="1"/>
  <c r="I71" i="12"/>
  <c r="CO71" i="12" s="1"/>
  <c r="D71" i="12"/>
  <c r="AX67" i="12"/>
  <c r="AW67" i="12"/>
  <c r="AV67" i="12"/>
  <c r="AU67" i="12"/>
  <c r="AT67" i="12"/>
  <c r="AS67" i="12"/>
  <c r="AR67" i="12"/>
  <c r="AQ67" i="12"/>
  <c r="AP67" i="12"/>
  <c r="AO67" i="12"/>
  <c r="AN67" i="12"/>
  <c r="AM67" i="12"/>
  <c r="AL67" i="12"/>
  <c r="AK67" i="12"/>
  <c r="AJ67" i="12"/>
  <c r="AI67" i="12"/>
  <c r="AH67" i="12"/>
  <c r="AG67" i="12"/>
  <c r="AF67" i="12"/>
  <c r="AE67" i="12"/>
  <c r="AD67" i="12"/>
  <c r="AC67" i="12"/>
  <c r="AB67" i="12"/>
  <c r="AA67" i="12"/>
  <c r="CQ66" i="12"/>
  <c r="CO66" i="12"/>
  <c r="CC66" i="12"/>
  <c r="CA66" i="12"/>
  <c r="F66" i="12"/>
  <c r="E66" i="12"/>
  <c r="D66" i="12" s="1"/>
  <c r="CQ65" i="12"/>
  <c r="CO65" i="12"/>
  <c r="CC65" i="12"/>
  <c r="CA65" i="12"/>
  <c r="F65" i="12"/>
  <c r="CP65" i="12" s="1"/>
  <c r="E65" i="12"/>
  <c r="D65" i="12"/>
  <c r="CQ64" i="12"/>
  <c r="CO64" i="12"/>
  <c r="CC64" i="12"/>
  <c r="CA64" i="12"/>
  <c r="F64" i="12"/>
  <c r="E64" i="12"/>
  <c r="AX63" i="12"/>
  <c r="AW63" i="12"/>
  <c r="AV63" i="12"/>
  <c r="AU63" i="12"/>
  <c r="AT63" i="12"/>
  <c r="AS63" i="12"/>
  <c r="AR63" i="12"/>
  <c r="AQ63" i="12"/>
  <c r="AP63" i="12"/>
  <c r="AO63" i="12"/>
  <c r="AN63" i="12"/>
  <c r="AM63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CQ62" i="12"/>
  <c r="CP62" i="12"/>
  <c r="CO62" i="12"/>
  <c r="CC62" i="12"/>
  <c r="CA62" i="12"/>
  <c r="F62" i="12"/>
  <c r="CB62" i="12" s="1"/>
  <c r="E62" i="12"/>
  <c r="D62" i="12"/>
  <c r="CV61" i="12"/>
  <c r="CT61" i="12"/>
  <c r="CQ61" i="12"/>
  <c r="CP61" i="12"/>
  <c r="CO61" i="12"/>
  <c r="CH61" i="12"/>
  <c r="CG61" i="12"/>
  <c r="CF61" i="12"/>
  <c r="CE61" i="12"/>
  <c r="CD61" i="12"/>
  <c r="CC61" i="12"/>
  <c r="CB61" i="12"/>
  <c r="CA61" i="12"/>
  <c r="AY61" i="12" s="1"/>
  <c r="F61" i="12"/>
  <c r="E61" i="12"/>
  <c r="D61" i="12" s="1"/>
  <c r="CR60" i="12"/>
  <c r="CQ60" i="12"/>
  <c r="CO60" i="12"/>
  <c r="CG60" i="12"/>
  <c r="CF60" i="12"/>
  <c r="CE60" i="12"/>
  <c r="CD60" i="12"/>
  <c r="CC60" i="12"/>
  <c r="CB60" i="12"/>
  <c r="CA60" i="12"/>
  <c r="F60" i="12"/>
  <c r="CP60" i="12" s="1"/>
  <c r="E60" i="12"/>
  <c r="D60" i="12"/>
  <c r="CQ59" i="12"/>
  <c r="CP59" i="12"/>
  <c r="CO59" i="12"/>
  <c r="CC59" i="12"/>
  <c r="CB59" i="12"/>
  <c r="CA59" i="12"/>
  <c r="F59" i="12"/>
  <c r="E59" i="12"/>
  <c r="D59" i="12" s="1"/>
  <c r="CQ58" i="12"/>
  <c r="CP58" i="12"/>
  <c r="CO58" i="12"/>
  <c r="CC58" i="12"/>
  <c r="CA58" i="12"/>
  <c r="F58" i="12"/>
  <c r="E58" i="12"/>
  <c r="E63" i="12" s="1"/>
  <c r="AY57" i="12"/>
  <c r="AX57" i="12"/>
  <c r="AW57" i="12"/>
  <c r="AV57" i="12"/>
  <c r="AU57" i="12"/>
  <c r="AT57" i="12"/>
  <c r="AS57" i="12"/>
  <c r="AR57" i="12"/>
  <c r="AQ57" i="12"/>
  <c r="AP57" i="12"/>
  <c r="AO57" i="12"/>
  <c r="AN57" i="12"/>
  <c r="AM57" i="12"/>
  <c r="AL57" i="12"/>
  <c r="AK57" i="12"/>
  <c r="AJ57" i="12"/>
  <c r="AI57" i="12"/>
  <c r="AH57" i="12"/>
  <c r="AG57" i="12"/>
  <c r="AF57" i="12"/>
  <c r="AE57" i="12"/>
  <c r="AD57" i="12"/>
  <c r="AC57" i="12"/>
  <c r="AB57" i="12"/>
  <c r="AA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E57" i="12"/>
  <c r="CV56" i="12"/>
  <c r="CU56" i="12"/>
  <c r="CQ56" i="12"/>
  <c r="CO56" i="12"/>
  <c r="CC56" i="12"/>
  <c r="CA56" i="12"/>
  <c r="F56" i="12"/>
  <c r="E56" i="12"/>
  <c r="D56" i="12"/>
  <c r="CQ55" i="12"/>
  <c r="CO55" i="12"/>
  <c r="CC55" i="12"/>
  <c r="CA55" i="12"/>
  <c r="F55" i="12"/>
  <c r="E55" i="12"/>
  <c r="D55" i="12"/>
  <c r="CQ54" i="12"/>
  <c r="CO54" i="12"/>
  <c r="CC54" i="12"/>
  <c r="CA54" i="12"/>
  <c r="F54" i="12"/>
  <c r="E54" i="12"/>
  <c r="CQ53" i="12"/>
  <c r="CO53" i="12"/>
  <c r="CC53" i="12"/>
  <c r="CA53" i="12"/>
  <c r="F53" i="12"/>
  <c r="E53" i="12"/>
  <c r="D53" i="12" s="1"/>
  <c r="CQ52" i="12"/>
  <c r="CO52" i="12"/>
  <c r="CC52" i="12"/>
  <c r="CA52" i="12"/>
  <c r="F52" i="12"/>
  <c r="E52" i="12"/>
  <c r="D52" i="12"/>
  <c r="CV51" i="12"/>
  <c r="CU51" i="12"/>
  <c r="CS51" i="12"/>
  <c r="CR51" i="12"/>
  <c r="CQ51" i="12"/>
  <c r="CP51" i="12"/>
  <c r="CO51" i="12"/>
  <c r="CH51" i="12"/>
  <c r="CC51" i="12"/>
  <c r="CA51" i="12"/>
  <c r="F51" i="12"/>
  <c r="CB51" i="12" s="1"/>
  <c r="E51" i="12"/>
  <c r="D51" i="12"/>
  <c r="CQ50" i="12"/>
  <c r="CP50" i="12"/>
  <c r="CO50" i="12"/>
  <c r="CC50" i="12"/>
  <c r="CA50" i="12"/>
  <c r="F50" i="12"/>
  <c r="CB50" i="12" s="1"/>
  <c r="E50" i="12"/>
  <c r="CQ49" i="12"/>
  <c r="CO49" i="12"/>
  <c r="CC49" i="12"/>
  <c r="CA49" i="12"/>
  <c r="F49" i="12"/>
  <c r="E49" i="12"/>
  <c r="CT48" i="12"/>
  <c r="CS48" i="12"/>
  <c r="CQ48" i="12"/>
  <c r="CO48" i="12"/>
  <c r="CE48" i="12"/>
  <c r="CC48" i="12"/>
  <c r="CA48" i="12"/>
  <c r="F48" i="12"/>
  <c r="E48" i="12"/>
  <c r="D48" i="12"/>
  <c r="CQ47" i="12"/>
  <c r="CP47" i="12"/>
  <c r="CO47" i="12"/>
  <c r="CC47" i="12"/>
  <c r="CA47" i="12"/>
  <c r="F47" i="12"/>
  <c r="CB47" i="12" s="1"/>
  <c r="E47" i="12"/>
  <c r="D47" i="12" s="1"/>
  <c r="CV46" i="12"/>
  <c r="CU46" i="12"/>
  <c r="CO46" i="12"/>
  <c r="CH46" i="12"/>
  <c r="CG46" i="12"/>
  <c r="CA46" i="12"/>
  <c r="F46" i="12"/>
  <c r="E46" i="12"/>
  <c r="D46" i="12"/>
  <c r="CE46" i="12" s="1"/>
  <c r="CV45" i="12"/>
  <c r="CU45" i="12"/>
  <c r="CT45" i="12"/>
  <c r="CS45" i="12"/>
  <c r="CR45" i="12"/>
  <c r="CP45" i="12"/>
  <c r="CO45" i="12"/>
  <c r="CH45" i="12"/>
  <c r="CF45" i="12"/>
  <c r="CE45" i="12"/>
  <c r="CD45" i="12"/>
  <c r="CB45" i="12"/>
  <c r="CA45" i="12"/>
  <c r="AY45" i="12" s="1"/>
  <c r="F45" i="12"/>
  <c r="E45" i="12"/>
  <c r="D45" i="12"/>
  <c r="CG45" i="12" s="1"/>
  <c r="CQ44" i="12"/>
  <c r="CP44" i="12"/>
  <c r="CO44" i="12"/>
  <c r="CC44" i="12"/>
  <c r="CB44" i="12"/>
  <c r="CA44" i="12"/>
  <c r="F44" i="12"/>
  <c r="E44" i="12"/>
  <c r="D44" i="12"/>
  <c r="AX39" i="12"/>
  <c r="AW39" i="12"/>
  <c r="AV39" i="12"/>
  <c r="AU39" i="12"/>
  <c r="AT39" i="12"/>
  <c r="AS39" i="12"/>
  <c r="AR39" i="12"/>
  <c r="AQ39" i="12"/>
  <c r="AP39" i="12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CQ38" i="12"/>
  <c r="CO38" i="12"/>
  <c r="CC38" i="12"/>
  <c r="CA38" i="12"/>
  <c r="F38" i="12"/>
  <c r="E38" i="12"/>
  <c r="CQ37" i="12"/>
  <c r="CO37" i="12"/>
  <c r="CC37" i="12"/>
  <c r="CB37" i="12"/>
  <c r="CA37" i="12"/>
  <c r="F37" i="12"/>
  <c r="CP37" i="12" s="1"/>
  <c r="E37" i="12"/>
  <c r="CQ36" i="12"/>
  <c r="CO36" i="12"/>
  <c r="CC36" i="12"/>
  <c r="CA36" i="12"/>
  <c r="F36" i="12"/>
  <c r="CB36" i="12" s="1"/>
  <c r="E36" i="12"/>
  <c r="D36" i="12"/>
  <c r="CV35" i="12"/>
  <c r="CQ35" i="12"/>
  <c r="CO35" i="12"/>
  <c r="CC35" i="12"/>
  <c r="CA35" i="12"/>
  <c r="F35" i="12"/>
  <c r="E35" i="12"/>
  <c r="D35" i="12"/>
  <c r="CG35" i="12" s="1"/>
  <c r="CV34" i="12"/>
  <c r="CU34" i="12"/>
  <c r="CS34" i="12"/>
  <c r="CR34" i="12"/>
  <c r="CQ34" i="12"/>
  <c r="CP34" i="12"/>
  <c r="CO34" i="12"/>
  <c r="CC34" i="12"/>
  <c r="CA34" i="12"/>
  <c r="F34" i="12"/>
  <c r="CB34" i="12" s="1"/>
  <c r="E34" i="12"/>
  <c r="D34" i="12"/>
  <c r="CV33" i="12"/>
  <c r="CU33" i="12"/>
  <c r="CT33" i="12"/>
  <c r="CS33" i="12"/>
  <c r="CR33" i="12"/>
  <c r="CQ33" i="12"/>
  <c r="CP33" i="12"/>
  <c r="CO33" i="12"/>
  <c r="CH33" i="12"/>
  <c r="CG33" i="12"/>
  <c r="CE33" i="12"/>
  <c r="CD33" i="12"/>
  <c r="CC33" i="12"/>
  <c r="CB33" i="12"/>
  <c r="CA33" i="12"/>
  <c r="F33" i="12"/>
  <c r="E33" i="12"/>
  <c r="D33" i="12"/>
  <c r="CF33" i="12" s="1"/>
  <c r="CQ32" i="12"/>
  <c r="CO32" i="12"/>
  <c r="CC32" i="12"/>
  <c r="CB32" i="12"/>
  <c r="CA32" i="12"/>
  <c r="F32" i="12"/>
  <c r="E32" i="12"/>
  <c r="CR31" i="12"/>
  <c r="CQ31" i="12"/>
  <c r="CP31" i="12"/>
  <c r="CO31" i="12"/>
  <c r="CC31" i="12"/>
  <c r="CB31" i="12"/>
  <c r="CA31" i="12"/>
  <c r="F31" i="12"/>
  <c r="E31" i="12"/>
  <c r="D31" i="12" s="1"/>
  <c r="CQ30" i="12"/>
  <c r="CO30" i="12"/>
  <c r="CC30" i="12"/>
  <c r="CA30" i="12"/>
  <c r="F30" i="12"/>
  <c r="CP30" i="12" s="1"/>
  <c r="E30" i="12"/>
  <c r="CQ29" i="12"/>
  <c r="CP29" i="12"/>
  <c r="CO29" i="12"/>
  <c r="CC29" i="12"/>
  <c r="CB29" i="12"/>
  <c r="CA29" i="12"/>
  <c r="F29" i="12"/>
  <c r="E29" i="12"/>
  <c r="D29" i="12" s="1"/>
  <c r="CV28" i="12"/>
  <c r="CT28" i="12"/>
  <c r="CS28" i="12"/>
  <c r="CR28" i="12"/>
  <c r="CQ28" i="12"/>
  <c r="CO28" i="12"/>
  <c r="CG28" i="12"/>
  <c r="CE28" i="12"/>
  <c r="CC28" i="12"/>
  <c r="CB28" i="12"/>
  <c r="CA28" i="12"/>
  <c r="F28" i="12"/>
  <c r="CP28" i="12" s="1"/>
  <c r="E28" i="12"/>
  <c r="D28" i="12" s="1"/>
  <c r="CQ27" i="12"/>
  <c r="CO27" i="12"/>
  <c r="CC27" i="12"/>
  <c r="CB27" i="12"/>
  <c r="CA27" i="12"/>
  <c r="F27" i="12"/>
  <c r="CP27" i="12" s="1"/>
  <c r="E27" i="12"/>
  <c r="D27" i="12" s="1"/>
  <c r="CQ26" i="12"/>
  <c r="CP26" i="12"/>
  <c r="CO26" i="12"/>
  <c r="CC26" i="12"/>
  <c r="CA26" i="12"/>
  <c r="F26" i="12"/>
  <c r="CB26" i="12" s="1"/>
  <c r="E26" i="12"/>
  <c r="CV25" i="12"/>
  <c r="CU25" i="12"/>
  <c r="CQ25" i="12"/>
  <c r="CP25" i="12"/>
  <c r="CO25" i="12"/>
  <c r="CH25" i="12"/>
  <c r="CG25" i="12"/>
  <c r="CE25" i="12"/>
  <c r="CD25" i="12"/>
  <c r="CC25" i="12"/>
  <c r="CB25" i="12"/>
  <c r="CA25" i="12"/>
  <c r="F25" i="12"/>
  <c r="E25" i="12"/>
  <c r="D25" i="12"/>
  <c r="CQ24" i="12"/>
  <c r="CO24" i="12"/>
  <c r="CC24" i="12"/>
  <c r="CB24" i="12"/>
  <c r="CA24" i="12"/>
  <c r="F24" i="12"/>
  <c r="CP24" i="12" s="1"/>
  <c r="E24" i="12"/>
  <c r="D24" i="12" s="1"/>
  <c r="CQ23" i="12"/>
  <c r="CO23" i="12"/>
  <c r="CC23" i="12"/>
  <c r="CA23" i="12"/>
  <c r="F23" i="12"/>
  <c r="CP23" i="12" s="1"/>
  <c r="E23" i="12"/>
  <c r="CQ22" i="12"/>
  <c r="CO22" i="12"/>
  <c r="CC22" i="12"/>
  <c r="CA22" i="12"/>
  <c r="F22" i="12"/>
  <c r="CB22" i="12" s="1"/>
  <c r="E22" i="12"/>
  <c r="D22" i="12"/>
  <c r="CV21" i="12"/>
  <c r="CQ21" i="12"/>
  <c r="CO21" i="12"/>
  <c r="CG21" i="12"/>
  <c r="CC21" i="12"/>
  <c r="CA21" i="12"/>
  <c r="F21" i="12"/>
  <c r="E21" i="12"/>
  <c r="D21" i="12" s="1"/>
  <c r="CQ17" i="12"/>
  <c r="CO17" i="12"/>
  <c r="CC17" i="12"/>
  <c r="CA17" i="12"/>
  <c r="F17" i="12"/>
  <c r="E17" i="12"/>
  <c r="D17" i="12" s="1"/>
  <c r="CQ16" i="12"/>
  <c r="CO16" i="12"/>
  <c r="CC16" i="12"/>
  <c r="CA16" i="12"/>
  <c r="F16" i="12"/>
  <c r="E16" i="12"/>
  <c r="CV15" i="12"/>
  <c r="CU15" i="12"/>
  <c r="CT15" i="12"/>
  <c r="CS15" i="12"/>
  <c r="CR15" i="12"/>
  <c r="CQ15" i="12"/>
  <c r="CP15" i="12"/>
  <c r="CO15" i="12"/>
  <c r="CH15" i="12"/>
  <c r="CC15" i="12"/>
  <c r="CA15" i="12"/>
  <c r="F15" i="12"/>
  <c r="CB15" i="12" s="1"/>
  <c r="E15" i="12"/>
  <c r="D15" i="12" s="1"/>
  <c r="CQ14" i="12"/>
  <c r="CP14" i="12"/>
  <c r="CO14" i="12"/>
  <c r="CC14" i="12"/>
  <c r="CB14" i="12"/>
  <c r="CA14" i="12"/>
  <c r="F14" i="12"/>
  <c r="E14" i="12"/>
  <c r="D14" i="12"/>
  <c r="CQ13" i="12"/>
  <c r="CP13" i="12"/>
  <c r="CO13" i="12"/>
  <c r="CH13" i="12"/>
  <c r="CC13" i="12"/>
  <c r="CA13" i="12"/>
  <c r="F13" i="12"/>
  <c r="CB13" i="12" s="1"/>
  <c r="E13" i="12"/>
  <c r="D13" i="12" s="1"/>
  <c r="CQ12" i="12"/>
  <c r="CO12" i="12"/>
  <c r="CC12" i="12"/>
  <c r="CA12" i="12"/>
  <c r="F12" i="12"/>
  <c r="CB12" i="12" s="1"/>
  <c r="E12" i="12"/>
  <c r="A5" i="12"/>
  <c r="A4" i="12"/>
  <c r="A3" i="12"/>
  <c r="A2" i="12"/>
  <c r="CT209" i="11" l="1"/>
  <c r="CC209" i="11"/>
  <c r="CR209" i="11"/>
  <c r="CF209" i="11"/>
  <c r="CE209" i="11"/>
  <c r="CD209" i="11"/>
  <c r="CU209" i="11"/>
  <c r="CQ209" i="11"/>
  <c r="CP209" i="11"/>
  <c r="CV209" i="11"/>
  <c r="CS209" i="11"/>
  <c r="CH209" i="11"/>
  <c r="CG209" i="11"/>
  <c r="CB209" i="11"/>
  <c r="AY209" i="11" s="1"/>
  <c r="CV48" i="11"/>
  <c r="CF48" i="11"/>
  <c r="CT48" i="11"/>
  <c r="CS48" i="11"/>
  <c r="CR48" i="11"/>
  <c r="CH48" i="11"/>
  <c r="CG48" i="11"/>
  <c r="CE48" i="11"/>
  <c r="CD48" i="11"/>
  <c r="CU48" i="11"/>
  <c r="CE318" i="11"/>
  <c r="CD318" i="11"/>
  <c r="AY318" i="11" s="1"/>
  <c r="CC318" i="11"/>
  <c r="CT318" i="11"/>
  <c r="CS318" i="11"/>
  <c r="CQ318" i="11"/>
  <c r="CV318" i="11"/>
  <c r="CR318" i="11"/>
  <c r="CL318" i="11"/>
  <c r="CK318" i="11"/>
  <c r="CZ318" i="11"/>
  <c r="CY318" i="11"/>
  <c r="CI318" i="11"/>
  <c r="CH318" i="11"/>
  <c r="CF318" i="11"/>
  <c r="CW318" i="11"/>
  <c r="AY55" i="11"/>
  <c r="CH114" i="11"/>
  <c r="CO114" i="11"/>
  <c r="CQ114" i="11"/>
  <c r="CC114" i="11"/>
  <c r="CW114" i="11"/>
  <c r="CV114" i="11"/>
  <c r="CS114" i="11"/>
  <c r="CF114" i="11"/>
  <c r="CE114" i="11"/>
  <c r="CI114" i="11"/>
  <c r="CU114" i="11"/>
  <c r="CT114" i="11"/>
  <c r="CG114" i="11"/>
  <c r="CV281" i="11"/>
  <c r="CU281" i="11"/>
  <c r="CT281" i="11"/>
  <c r="CF281" i="11"/>
  <c r="CY281" i="11"/>
  <c r="CL281" i="11"/>
  <c r="CH281" i="11"/>
  <c r="CG281" i="11"/>
  <c r="CZ281" i="11"/>
  <c r="CW281" i="11"/>
  <c r="CK281" i="11"/>
  <c r="CI281" i="11"/>
  <c r="CU65" i="11"/>
  <c r="CV65" i="11"/>
  <c r="CT65" i="11"/>
  <c r="CS65" i="11"/>
  <c r="CE65" i="11"/>
  <c r="CF65" i="11"/>
  <c r="CR65" i="11"/>
  <c r="CH65" i="11"/>
  <c r="CG65" i="11"/>
  <c r="CD65" i="11"/>
  <c r="AY100" i="11"/>
  <c r="AY33" i="11"/>
  <c r="CT164" i="11"/>
  <c r="CU164" i="11"/>
  <c r="CR164" i="11"/>
  <c r="CE164" i="11"/>
  <c r="CV164" i="11"/>
  <c r="CG164" i="11"/>
  <c r="CF164" i="11"/>
  <c r="CD164" i="11"/>
  <c r="AY164" i="11" s="1"/>
  <c r="CS164" i="11"/>
  <c r="CH164" i="11"/>
  <c r="CG103" i="11"/>
  <c r="CS103" i="11"/>
  <c r="CQ103" i="11"/>
  <c r="CE103" i="11"/>
  <c r="CC103" i="11"/>
  <c r="AY103" i="11" s="1"/>
  <c r="CV103" i="11"/>
  <c r="CU103" i="11"/>
  <c r="CF103" i="11"/>
  <c r="CW103" i="11"/>
  <c r="CT103" i="11"/>
  <c r="CH103" i="11"/>
  <c r="CO103" i="11"/>
  <c r="CI103" i="11"/>
  <c r="CP14" i="11"/>
  <c r="CB22" i="11"/>
  <c r="D28" i="11"/>
  <c r="CP28" i="11"/>
  <c r="D52" i="11"/>
  <c r="CP91" i="11"/>
  <c r="D91" i="11"/>
  <c r="CH97" i="11"/>
  <c r="CT101" i="11"/>
  <c r="CS101" i="11"/>
  <c r="CF101" i="11"/>
  <c r="CH101" i="11"/>
  <c r="CG101" i="11"/>
  <c r="CC101" i="11"/>
  <c r="CW101" i="11"/>
  <c r="CI101" i="11"/>
  <c r="CO102" i="11"/>
  <c r="CP109" i="11"/>
  <c r="CB109" i="11"/>
  <c r="CP136" i="11"/>
  <c r="CB136" i="11"/>
  <c r="CS189" i="11"/>
  <c r="CB189" i="11"/>
  <c r="CR189" i="11"/>
  <c r="CT189" i="11"/>
  <c r="CQ189" i="11"/>
  <c r="CP189" i="11"/>
  <c r="CD189" i="11"/>
  <c r="CH189" i="11"/>
  <c r="CG189" i="11"/>
  <c r="CF189" i="11"/>
  <c r="CV189" i="11"/>
  <c r="CU189" i="11"/>
  <c r="CE189" i="11"/>
  <c r="CV211" i="11"/>
  <c r="CR211" i="11"/>
  <c r="CU211" i="11"/>
  <c r="CS211" i="11"/>
  <c r="CG211" i="11"/>
  <c r="CP211" i="11"/>
  <c r="CE211" i="11"/>
  <c r="CD211" i="11"/>
  <c r="CB211" i="11"/>
  <c r="CC211" i="11"/>
  <c r="CG216" i="11"/>
  <c r="CE216" i="11"/>
  <c r="CB216" i="11"/>
  <c r="AY216" i="11" s="1"/>
  <c r="CS216" i="11"/>
  <c r="CV216" i="11"/>
  <c r="CU216" i="11"/>
  <c r="CP216" i="11"/>
  <c r="CH216" i="11"/>
  <c r="CO251" i="11"/>
  <c r="CA251" i="11"/>
  <c r="CU25" i="11"/>
  <c r="CV25" i="11"/>
  <c r="CS25" i="11"/>
  <c r="CR25" i="11"/>
  <c r="CD25" i="11"/>
  <c r="AY25" i="11" s="1"/>
  <c r="CV54" i="11"/>
  <c r="CG54" i="11"/>
  <c r="CT54" i="11"/>
  <c r="CR54" i="11"/>
  <c r="CH54" i="11"/>
  <c r="CV61" i="11"/>
  <c r="CH61" i="11"/>
  <c r="CF61" i="11"/>
  <c r="CR61" i="11"/>
  <c r="CE193" i="11"/>
  <c r="CT108" i="11"/>
  <c r="CQ108" i="11"/>
  <c r="CO108" i="11"/>
  <c r="CG108" i="11"/>
  <c r="CC108" i="11"/>
  <c r="CS108" i="11"/>
  <c r="CU38" i="11"/>
  <c r="CT38" i="11"/>
  <c r="CS38" i="11"/>
  <c r="CR38" i="11"/>
  <c r="CE38" i="11"/>
  <c r="CV38" i="11"/>
  <c r="CR58" i="11"/>
  <c r="CD58" i="11"/>
  <c r="AY58" i="11" s="1"/>
  <c r="CT58" i="11"/>
  <c r="CH58" i="11"/>
  <c r="CW102" i="11"/>
  <c r="CB106" i="11"/>
  <c r="AY106" i="11" s="1"/>
  <c r="CW320" i="11"/>
  <c r="CV320" i="11"/>
  <c r="CL320" i="11"/>
  <c r="CZ320" i="11"/>
  <c r="CY320" i="11"/>
  <c r="CT320" i="11"/>
  <c r="CF320" i="11"/>
  <c r="AY320" i="11" s="1"/>
  <c r="CK320" i="11"/>
  <c r="CI320" i="11"/>
  <c r="CH320" i="11"/>
  <c r="CR22" i="11"/>
  <c r="CU27" i="11"/>
  <c r="CG27" i="11"/>
  <c r="CF27" i="11"/>
  <c r="AY27" i="11" s="1"/>
  <c r="CV27" i="11"/>
  <c r="CT27" i="11"/>
  <c r="CH27" i="11"/>
  <c r="CU35" i="11"/>
  <c r="CF35" i="11"/>
  <c r="CE35" i="11"/>
  <c r="AY35" i="11" s="1"/>
  <c r="CV35" i="11"/>
  <c r="CT35" i="11"/>
  <c r="CS35" i="11"/>
  <c r="CG35" i="11"/>
  <c r="CR51" i="11"/>
  <c r="CS51" i="11"/>
  <c r="CG51" i="11"/>
  <c r="AY51" i="11" s="1"/>
  <c r="CT51" i="11"/>
  <c r="D93" i="11"/>
  <c r="D98" i="11"/>
  <c r="CE101" i="11"/>
  <c r="CO129" i="11"/>
  <c r="CW134" i="11"/>
  <c r="CO140" i="11"/>
  <c r="CQ140" i="11"/>
  <c r="CC140" i="11"/>
  <c r="CU140" i="11"/>
  <c r="CW140" i="11"/>
  <c r="CV140" i="11"/>
  <c r="CT140" i="11"/>
  <c r="CG140" i="11"/>
  <c r="CE140" i="11"/>
  <c r="CS140" i="11"/>
  <c r="CI140" i="11"/>
  <c r="CS288" i="11"/>
  <c r="CR288" i="11"/>
  <c r="CQ288" i="11"/>
  <c r="CF288" i="11"/>
  <c r="CE288" i="11"/>
  <c r="CV288" i="11"/>
  <c r="CK288" i="11"/>
  <c r="CZ288" i="11"/>
  <c r="CT288" i="11"/>
  <c r="CY288" i="11"/>
  <c r="CW288" i="11"/>
  <c r="CD288" i="11"/>
  <c r="CI288" i="11"/>
  <c r="AY288" i="11" s="1"/>
  <c r="CH288" i="11"/>
  <c r="CC288" i="11"/>
  <c r="CU12" i="11"/>
  <c r="CR12" i="11"/>
  <c r="CH12" i="11"/>
  <c r="CG12" i="11"/>
  <c r="CT46" i="11"/>
  <c r="CV46" i="11"/>
  <c r="CS46" i="11"/>
  <c r="CH46" i="11"/>
  <c r="CF46" i="11"/>
  <c r="CE46" i="11"/>
  <c r="CD46" i="11"/>
  <c r="AY46" i="11" s="1"/>
  <c r="CF115" i="11"/>
  <c r="CI115" i="11"/>
  <c r="CQ115" i="11"/>
  <c r="CC115" i="11"/>
  <c r="CV115" i="11"/>
  <c r="CH115" i="11"/>
  <c r="CG115" i="11"/>
  <c r="CE115" i="11"/>
  <c r="CT22" i="11"/>
  <c r="CU24" i="11"/>
  <c r="CH24" i="11"/>
  <c r="CT24" i="11"/>
  <c r="CR24" i="11"/>
  <c r="CU32" i="11"/>
  <c r="CH32" i="11"/>
  <c r="CS32" i="11"/>
  <c r="CG32" i="11"/>
  <c r="CE33" i="11"/>
  <c r="CR62" i="11"/>
  <c r="CO101" i="11"/>
  <c r="CI106" i="11"/>
  <c r="CE111" i="11"/>
  <c r="AY111" i="11" s="1"/>
  <c r="CP129" i="11"/>
  <c r="CH131" i="11"/>
  <c r="CR171" i="11"/>
  <c r="CF171" i="11"/>
  <c r="CE171" i="11"/>
  <c r="CD171" i="11"/>
  <c r="CV171" i="11"/>
  <c r="CU171" i="11"/>
  <c r="CS171" i="11"/>
  <c r="CG171" i="11"/>
  <c r="AY171" i="11" s="1"/>
  <c r="CH171" i="11"/>
  <c r="CL263" i="11"/>
  <c r="CZ263" i="11"/>
  <c r="CK263" i="11"/>
  <c r="CH263" i="11"/>
  <c r="CF263" i="11"/>
  <c r="CY263" i="11"/>
  <c r="CW263" i="11"/>
  <c r="CI263" i="11"/>
  <c r="CV263" i="11"/>
  <c r="CT263" i="11"/>
  <c r="CW291" i="11"/>
  <c r="CV291" i="11"/>
  <c r="CT291" i="11"/>
  <c r="CH291" i="11"/>
  <c r="CF291" i="11"/>
  <c r="CZ291" i="11"/>
  <c r="CY291" i="11"/>
  <c r="CX291" i="11"/>
  <c r="CL291" i="11"/>
  <c r="CK291" i="11"/>
  <c r="CJ291" i="11"/>
  <c r="CS129" i="11"/>
  <c r="CW129" i="11"/>
  <c r="CH129" i="11"/>
  <c r="CC129" i="11"/>
  <c r="AY129" i="11" s="1"/>
  <c r="CV129" i="11"/>
  <c r="CT129" i="11"/>
  <c r="CF129" i="11"/>
  <c r="CE129" i="11"/>
  <c r="CU129" i="11"/>
  <c r="CG129" i="11"/>
  <c r="CI260" i="11"/>
  <c r="CH260" i="11"/>
  <c r="CF260" i="11"/>
  <c r="CW260" i="11"/>
  <c r="CK260" i="11"/>
  <c r="AY260" i="11" s="1"/>
  <c r="CL260" i="11"/>
  <c r="CT260" i="11"/>
  <c r="CH279" i="11"/>
  <c r="CG279" i="11"/>
  <c r="CF279" i="11"/>
  <c r="CZ279" i="11"/>
  <c r="CY279" i="11"/>
  <c r="CU279" i="11"/>
  <c r="CW279" i="11"/>
  <c r="CL279" i="11"/>
  <c r="CK279" i="11"/>
  <c r="CT279" i="11"/>
  <c r="CV279" i="11"/>
  <c r="CJ279" i="11"/>
  <c r="CO72" i="11"/>
  <c r="CA72" i="11"/>
  <c r="O72" i="11" s="1"/>
  <c r="CI323" i="11"/>
  <c r="CH323" i="11"/>
  <c r="CF323" i="11"/>
  <c r="CZ323" i="11"/>
  <c r="CY323" i="11"/>
  <c r="CW323" i="11"/>
  <c r="CV323" i="11"/>
  <c r="CL323" i="11"/>
  <c r="CA325" i="11"/>
  <c r="D325" i="11"/>
  <c r="CO325" i="11"/>
  <c r="CF133" i="11"/>
  <c r="CT133" i="11"/>
  <c r="CS133" i="11"/>
  <c r="CI133" i="11"/>
  <c r="CH133" i="11"/>
  <c r="CG133" i="11"/>
  <c r="CC133" i="11"/>
  <c r="AY133" i="11" s="1"/>
  <c r="CW133" i="11"/>
  <c r="CV133" i="11"/>
  <c r="CU133" i="11"/>
  <c r="B158" i="11"/>
  <c r="CR169" i="11"/>
  <c r="CD169" i="11"/>
  <c r="CT169" i="11"/>
  <c r="CV169" i="11"/>
  <c r="CU169" i="11"/>
  <c r="CG169" i="11"/>
  <c r="CE169" i="11"/>
  <c r="AY169" i="11" s="1"/>
  <c r="CF169" i="11"/>
  <c r="CH169" i="11"/>
  <c r="CP220" i="11"/>
  <c r="CQ220" i="11"/>
  <c r="CR220" i="11"/>
  <c r="CC220" i="11"/>
  <c r="CB220" i="11"/>
  <c r="CG220" i="11"/>
  <c r="CE220" i="11"/>
  <c r="CD220" i="11"/>
  <c r="CU220" i="11"/>
  <c r="CV220" i="11"/>
  <c r="CH220" i="11"/>
  <c r="CB225" i="11"/>
  <c r="CT268" i="11"/>
  <c r="CL268" i="11"/>
  <c r="CF268" i="11"/>
  <c r="CH268" i="11"/>
  <c r="CZ268" i="11"/>
  <c r="CU268" i="11"/>
  <c r="CK268" i="11"/>
  <c r="CG268" i="11"/>
  <c r="AY268" i="11" s="1"/>
  <c r="CU21" i="11"/>
  <c r="CE21" i="11"/>
  <c r="CV21" i="11"/>
  <c r="CT21" i="11"/>
  <c r="CG21" i="11"/>
  <c r="CD21" i="11"/>
  <c r="AY21" i="11" s="1"/>
  <c r="CU30" i="11"/>
  <c r="CT30" i="11"/>
  <c r="CF30" i="11"/>
  <c r="CV30" i="11"/>
  <c r="CG30" i="11"/>
  <c r="CD30" i="11"/>
  <c r="CP225" i="11"/>
  <c r="CI279" i="11"/>
  <c r="CA294" i="11"/>
  <c r="CO294" i="11"/>
  <c r="CV315" i="11"/>
  <c r="CT315" i="11"/>
  <c r="CJ315" i="11"/>
  <c r="AY315" i="11" s="1"/>
  <c r="CY315" i="11"/>
  <c r="CK315" i="11"/>
  <c r="CI315" i="11"/>
  <c r="CH315" i="11"/>
  <c r="CL315" i="11"/>
  <c r="CF315" i="11"/>
  <c r="CK323" i="11"/>
  <c r="D44" i="11"/>
  <c r="CP44" i="11"/>
  <c r="CD49" i="11"/>
  <c r="CP113" i="11"/>
  <c r="CB113" i="11"/>
  <c r="D113" i="11"/>
  <c r="CS220" i="11"/>
  <c r="CX279" i="11"/>
  <c r="CD15" i="11"/>
  <c r="AY15" i="11" s="1"/>
  <c r="CS16" i="11"/>
  <c r="CE25" i="11"/>
  <c r="CF33" i="11"/>
  <c r="CR49" i="11"/>
  <c r="CD61" i="11"/>
  <c r="CC100" i="11"/>
  <c r="CU100" i="11"/>
  <c r="CT100" i="11"/>
  <c r="CS100" i="11"/>
  <c r="CH100" i="11"/>
  <c r="CF100" i="11"/>
  <c r="CW100" i="11"/>
  <c r="CV100" i="11"/>
  <c r="CE100" i="11"/>
  <c r="CQ101" i="11"/>
  <c r="CO106" i="11"/>
  <c r="CF111" i="11"/>
  <c r="CS120" i="11"/>
  <c r="CG120" i="11"/>
  <c r="CF120" i="11"/>
  <c r="CE120" i="11"/>
  <c r="CW120" i="11"/>
  <c r="CT120" i="11"/>
  <c r="CQ120" i="11"/>
  <c r="CO120" i="11"/>
  <c r="CC120" i="11"/>
  <c r="AY120" i="11" s="1"/>
  <c r="CU120" i="11"/>
  <c r="CU128" i="11"/>
  <c r="CI128" i="11"/>
  <c r="CT128" i="11"/>
  <c r="CV128" i="11"/>
  <c r="CQ128" i="11"/>
  <c r="CO128" i="11"/>
  <c r="CC128" i="11"/>
  <c r="CQ129" i="11"/>
  <c r="CP131" i="11"/>
  <c r="CE133" i="11"/>
  <c r="AY140" i="11"/>
  <c r="CQ180" i="11"/>
  <c r="CG180" i="11"/>
  <c r="CP180" i="11"/>
  <c r="CC180" i="11"/>
  <c r="CH180" i="11"/>
  <c r="CE180" i="11"/>
  <c r="CD180" i="11"/>
  <c r="CU180" i="11"/>
  <c r="CV180" i="11"/>
  <c r="CS180" i="11"/>
  <c r="CR180" i="11"/>
  <c r="CB180" i="11"/>
  <c r="CC186" i="11"/>
  <c r="CT186" i="11"/>
  <c r="CF186" i="11"/>
  <c r="CU186" i="11"/>
  <c r="CS186" i="11"/>
  <c r="CR186" i="11"/>
  <c r="CE186" i="11"/>
  <c r="CQ186" i="11"/>
  <c r="CH186" i="11"/>
  <c r="CG186" i="11"/>
  <c r="CP186" i="11"/>
  <c r="CD186" i="11"/>
  <c r="CB186" i="11"/>
  <c r="CV186" i="11"/>
  <c r="CI255" i="11"/>
  <c r="CH255" i="11"/>
  <c r="CF255" i="11"/>
  <c r="CZ255" i="11"/>
  <c r="CY255" i="11"/>
  <c r="CJ255" i="11"/>
  <c r="CW255" i="11"/>
  <c r="CV255" i="11"/>
  <c r="CT255" i="11"/>
  <c r="CL255" i="11"/>
  <c r="CX255" i="11"/>
  <c r="CK255" i="11"/>
  <c r="CY260" i="11"/>
  <c r="CV268" i="11"/>
  <c r="CD12" i="11"/>
  <c r="AY12" i="11" s="1"/>
  <c r="CF21" i="11"/>
  <c r="CF25" i="11"/>
  <c r="CG33" i="11"/>
  <c r="CS49" i="11"/>
  <c r="CD54" i="11"/>
  <c r="CP56" i="11"/>
  <c r="D56" i="11"/>
  <c r="D57" i="11" s="1"/>
  <c r="D60" i="11"/>
  <c r="D63" i="11" s="1"/>
  <c r="CE61" i="11"/>
  <c r="CP96" i="11"/>
  <c r="CP106" i="11"/>
  <c r="CG111" i="11"/>
  <c r="CB115" i="11"/>
  <c r="D126" i="11"/>
  <c r="CQ131" i="11"/>
  <c r="CO133" i="11"/>
  <c r="CR166" i="11"/>
  <c r="CU166" i="11"/>
  <c r="CF166" i="11"/>
  <c r="CE166" i="11"/>
  <c r="CD166" i="11"/>
  <c r="AY166" i="11" s="1"/>
  <c r="CV166" i="11"/>
  <c r="CG166" i="11"/>
  <c r="CS166" i="11"/>
  <c r="CR173" i="11"/>
  <c r="CH173" i="11"/>
  <c r="CG173" i="11"/>
  <c r="CF173" i="11"/>
  <c r="CV173" i="11"/>
  <c r="CU173" i="11"/>
  <c r="CT173" i="11"/>
  <c r="CD173" i="11"/>
  <c r="CE173" i="11"/>
  <c r="CQ208" i="11"/>
  <c r="CE208" i="11"/>
  <c r="CV208" i="11"/>
  <c r="CP208" i="11"/>
  <c r="CU208" i="11"/>
  <c r="CS208" i="11"/>
  <c r="CR208" i="11"/>
  <c r="CD208" i="11"/>
  <c r="CC208" i="11"/>
  <c r="CB208" i="11"/>
  <c r="CG208" i="11"/>
  <c r="CO241" i="11"/>
  <c r="CE241" i="11"/>
  <c r="CD241" i="11"/>
  <c r="CB241" i="11"/>
  <c r="CS241" i="11"/>
  <c r="CC241" i="11"/>
  <c r="CR241" i="11"/>
  <c r="CQ241" i="11"/>
  <c r="CA241" i="11"/>
  <c r="L241" i="11" s="1"/>
  <c r="CZ260" i="11"/>
  <c r="CW268" i="11"/>
  <c r="CC312" i="11"/>
  <c r="AY312" i="11" s="1"/>
  <c r="CR312" i="11"/>
  <c r="CQ312" i="11"/>
  <c r="CD312" i="11"/>
  <c r="CT312" i="11"/>
  <c r="CW312" i="11"/>
  <c r="CV312" i="11"/>
  <c r="CK312" i="11"/>
  <c r="CH312" i="11"/>
  <c r="CE312" i="11"/>
  <c r="CF312" i="11"/>
  <c r="CI312" i="11"/>
  <c r="CE12" i="11"/>
  <c r="D14" i="11"/>
  <c r="CU17" i="11"/>
  <c r="CD17" i="11"/>
  <c r="AY17" i="11" s="1"/>
  <c r="CR17" i="11"/>
  <c r="CH17" i="11"/>
  <c r="CS17" i="11"/>
  <c r="CH21" i="11"/>
  <c r="CG25" i="11"/>
  <c r="CE30" i="11"/>
  <c r="CH33" i="11"/>
  <c r="CP48" i="11"/>
  <c r="CB48" i="11"/>
  <c r="CE54" i="11"/>
  <c r="AY54" i="11" s="1"/>
  <c r="CG61" i="11"/>
  <c r="CP65" i="11"/>
  <c r="CB65" i="11"/>
  <c r="CE108" i="11"/>
  <c r="CT110" i="11"/>
  <c r="CQ110" i="11"/>
  <c r="CO110" i="11"/>
  <c r="CW110" i="11"/>
  <c r="CH110" i="11"/>
  <c r="CG110" i="11"/>
  <c r="CF110" i="11"/>
  <c r="CE110" i="11"/>
  <c r="CI117" i="11"/>
  <c r="AY117" i="11" s="1"/>
  <c r="CH117" i="11"/>
  <c r="CG117" i="11"/>
  <c r="CU117" i="11"/>
  <c r="CS117" i="11"/>
  <c r="CQ117" i="11"/>
  <c r="CQ130" i="11"/>
  <c r="CV130" i="11"/>
  <c r="CG130" i="11"/>
  <c r="CC130" i="11"/>
  <c r="CU130" i="11"/>
  <c r="CO130" i="11"/>
  <c r="CH130" i="11"/>
  <c r="CS130" i="11"/>
  <c r="CH142" i="11"/>
  <c r="CC142" i="11"/>
  <c r="AY142" i="11" s="1"/>
  <c r="CX142" i="11"/>
  <c r="CW142" i="11"/>
  <c r="CV142" i="11"/>
  <c r="CJ142" i="11"/>
  <c r="CF142" i="11"/>
  <c r="CE142" i="11"/>
  <c r="CU142" i="11"/>
  <c r="CT142" i="11"/>
  <c r="CG142" i="11"/>
  <c r="CR168" i="11"/>
  <c r="CS168" i="11"/>
  <c r="CV168" i="11"/>
  <c r="CT168" i="11"/>
  <c r="CH168" i="11"/>
  <c r="CG168" i="11"/>
  <c r="CD181" i="11"/>
  <c r="CV181" i="11"/>
  <c r="CB181" i="11"/>
  <c r="CU181" i="11"/>
  <c r="CR181" i="11"/>
  <c r="CP181" i="11"/>
  <c r="CG181" i="11"/>
  <c r="CE181" i="11"/>
  <c r="CC181" i="11"/>
  <c r="CY268" i="11"/>
  <c r="CI273" i="11"/>
  <c r="CH273" i="11"/>
  <c r="CF273" i="11"/>
  <c r="CW273" i="11"/>
  <c r="CK273" i="11"/>
  <c r="CY273" i="11"/>
  <c r="CV273" i="11"/>
  <c r="CL273" i="11"/>
  <c r="CJ273" i="11"/>
  <c r="CZ273" i="11"/>
  <c r="CX273" i="11"/>
  <c r="CW315" i="11"/>
  <c r="CF12" i="11"/>
  <c r="CP15" i="11"/>
  <c r="CH25" i="11"/>
  <c r="CU29" i="11"/>
  <c r="CS29" i="11"/>
  <c r="CE29" i="11"/>
  <c r="AY29" i="11" s="1"/>
  <c r="CR29" i="11"/>
  <c r="CH29" i="11"/>
  <c r="CT29" i="11"/>
  <c r="CH30" i="11"/>
  <c r="CF38" i="11"/>
  <c r="AY38" i="11" s="1"/>
  <c r="CF54" i="11"/>
  <c r="CF58" i="11"/>
  <c r="CF108" i="11"/>
  <c r="CP110" i="11"/>
  <c r="CB110" i="11"/>
  <c r="AY110" i="11" s="1"/>
  <c r="CO115" i="11"/>
  <c r="CQ133" i="11"/>
  <c r="CS169" i="11"/>
  <c r="CH181" i="11"/>
  <c r="CF187" i="11"/>
  <c r="AY187" i="11" s="1"/>
  <c r="CR187" i="11"/>
  <c r="CT187" i="11"/>
  <c r="CH187" i="11"/>
  <c r="CQ187" i="11"/>
  <c r="CP187" i="11"/>
  <c r="CG187" i="11"/>
  <c r="CV187" i="11"/>
  <c r="CU187" i="11"/>
  <c r="CS187" i="11"/>
  <c r="CL288" i="11"/>
  <c r="CX315" i="11"/>
  <c r="CA321" i="11"/>
  <c r="CO321" i="11"/>
  <c r="D321" i="11"/>
  <c r="CH49" i="11"/>
  <c r="CF49" i="11"/>
  <c r="CE49" i="11"/>
  <c r="CV49" i="11"/>
  <c r="CU49" i="11"/>
  <c r="CG49" i="11"/>
  <c r="CQ111" i="11"/>
  <c r="CO111" i="11"/>
  <c r="CI111" i="11"/>
  <c r="CC111" i="11"/>
  <c r="CV111" i="11"/>
  <c r="CT111" i="11"/>
  <c r="CS111" i="11"/>
  <c r="CH111" i="11"/>
  <c r="CP127" i="11"/>
  <c r="CB127" i="11"/>
  <c r="CG193" i="11"/>
  <c r="CU193" i="11"/>
  <c r="CQ193" i="11"/>
  <c r="CD193" i="11"/>
  <c r="CC193" i="11"/>
  <c r="CB193" i="11"/>
  <c r="CP193" i="11"/>
  <c r="CV193" i="11"/>
  <c r="CS193" i="11"/>
  <c r="CR193" i="11"/>
  <c r="CU15" i="11"/>
  <c r="CT15" i="11"/>
  <c r="CG15" i="11"/>
  <c r="CF15" i="11"/>
  <c r="CV15" i="11"/>
  <c r="CH15" i="11"/>
  <c r="CP49" i="11"/>
  <c r="CB49" i="11"/>
  <c r="AY49" i="11" s="1"/>
  <c r="CC106" i="11"/>
  <c r="CS106" i="11"/>
  <c r="CQ106" i="11"/>
  <c r="CF106" i="11"/>
  <c r="CG106" i="11"/>
  <c r="CE106" i="11"/>
  <c r="CW106" i="11"/>
  <c r="CV106" i="11"/>
  <c r="CU106" i="11"/>
  <c r="CH106" i="11"/>
  <c r="CO131" i="11"/>
  <c r="CU131" i="11"/>
  <c r="CF131" i="11"/>
  <c r="CE131" i="11"/>
  <c r="AY131" i="11" s="1"/>
  <c r="CC131" i="11"/>
  <c r="CW131" i="11"/>
  <c r="CV131" i="11"/>
  <c r="CS131" i="11"/>
  <c r="CI131" i="11"/>
  <c r="CG131" i="11"/>
  <c r="CV225" i="11"/>
  <c r="CU225" i="11"/>
  <c r="CD225" i="11"/>
  <c r="CR225" i="11"/>
  <c r="CE225" i="11"/>
  <c r="CH225" i="11"/>
  <c r="CG225" i="11"/>
  <c r="CC225" i="11"/>
  <c r="CS225" i="11"/>
  <c r="CI102" i="11"/>
  <c r="CT102" i="11"/>
  <c r="CS102" i="11"/>
  <c r="CF102" i="11"/>
  <c r="CQ102" i="11"/>
  <c r="CG102" i="11"/>
  <c r="CW111" i="11"/>
  <c r="CF222" i="11"/>
  <c r="CE222" i="11"/>
  <c r="CD222" i="11"/>
  <c r="CT222" i="11"/>
  <c r="CB222" i="11"/>
  <c r="CV222" i="11"/>
  <c r="CS222" i="11"/>
  <c r="CP222" i="11"/>
  <c r="CH222" i="11"/>
  <c r="CG222" i="11"/>
  <c r="CU222" i="11"/>
  <c r="CR222" i="11"/>
  <c r="CQ222" i="11"/>
  <c r="CC222" i="11"/>
  <c r="AY267" i="11"/>
  <c r="CY292" i="11"/>
  <c r="CW292" i="11"/>
  <c r="CV292" i="11"/>
  <c r="CH292" i="11"/>
  <c r="AY292" i="11" s="1"/>
  <c r="CF292" i="11"/>
  <c r="CT292" i="11"/>
  <c r="CL292" i="11"/>
  <c r="CK292" i="11"/>
  <c r="CI292" i="11"/>
  <c r="CZ292" i="11"/>
  <c r="CR15" i="11"/>
  <c r="CU53" i="11"/>
  <c r="CF53" i="11"/>
  <c r="CV53" i="11"/>
  <c r="CH53" i="11"/>
  <c r="CG53" i="11"/>
  <c r="CE53" i="11"/>
  <c r="CD53" i="11"/>
  <c r="CA75" i="11"/>
  <c r="O75" i="11" s="1"/>
  <c r="CO75" i="11"/>
  <c r="CF97" i="11"/>
  <c r="CV97" i="11"/>
  <c r="CU97" i="11"/>
  <c r="CT97" i="11"/>
  <c r="CI97" i="11"/>
  <c r="CG97" i="11"/>
  <c r="AY97" i="11" s="1"/>
  <c r="CQ97" i="11"/>
  <c r="CE97" i="11"/>
  <c r="CI108" i="11"/>
  <c r="CO112" i="11"/>
  <c r="CQ112" i="11"/>
  <c r="CI112" i="11"/>
  <c r="CH112" i="11"/>
  <c r="CE112" i="11"/>
  <c r="CW112" i="11"/>
  <c r="CV112" i="11"/>
  <c r="CF112" i="11"/>
  <c r="CH132" i="11"/>
  <c r="CU132" i="11"/>
  <c r="CT132" i="11"/>
  <c r="CE132" i="11"/>
  <c r="CG132" i="11"/>
  <c r="CF132" i="11"/>
  <c r="CS132" i="11"/>
  <c r="CQ132" i="11"/>
  <c r="CO132" i="11"/>
  <c r="CI132" i="11"/>
  <c r="CQ134" i="11"/>
  <c r="CC134" i="11"/>
  <c r="AY134" i="11" s="1"/>
  <c r="CO134" i="11"/>
  <c r="CI134" i="11"/>
  <c r="CH134" i="11"/>
  <c r="CG134" i="11"/>
  <c r="CF134" i="11"/>
  <c r="CV199" i="11"/>
  <c r="CE199" i="11"/>
  <c r="CQ199" i="11"/>
  <c r="CR199" i="11"/>
  <c r="CF199" i="11"/>
  <c r="CD199" i="11"/>
  <c r="CC199" i="11"/>
  <c r="CP199" i="11"/>
  <c r="CU199" i="11"/>
  <c r="CS199" i="11"/>
  <c r="CH199" i="11"/>
  <c r="CG199" i="11"/>
  <c r="CB199" i="11"/>
  <c r="CF250" i="11"/>
  <c r="CY250" i="11"/>
  <c r="CZ250" i="11"/>
  <c r="CL250" i="11"/>
  <c r="CW250" i="11"/>
  <c r="CK250" i="11"/>
  <c r="CV250" i="11"/>
  <c r="CI250" i="11"/>
  <c r="CH250" i="11"/>
  <c r="CH259" i="11"/>
  <c r="CF259" i="11"/>
  <c r="CE259" i="11"/>
  <c r="CZ259" i="11"/>
  <c r="CY259" i="11"/>
  <c r="CW259" i="11"/>
  <c r="CI259" i="11"/>
  <c r="CT259" i="11"/>
  <c r="CL259" i="11"/>
  <c r="CK259" i="11"/>
  <c r="CS15" i="11"/>
  <c r="CR21" i="11"/>
  <c r="CU46" i="11"/>
  <c r="CS54" i="11"/>
  <c r="CS61" i="11"/>
  <c r="CA81" i="11"/>
  <c r="O81" i="11" s="1"/>
  <c r="CO81" i="11"/>
  <c r="CC110" i="11"/>
  <c r="CT115" i="11"/>
  <c r="CI142" i="11"/>
  <c r="CT163" i="11"/>
  <c r="CR163" i="11"/>
  <c r="CU163" i="11"/>
  <c r="CS163" i="11"/>
  <c r="CE163" i="11"/>
  <c r="CV163" i="11"/>
  <c r="CF196" i="11"/>
  <c r="CD196" i="11"/>
  <c r="CC196" i="11"/>
  <c r="CB196" i="11"/>
  <c r="CU196" i="11"/>
  <c r="CT196" i="11"/>
  <c r="CS196" i="11"/>
  <c r="CH196" i="11"/>
  <c r="CP196" i="11"/>
  <c r="CG196" i="11"/>
  <c r="CE196" i="11"/>
  <c r="CQ196" i="11"/>
  <c r="CP223" i="11"/>
  <c r="CH223" i="11"/>
  <c r="CG223" i="11"/>
  <c r="CQ223" i="11"/>
  <c r="CV223" i="11"/>
  <c r="CU223" i="11"/>
  <c r="CS223" i="11"/>
  <c r="CR223" i="11"/>
  <c r="CD223" i="11"/>
  <c r="CC223" i="11"/>
  <c r="AY223" i="11" s="1"/>
  <c r="CK328" i="11"/>
  <c r="CI328" i="11"/>
  <c r="CH328" i="11"/>
  <c r="CZ328" i="11"/>
  <c r="CY328" i="11"/>
  <c r="CL328" i="11"/>
  <c r="CF328" i="11"/>
  <c r="CV328" i="11"/>
  <c r="CT328" i="11"/>
  <c r="CS328" i="11"/>
  <c r="CE328" i="11"/>
  <c r="CW328" i="11"/>
  <c r="CQ328" i="11"/>
  <c r="CC328" i="11"/>
  <c r="AY328" i="11" s="1"/>
  <c r="CS12" i="11"/>
  <c r="CU16" i="11"/>
  <c r="CV16" i="11"/>
  <c r="CH16" i="11"/>
  <c r="CE16" i="11"/>
  <c r="AY16" i="11" s="1"/>
  <c r="CS21" i="11"/>
  <c r="CF24" i="11"/>
  <c r="CT25" i="11"/>
  <c r="CR30" i="11"/>
  <c r="CF32" i="11"/>
  <c r="AY32" i="11" s="1"/>
  <c r="D34" i="11"/>
  <c r="CU47" i="11"/>
  <c r="CD47" i="11"/>
  <c r="CS47" i="11"/>
  <c r="CH47" i="11"/>
  <c r="CG47" i="11"/>
  <c r="AY53" i="11"/>
  <c r="CU54" i="11"/>
  <c r="CT61" i="11"/>
  <c r="CU64" i="11"/>
  <c r="D67" i="11"/>
  <c r="CT64" i="11"/>
  <c r="CS64" i="11"/>
  <c r="CR64" i="11"/>
  <c r="CH64" i="11"/>
  <c r="CE64" i="11"/>
  <c r="AY64" i="11" s="1"/>
  <c r="CB107" i="11"/>
  <c r="CU115" i="11"/>
  <c r="CC117" i="11"/>
  <c r="CU119" i="11"/>
  <c r="CG119" i="11"/>
  <c r="CF119" i="11"/>
  <c r="CE119" i="11"/>
  <c r="CW119" i="11"/>
  <c r="CO119" i="11"/>
  <c r="CI119" i="11"/>
  <c r="CH119" i="11"/>
  <c r="CC119" i="11"/>
  <c r="CE130" i="11"/>
  <c r="CO142" i="11"/>
  <c r="CT171" i="11"/>
  <c r="CT199" i="11"/>
  <c r="CV203" i="11"/>
  <c r="CE203" i="11"/>
  <c r="CD203" i="11"/>
  <c r="CS203" i="11"/>
  <c r="CR203" i="11"/>
  <c r="CQ203" i="11"/>
  <c r="CC203" i="11"/>
  <c r="CG203" i="11"/>
  <c r="CF203" i="11"/>
  <c r="CB203" i="11"/>
  <c r="CT203" i="11"/>
  <c r="CU203" i="11"/>
  <c r="CH203" i="11"/>
  <c r="CP203" i="11"/>
  <c r="CY296" i="11"/>
  <c r="CW296" i="11"/>
  <c r="CV296" i="11"/>
  <c r="CH296" i="11"/>
  <c r="CF296" i="11"/>
  <c r="CL296" i="11"/>
  <c r="CZ296" i="11"/>
  <c r="CK296" i="11"/>
  <c r="CI296" i="11"/>
  <c r="F331" i="11"/>
  <c r="D331" i="11" s="1"/>
  <c r="CT12" i="11"/>
  <c r="CE17" i="11"/>
  <c r="CU26" i="11"/>
  <c r="CE26" i="11"/>
  <c r="CD26" i="11"/>
  <c r="AY26" i="11" s="1"/>
  <c r="CV26" i="11"/>
  <c r="CT26" i="11"/>
  <c r="CS26" i="11"/>
  <c r="CF26" i="11"/>
  <c r="CS30" i="11"/>
  <c r="CU22" i="11"/>
  <c r="CF22" i="11"/>
  <c r="CS22" i="11"/>
  <c r="CG22" i="11"/>
  <c r="CE22" i="11"/>
  <c r="CD22" i="11"/>
  <c r="CU31" i="11"/>
  <c r="CV31" i="11"/>
  <c r="CG31" i="11"/>
  <c r="CT31" i="11"/>
  <c r="CH31" i="11"/>
  <c r="CF31" i="11"/>
  <c r="CE31" i="11"/>
  <c r="CD31" i="11"/>
  <c r="AY31" i="11" s="1"/>
  <c r="CC112" i="11"/>
  <c r="CG121" i="11"/>
  <c r="CF121" i="11"/>
  <c r="CE121" i="11"/>
  <c r="CX121" i="11"/>
  <c r="CV121" i="11"/>
  <c r="CW121" i="11"/>
  <c r="CU121" i="11"/>
  <c r="CS121" i="11"/>
  <c r="CJ121" i="11"/>
  <c r="CH121" i="11"/>
  <c r="CC121" i="11"/>
  <c r="CP126" i="11"/>
  <c r="CI130" i="11"/>
  <c r="CE168" i="11"/>
  <c r="CC206" i="11"/>
  <c r="CV206" i="11"/>
  <c r="CP206" i="11"/>
  <c r="CH206" i="11"/>
  <c r="CG206" i="11"/>
  <c r="CE206" i="11"/>
  <c r="CU206" i="11"/>
  <c r="CS206" i="11"/>
  <c r="CR206" i="11"/>
  <c r="CO344" i="11"/>
  <c r="CA344" i="11"/>
  <c r="AS344" i="11" s="1"/>
  <c r="CU13" i="11"/>
  <c r="CR13" i="11"/>
  <c r="CV13" i="11"/>
  <c r="CS13" i="11"/>
  <c r="CG17" i="11"/>
  <c r="CP26" i="11"/>
  <c r="CB26" i="11"/>
  <c r="CS27" i="11"/>
  <c r="CF29" i="11"/>
  <c r="CR35" i="11"/>
  <c r="E39" i="11"/>
  <c r="AY47" i="11"/>
  <c r="CU51" i="11"/>
  <c r="CV58" i="11"/>
  <c r="CP60" i="11"/>
  <c r="CO76" i="11"/>
  <c r="CC97" i="11"/>
  <c r="CQ100" i="11"/>
  <c r="CE102" i="11"/>
  <c r="D104" i="11"/>
  <c r="CW108" i="11"/>
  <c r="CS110" i="11"/>
  <c r="CF117" i="11"/>
  <c r="D136" i="11"/>
  <c r="CS142" i="11"/>
  <c r="CF168" i="11"/>
  <c r="D174" i="11"/>
  <c r="CB206" i="11"/>
  <c r="CV219" i="11"/>
  <c r="CU219" i="11"/>
  <c r="CF219" i="11"/>
  <c r="CB219" i="11"/>
  <c r="AY219" i="11" s="1"/>
  <c r="CT219" i="11"/>
  <c r="CR219" i="11"/>
  <c r="CP219" i="11"/>
  <c r="CD219" i="11"/>
  <c r="CG219" i="11"/>
  <c r="CC219" i="11"/>
  <c r="CQ219" i="11"/>
  <c r="CE219" i="11"/>
  <c r="CS224" i="11"/>
  <c r="CR224" i="11"/>
  <c r="CQ224" i="11"/>
  <c r="CB224" i="11"/>
  <c r="CD224" i="11"/>
  <c r="CH224" i="11"/>
  <c r="CP224" i="11"/>
  <c r="CV224" i="11"/>
  <c r="CU224" i="11"/>
  <c r="CT224" i="11"/>
  <c r="CF224" i="11"/>
  <c r="CE224" i="11"/>
  <c r="CC224" i="11"/>
  <c r="CG224" i="11"/>
  <c r="CT250" i="11"/>
  <c r="CY287" i="11"/>
  <c r="CW287" i="11"/>
  <c r="CV287" i="11"/>
  <c r="CH287" i="11"/>
  <c r="CF287" i="11"/>
  <c r="AY287" i="11" s="1"/>
  <c r="CL287" i="11"/>
  <c r="CZ287" i="11"/>
  <c r="CK287" i="11"/>
  <c r="CI287" i="11"/>
  <c r="CY301" i="11"/>
  <c r="CW301" i="11"/>
  <c r="CV301" i="11"/>
  <c r="CI301" i="11"/>
  <c r="CH301" i="11"/>
  <c r="CZ301" i="11"/>
  <c r="CE301" i="11"/>
  <c r="AY301" i="11" s="1"/>
  <c r="CT301" i="11"/>
  <c r="CK301" i="11"/>
  <c r="CS301" i="11"/>
  <c r="CL301" i="11"/>
  <c r="AY309" i="11"/>
  <c r="CO322" i="11"/>
  <c r="CD328" i="11"/>
  <c r="CU33" i="11"/>
  <c r="CV33" i="11"/>
  <c r="CS33" i="11"/>
  <c r="CR33" i="11"/>
  <c r="CD33" i="11"/>
  <c r="CD55" i="11"/>
  <c r="CU55" i="11"/>
  <c r="CT55" i="11"/>
  <c r="CS55" i="11"/>
  <c r="CR55" i="11"/>
  <c r="CE55" i="11"/>
  <c r="CU61" i="11"/>
  <c r="CC102" i="11"/>
  <c r="AY102" i="11" s="1"/>
  <c r="CU108" i="11"/>
  <c r="CI110" i="11"/>
  <c r="CP114" i="11"/>
  <c r="CB114" i="11"/>
  <c r="CF130" i="11"/>
  <c r="CQ142" i="11"/>
  <c r="CD168" i="11"/>
  <c r="CV12" i="11"/>
  <c r="CF17" i="11"/>
  <c r="D39" i="11"/>
  <c r="CU58" i="11"/>
  <c r="CU62" i="11"/>
  <c r="CT62" i="11"/>
  <c r="CF62" i="11"/>
  <c r="CD62" i="11"/>
  <c r="CV62" i="11"/>
  <c r="CT99" i="11"/>
  <c r="CV99" i="11"/>
  <c r="CU99" i="11"/>
  <c r="CS99" i="11"/>
  <c r="CH99" i="11"/>
  <c r="AY99" i="11" s="1"/>
  <c r="CF99" i="11"/>
  <c r="CO99" i="11"/>
  <c r="CI99" i="11"/>
  <c r="CG99" i="11"/>
  <c r="CV108" i="11"/>
  <c r="CE117" i="11"/>
  <c r="CC132" i="11"/>
  <c r="AY132" i="11" s="1"/>
  <c r="CT165" i="11"/>
  <c r="CD165" i="11"/>
  <c r="AY165" i="11" s="1"/>
  <c r="CU165" i="11"/>
  <c r="CR165" i="11"/>
  <c r="CG165" i="11"/>
  <c r="CV165" i="11"/>
  <c r="CS165" i="11"/>
  <c r="CE223" i="11"/>
  <c r="CV270" i="11"/>
  <c r="CT270" i="11"/>
  <c r="CS270" i="11"/>
  <c r="CF270" i="11"/>
  <c r="CE270" i="11"/>
  <c r="CI270" i="11"/>
  <c r="CR270" i="11"/>
  <c r="CL270" i="11"/>
  <c r="CC270" i="11"/>
  <c r="CH270" i="11"/>
  <c r="CD270" i="11"/>
  <c r="CW270" i="11"/>
  <c r="CZ270" i="11"/>
  <c r="CY270" i="11"/>
  <c r="CK270" i="11"/>
  <c r="CB13" i="11"/>
  <c r="CP13" i="11"/>
  <c r="CG29" i="11"/>
  <c r="CR32" i="11"/>
  <c r="CB34" i="11"/>
  <c r="CU36" i="11"/>
  <c r="CR36" i="11"/>
  <c r="CH36" i="11"/>
  <c r="CG36" i="11"/>
  <c r="CD36" i="11"/>
  <c r="AY36" i="11" s="1"/>
  <c r="F39" i="11"/>
  <c r="CV51" i="11"/>
  <c r="CT59" i="11"/>
  <c r="CF59" i="11"/>
  <c r="CD59" i="11"/>
  <c r="CV59" i="11"/>
  <c r="CU59" i="11"/>
  <c r="CS59" i="11"/>
  <c r="CR59" i="11"/>
  <c r="CE59" i="11"/>
  <c r="CP95" i="11"/>
  <c r="CH102" i="11"/>
  <c r="D109" i="11"/>
  <c r="CU110" i="11"/>
  <c r="CG112" i="11"/>
  <c r="CO117" i="11"/>
  <c r="D127" i="11"/>
  <c r="CS128" i="11"/>
  <c r="CE134" i="11"/>
  <c r="CD163" i="11"/>
  <c r="AY163" i="11" s="1"/>
  <c r="CR167" i="11"/>
  <c r="CV167" i="11"/>
  <c r="CH167" i="11"/>
  <c r="CG167" i="11"/>
  <c r="AY167" i="11" s="1"/>
  <c r="CS167" i="11"/>
  <c r="CU167" i="11"/>
  <c r="CE167" i="11"/>
  <c r="CD167" i="11"/>
  <c r="CD206" i="11"/>
  <c r="D251" i="11"/>
  <c r="CS259" i="11"/>
  <c r="CO293" i="11"/>
  <c r="D293" i="11"/>
  <c r="CA293" i="11"/>
  <c r="CO304" i="11"/>
  <c r="CA304" i="11"/>
  <c r="CT319" i="11"/>
  <c r="CS319" i="11"/>
  <c r="CE319" i="11"/>
  <c r="AY319" i="11" s="1"/>
  <c r="CY319" i="11"/>
  <c r="CW319" i="11"/>
  <c r="CH319" i="11"/>
  <c r="CZ319" i="11"/>
  <c r="CV319" i="11"/>
  <c r="CK319" i="11"/>
  <c r="CI319" i="11"/>
  <c r="CF319" i="11"/>
  <c r="CL319" i="11"/>
  <c r="CR50" i="11"/>
  <c r="CV190" i="11"/>
  <c r="CE190" i="11"/>
  <c r="CD190" i="11"/>
  <c r="CR190" i="11"/>
  <c r="CG190" i="11"/>
  <c r="CS190" i="11"/>
  <c r="CP190" i="11"/>
  <c r="CF190" i="11"/>
  <c r="CC190" i="11"/>
  <c r="CG204" i="11"/>
  <c r="CP204" i="11"/>
  <c r="CV204" i="11"/>
  <c r="CQ204" i="11"/>
  <c r="CD204" i="11"/>
  <c r="AY204" i="11" s="1"/>
  <c r="CF204" i="11"/>
  <c r="CC204" i="11"/>
  <c r="CO257" i="11"/>
  <c r="CA257" i="11"/>
  <c r="CL264" i="11"/>
  <c r="CK264" i="11"/>
  <c r="CC264" i="11"/>
  <c r="CI264" i="11"/>
  <c r="CE264" i="11"/>
  <c r="CV264" i="11"/>
  <c r="CW264" i="11"/>
  <c r="CU264" i="11"/>
  <c r="CT264" i="11"/>
  <c r="CG264" i="11"/>
  <c r="CZ264" i="11"/>
  <c r="CY264" i="11"/>
  <c r="CS264" i="11"/>
  <c r="CK275" i="11"/>
  <c r="CI275" i="11"/>
  <c r="CL275" i="11"/>
  <c r="CF275" i="11"/>
  <c r="CY275" i="11"/>
  <c r="CW275" i="11"/>
  <c r="D322" i="11"/>
  <c r="D37" i="11"/>
  <c r="CB62" i="11"/>
  <c r="AY62" i="11" s="1"/>
  <c r="CP62" i="11"/>
  <c r="CH116" i="11"/>
  <c r="CQ135" i="11"/>
  <c r="CO135" i="11"/>
  <c r="CI135" i="11"/>
  <c r="CH135" i="11"/>
  <c r="CP138" i="11"/>
  <c r="CQ185" i="11"/>
  <c r="CT185" i="11"/>
  <c r="CF185" i="11"/>
  <c r="CE185" i="11"/>
  <c r="CD185" i="11"/>
  <c r="AY185" i="11" s="1"/>
  <c r="CU185" i="11"/>
  <c r="CS185" i="11"/>
  <c r="CR185" i="11"/>
  <c r="CU190" i="11"/>
  <c r="CR204" i="11"/>
  <c r="CK258" i="11"/>
  <c r="CI258" i="11"/>
  <c r="CH258" i="11"/>
  <c r="AY258" i="11" s="1"/>
  <c r="CZ258" i="11"/>
  <c r="CY258" i="11"/>
  <c r="CQ258" i="11"/>
  <c r="CS258" i="11"/>
  <c r="CT258" i="11"/>
  <c r="CR258" i="11"/>
  <c r="CD258" i="11"/>
  <c r="CF258" i="11"/>
  <c r="CC258" i="11"/>
  <c r="CQ264" i="11"/>
  <c r="CZ275" i="11"/>
  <c r="CV286" i="11"/>
  <c r="CT286" i="11"/>
  <c r="CY286" i="11"/>
  <c r="CF286" i="11"/>
  <c r="CK286" i="11"/>
  <c r="CI286" i="11"/>
  <c r="CH286" i="11"/>
  <c r="AY286" i="11" s="1"/>
  <c r="CL286" i="11"/>
  <c r="CA342" i="11"/>
  <c r="AS342" i="11" s="1"/>
  <c r="CO342" i="11"/>
  <c r="D45" i="11"/>
  <c r="CP51" i="11"/>
  <c r="F57" i="11"/>
  <c r="CI92" i="11"/>
  <c r="CW92" i="11"/>
  <c r="CV92" i="11"/>
  <c r="CH92" i="11"/>
  <c r="CI116" i="11"/>
  <c r="D125" i="11"/>
  <c r="CH191" i="11"/>
  <c r="CQ191" i="11"/>
  <c r="CB191" i="11"/>
  <c r="CT191" i="11"/>
  <c r="CF191" i="11"/>
  <c r="CE191" i="11"/>
  <c r="CD191" i="11"/>
  <c r="CR191" i="11"/>
  <c r="CS204" i="11"/>
  <c r="CE253" i="11"/>
  <c r="AY253" i="11" s="1"/>
  <c r="CW253" i="11"/>
  <c r="CV253" i="11"/>
  <c r="CH253" i="11"/>
  <c r="CS253" i="11"/>
  <c r="CI253" i="11"/>
  <c r="CY253" i="11"/>
  <c r="CT253" i="11"/>
  <c r="CA255" i="11"/>
  <c r="CR264" i="11"/>
  <c r="CQ282" i="11"/>
  <c r="CD282" i="11"/>
  <c r="CC282" i="11"/>
  <c r="AY282" i="11" s="1"/>
  <c r="CL282" i="11"/>
  <c r="CZ282" i="11"/>
  <c r="CF282" i="11"/>
  <c r="CV282" i="11"/>
  <c r="CT282" i="11"/>
  <c r="CS282" i="11"/>
  <c r="CI282" i="11"/>
  <c r="CH282" i="11"/>
  <c r="E67" i="11"/>
  <c r="CA73" i="11"/>
  <c r="O73" i="11" s="1"/>
  <c r="CO73" i="11"/>
  <c r="CQ116" i="11"/>
  <c r="CL299" i="11"/>
  <c r="CI299" i="11"/>
  <c r="CF299" i="11"/>
  <c r="CZ299" i="11"/>
  <c r="CH299" i="11"/>
  <c r="AY299" i="11" s="1"/>
  <c r="CT299" i="11"/>
  <c r="CW311" i="11"/>
  <c r="CV311" i="11"/>
  <c r="CI311" i="11"/>
  <c r="CL311" i="11"/>
  <c r="CT311" i="11"/>
  <c r="CK311" i="11"/>
  <c r="CH311" i="11"/>
  <c r="AY311" i="11" s="1"/>
  <c r="CF311" i="11"/>
  <c r="CZ311" i="11"/>
  <c r="CA323" i="11"/>
  <c r="AY323" i="11" s="1"/>
  <c r="CO323" i="11"/>
  <c r="F330" i="11"/>
  <c r="CP188" i="11"/>
  <c r="CF188" i="11"/>
  <c r="CD188" i="11"/>
  <c r="CC188" i="11"/>
  <c r="CB188" i="11"/>
  <c r="CV188" i="11"/>
  <c r="CT188" i="11"/>
  <c r="CR188" i="11"/>
  <c r="CH188" i="11"/>
  <c r="CG188" i="11"/>
  <c r="CP50" i="11"/>
  <c r="CB50" i="11"/>
  <c r="AY50" i="11" s="1"/>
  <c r="F67" i="11"/>
  <c r="CO77" i="11"/>
  <c r="D107" i="11"/>
  <c r="CC185" i="11"/>
  <c r="CC191" i="11"/>
  <c r="CU204" i="11"/>
  <c r="CG207" i="11"/>
  <c r="CU207" i="11"/>
  <c r="CB207" i="11"/>
  <c r="AY207" i="11" s="1"/>
  <c r="CV207" i="11"/>
  <c r="CT207" i="11"/>
  <c r="CH207" i="11"/>
  <c r="CC207" i="11"/>
  <c r="CR207" i="11"/>
  <c r="CQ207" i="11"/>
  <c r="CD207" i="11"/>
  <c r="D213" i="11"/>
  <c r="CP232" i="11"/>
  <c r="CL284" i="11"/>
  <c r="CF284" i="11"/>
  <c r="AY284" i="11" s="1"/>
  <c r="CZ284" i="11"/>
  <c r="CY284" i="11"/>
  <c r="CW284" i="11"/>
  <c r="CI284" i="11"/>
  <c r="CK284" i="11"/>
  <c r="CA303" i="11"/>
  <c r="CO307" i="11"/>
  <c r="CB37" i="11"/>
  <c r="D96" i="11"/>
  <c r="CT116" i="11"/>
  <c r="D124" i="11"/>
  <c r="CC135" i="11"/>
  <c r="D139" i="11"/>
  <c r="F143" i="11"/>
  <c r="D143" i="11" s="1"/>
  <c r="CR172" i="11"/>
  <c r="CG172" i="11"/>
  <c r="CF172" i="11"/>
  <c r="CE172" i="11"/>
  <c r="AY172" i="11" s="1"/>
  <c r="CH172" i="11"/>
  <c r="CT172" i="11"/>
  <c r="CH185" i="11"/>
  <c r="CQ188" i="11"/>
  <c r="CP191" i="11"/>
  <c r="CQ210" i="11"/>
  <c r="CE210" i="11"/>
  <c r="CG210" i="11"/>
  <c r="CV210" i="11"/>
  <c r="CU210" i="11"/>
  <c r="CS210" i="11"/>
  <c r="CC210" i="11"/>
  <c r="CR210" i="11"/>
  <c r="CP210" i="11"/>
  <c r="CH210" i="11"/>
  <c r="CF253" i="11"/>
  <c r="CL258" i="11"/>
  <c r="CW286" i="11"/>
  <c r="CO289" i="11"/>
  <c r="CA289" i="11"/>
  <c r="D289" i="11"/>
  <c r="CO308" i="11"/>
  <c r="CA308" i="11"/>
  <c r="CP55" i="11"/>
  <c r="CB55" i="11"/>
  <c r="CG92" i="11"/>
  <c r="AY92" i="11" s="1"/>
  <c r="D95" i="11"/>
  <c r="CP112" i="11"/>
  <c r="CB112" i="11"/>
  <c r="AY112" i="11" s="1"/>
  <c r="D123" i="11"/>
  <c r="CG135" i="11"/>
  <c r="D138" i="11"/>
  <c r="CB142" i="11"/>
  <c r="CP142" i="11"/>
  <c r="I158" i="11"/>
  <c r="CQ182" i="11"/>
  <c r="CP182" i="11"/>
  <c r="CU182" i="11"/>
  <c r="CS182" i="11"/>
  <c r="CR182" i="11"/>
  <c r="CC182" i="11"/>
  <c r="CH182" i="11"/>
  <c r="CG182" i="11"/>
  <c r="CE182" i="11"/>
  <c r="CS244" i="11"/>
  <c r="CR244" i="11"/>
  <c r="CQ244" i="11"/>
  <c r="CD244" i="11"/>
  <c r="CP244" i="11"/>
  <c r="CE244" i="11"/>
  <c r="CO244" i="11"/>
  <c r="CC244" i="11"/>
  <c r="L244" i="11" s="1"/>
  <c r="CW258" i="11"/>
  <c r="CK261" i="11"/>
  <c r="CJ261" i="11"/>
  <c r="CI261" i="11"/>
  <c r="CY261" i="11"/>
  <c r="CX261" i="11"/>
  <c r="CW261" i="11"/>
  <c r="CV261" i="11"/>
  <c r="CF261" i="11"/>
  <c r="CL261" i="11"/>
  <c r="AY263" i="11"/>
  <c r="CL266" i="11"/>
  <c r="CK266" i="11"/>
  <c r="CI266" i="11"/>
  <c r="CF266" i="11"/>
  <c r="AY266" i="11" s="1"/>
  <c r="CZ266" i="11"/>
  <c r="CU266" i="11"/>
  <c r="CT266" i="11"/>
  <c r="CY266" i="11"/>
  <c r="CR282" i="11"/>
  <c r="CW299" i="11"/>
  <c r="D344" i="11"/>
  <c r="CG195" i="11"/>
  <c r="CD195" i="11"/>
  <c r="CU195" i="11"/>
  <c r="CS195" i="11"/>
  <c r="CR195" i="11"/>
  <c r="CC195" i="11"/>
  <c r="CE195" i="11"/>
  <c r="CB195" i="11"/>
  <c r="CQ195" i="11"/>
  <c r="CF254" i="11"/>
  <c r="CZ254" i="11"/>
  <c r="CY254" i="11"/>
  <c r="CL254" i="11"/>
  <c r="CW254" i="11"/>
  <c r="CT254" i="11"/>
  <c r="CK254" i="11"/>
  <c r="AY13" i="11"/>
  <c r="CU23" i="11"/>
  <c r="CG23" i="11"/>
  <c r="AY23" i="11" s="1"/>
  <c r="E63" i="11"/>
  <c r="CU66" i="11"/>
  <c r="CV66" i="11"/>
  <c r="CG66" i="11"/>
  <c r="AY66" i="11" s="1"/>
  <c r="CQ92" i="11"/>
  <c r="CC105" i="11"/>
  <c r="AY105" i="11" s="1"/>
  <c r="CT105" i="11"/>
  <c r="CS105" i="11"/>
  <c r="CQ105" i="11"/>
  <c r="CF105" i="11"/>
  <c r="CT135" i="11"/>
  <c r="CW137" i="11"/>
  <c r="CI137" i="11"/>
  <c r="AY137" i="11" s="1"/>
  <c r="CH137" i="11"/>
  <c r="CQ137" i="11"/>
  <c r="CC137" i="11"/>
  <c r="CD182" i="11"/>
  <c r="CH195" i="11"/>
  <c r="CS198" i="11"/>
  <c r="CB198" i="11"/>
  <c r="CE198" i="11"/>
  <c r="CV198" i="11"/>
  <c r="CU198" i="11"/>
  <c r="CH198" i="11"/>
  <c r="CC198" i="11"/>
  <c r="CQ198" i="11"/>
  <c r="CG198" i="11"/>
  <c r="CD198" i="11"/>
  <c r="CU218" i="11"/>
  <c r="CT218" i="11"/>
  <c r="CS218" i="11"/>
  <c r="CD218" i="11"/>
  <c r="CG218" i="11"/>
  <c r="CB218" i="11"/>
  <c r="CP218" i="11"/>
  <c r="CH218" i="11"/>
  <c r="CF218" i="11"/>
  <c r="CQ218" i="11"/>
  <c r="CB221" i="11"/>
  <c r="CU221" i="11"/>
  <c r="CE221" i="11"/>
  <c r="CG221" i="11"/>
  <c r="CV221" i="11"/>
  <c r="CH221" i="11"/>
  <c r="CR221" i="11"/>
  <c r="CP221" i="11"/>
  <c r="CC221" i="11"/>
  <c r="CQ245" i="11"/>
  <c r="CE245" i="11"/>
  <c r="CR245" i="11"/>
  <c r="CS245" i="11"/>
  <c r="CP245" i="11"/>
  <c r="CA245" i="11"/>
  <c r="L245" i="11" s="1"/>
  <c r="CC245" i="11"/>
  <c r="CG266" i="11"/>
  <c r="CA295" i="11"/>
  <c r="CO295" i="11"/>
  <c r="D327" i="11"/>
  <c r="CO327" i="11"/>
  <c r="CA327" i="11"/>
  <c r="CO329" i="11"/>
  <c r="D329" i="11"/>
  <c r="CA329" i="11"/>
  <c r="E335" i="11"/>
  <c r="D335" i="11" s="1"/>
  <c r="CG116" i="11"/>
  <c r="CO116" i="11"/>
  <c r="CJ116" i="11"/>
  <c r="CC116" i="11"/>
  <c r="AY116" i="11" s="1"/>
  <c r="CK280" i="11"/>
  <c r="CI280" i="11"/>
  <c r="CH280" i="11"/>
  <c r="CL280" i="11"/>
  <c r="CY280" i="11"/>
  <c r="CG280" i="11"/>
  <c r="CF280" i="11"/>
  <c r="CW280" i="11"/>
  <c r="CU280" i="11"/>
  <c r="AY24" i="11"/>
  <c r="D94" i="11"/>
  <c r="D122" i="11"/>
  <c r="AY128" i="11"/>
  <c r="CU135" i="11"/>
  <c r="CH141" i="11"/>
  <c r="CV141" i="11"/>
  <c r="CO141" i="11"/>
  <c r="CC141" i="11"/>
  <c r="AY141" i="11" s="1"/>
  <c r="CT141" i="11"/>
  <c r="CX141" i="11"/>
  <c r="CW141" i="11"/>
  <c r="CJ141" i="11"/>
  <c r="CG141" i="11"/>
  <c r="CD179" i="11"/>
  <c r="CQ179" i="11"/>
  <c r="CH179" i="11"/>
  <c r="CG179" i="11"/>
  <c r="CE179" i="11"/>
  <c r="CS179" i="11"/>
  <c r="CP179" i="11"/>
  <c r="CB179" i="11"/>
  <c r="CV182" i="11"/>
  <c r="CP195" i="11"/>
  <c r="AJ231" i="11"/>
  <c r="CB245" i="11"/>
  <c r="D257" i="11"/>
  <c r="CH261" i="11"/>
  <c r="CH266" i="11"/>
  <c r="CZ271" i="11"/>
  <c r="CY271" i="11"/>
  <c r="CI271" i="11"/>
  <c r="CH271" i="11"/>
  <c r="AY271" i="11" s="1"/>
  <c r="CL271" i="11"/>
  <c r="CS271" i="11"/>
  <c r="CF271" i="11"/>
  <c r="CO285" i="11"/>
  <c r="CA285" i="11"/>
  <c r="CZ298" i="11"/>
  <c r="CY298" i="11"/>
  <c r="CK298" i="11"/>
  <c r="CI298" i="11"/>
  <c r="CT298" i="11"/>
  <c r="CL298" i="11"/>
  <c r="CH298" i="11"/>
  <c r="CT310" i="11"/>
  <c r="CV310" i="11"/>
  <c r="CY310" i="11"/>
  <c r="CL310" i="11"/>
  <c r="CK310" i="11"/>
  <c r="CI310" i="11"/>
  <c r="CF310" i="11"/>
  <c r="AY310" i="11" s="1"/>
  <c r="CT202" i="11"/>
  <c r="CC202" i="11"/>
  <c r="AY202" i="11" s="1"/>
  <c r="CS202" i="11"/>
  <c r="CF202" i="11"/>
  <c r="CE202" i="11"/>
  <c r="CD202" i="11"/>
  <c r="D256" i="11"/>
  <c r="CO256" i="11"/>
  <c r="CA291" i="11"/>
  <c r="AY291" i="11" s="1"/>
  <c r="CO291" i="11"/>
  <c r="CS192" i="11"/>
  <c r="CE192" i="11"/>
  <c r="AY192" i="11" s="1"/>
  <c r="CQ192" i="11"/>
  <c r="CP192" i="11"/>
  <c r="CH192" i="11"/>
  <c r="CS194" i="11"/>
  <c r="CH194" i="11"/>
  <c r="CC194" i="11"/>
  <c r="CB194" i="11"/>
  <c r="AY194" i="11" s="1"/>
  <c r="CH200" i="11"/>
  <c r="AY200" i="11" s="1"/>
  <c r="CV200" i="11"/>
  <c r="CC200" i="11"/>
  <c r="CG200" i="11"/>
  <c r="CF200" i="11"/>
  <c r="CE200" i="11"/>
  <c r="CV214" i="11"/>
  <c r="CU214" i="11"/>
  <c r="CH214" i="11"/>
  <c r="CP214" i="11"/>
  <c r="CG214" i="11"/>
  <c r="CE214" i="11"/>
  <c r="CS217" i="11"/>
  <c r="CR217" i="11"/>
  <c r="CQ217" i="11"/>
  <c r="CB217" i="11"/>
  <c r="CU217" i="11"/>
  <c r="CG217" i="11"/>
  <c r="CP217" i="11"/>
  <c r="CL262" i="11"/>
  <c r="CK262" i="11"/>
  <c r="CI262" i="11"/>
  <c r="AY262" i="11" s="1"/>
  <c r="CZ262" i="11"/>
  <c r="CY262" i="11"/>
  <c r="CV269" i="11"/>
  <c r="CU269" i="11"/>
  <c r="CT269" i="11"/>
  <c r="CF269" i="11"/>
  <c r="CW269" i="11"/>
  <c r="CK269" i="11"/>
  <c r="CI269" i="11"/>
  <c r="CH269" i="11"/>
  <c r="D226" i="11"/>
  <c r="CP234" i="11"/>
  <c r="CD234" i="11"/>
  <c r="CB234" i="11"/>
  <c r="D294" i="11"/>
  <c r="CO298" i="11"/>
  <c r="CA298" i="11"/>
  <c r="AY326" i="11"/>
  <c r="D118" i="11"/>
  <c r="CB135" i="11"/>
  <c r="CP135" i="11"/>
  <c r="CC192" i="11"/>
  <c r="CE194" i="11"/>
  <c r="CD200" i="11"/>
  <c r="CQ202" i="11"/>
  <c r="CB214" i="11"/>
  <c r="CC217" i="11"/>
  <c r="CG269" i="11"/>
  <c r="CZ276" i="11"/>
  <c r="CY276" i="11"/>
  <c r="CQ276" i="11"/>
  <c r="CL276" i="11"/>
  <c r="CU276" i="11"/>
  <c r="CD276" i="11"/>
  <c r="CV276" i="11"/>
  <c r="CW276" i="11"/>
  <c r="CT276" i="11"/>
  <c r="CH276" i="11"/>
  <c r="CE276" i="11"/>
  <c r="CC276" i="11"/>
  <c r="CO296" i="11"/>
  <c r="CA296" i="11"/>
  <c r="D317" i="11"/>
  <c r="E333" i="11"/>
  <c r="D333" i="11" s="1"/>
  <c r="CG192" i="11"/>
  <c r="CP194" i="11"/>
  <c r="CQ200" i="11"/>
  <c r="CU202" i="11"/>
  <c r="D212" i="11"/>
  <c r="D215" i="11"/>
  <c r="CE217" i="11"/>
  <c r="CA234" i="11"/>
  <c r="AJ234" i="11" s="1"/>
  <c r="CH262" i="11"/>
  <c r="CV290" i="11"/>
  <c r="CT290" i="11"/>
  <c r="CL290" i="11"/>
  <c r="CH290" i="11"/>
  <c r="CZ290" i="11"/>
  <c r="CY290" i="11"/>
  <c r="CW290" i="11"/>
  <c r="CF290" i="11"/>
  <c r="CO302" i="11"/>
  <c r="D302" i="11"/>
  <c r="CZ306" i="11"/>
  <c r="CY306" i="11"/>
  <c r="CI306" i="11"/>
  <c r="CW306" i="11"/>
  <c r="CE306" i="11"/>
  <c r="AY306" i="11" s="1"/>
  <c r="CL306" i="11"/>
  <c r="CK306" i="11"/>
  <c r="E334" i="11"/>
  <c r="D334" i="11" s="1"/>
  <c r="CA250" i="11"/>
  <c r="AY250" i="11" s="1"/>
  <c r="CO250" i="11"/>
  <c r="D252" i="11"/>
  <c r="CK290" i="11"/>
  <c r="D297" i="11"/>
  <c r="CH306" i="11"/>
  <c r="E174" i="11"/>
  <c r="CG184" i="11"/>
  <c r="AY184" i="11" s="1"/>
  <c r="CP184" i="11"/>
  <c r="CV184" i="11"/>
  <c r="CR184" i="11"/>
  <c r="CQ205" i="11"/>
  <c r="CB205" i="11"/>
  <c r="AY205" i="11" s="1"/>
  <c r="CU205" i="11"/>
  <c r="CR205" i="11"/>
  <c r="CR170" i="11"/>
  <c r="CE170" i="11"/>
  <c r="AY170" i="11" s="1"/>
  <c r="CD170" i="11"/>
  <c r="CU170" i="11"/>
  <c r="F201" i="11"/>
  <c r="D201" i="11" s="1"/>
  <c r="CC233" i="11"/>
  <c r="AJ233" i="11" s="1"/>
  <c r="CR233" i="11"/>
  <c r="CD233" i="11"/>
  <c r="D295" i="11"/>
  <c r="D303" i="11"/>
  <c r="CQ306" i="11"/>
  <c r="CD242" i="11"/>
  <c r="CC242" i="11"/>
  <c r="L242" i="11" s="1"/>
  <c r="CE242" i="11"/>
  <c r="CO264" i="11"/>
  <c r="CA264" i="11"/>
  <c r="CL267" i="11"/>
  <c r="CK267" i="11"/>
  <c r="CU267" i="11"/>
  <c r="CT267" i="11"/>
  <c r="D274" i="11"/>
  <c r="CT314" i="11"/>
  <c r="CW314" i="11"/>
  <c r="CK314" i="11"/>
  <c r="AY314" i="11" s="1"/>
  <c r="CY300" i="11"/>
  <c r="CW300" i="11"/>
  <c r="CV300" i="11"/>
  <c r="CL300" i="11"/>
  <c r="CK300" i="11"/>
  <c r="AS343" i="11"/>
  <c r="CW278" i="11"/>
  <c r="CV278" i="11"/>
  <c r="CZ278" i="11"/>
  <c r="CH278" i="11"/>
  <c r="AY278" i="11" s="1"/>
  <c r="CL283" i="11"/>
  <c r="CK283" i="11"/>
  <c r="CT283" i="11"/>
  <c r="CI283" i="11"/>
  <c r="CH313" i="11"/>
  <c r="AY313" i="11" s="1"/>
  <c r="CW313" i="11"/>
  <c r="AS340" i="11"/>
  <c r="CB243" i="11"/>
  <c r="CA243" i="11"/>
  <c r="CE243" i="11"/>
  <c r="CO243" i="11"/>
  <c r="CK278" i="11"/>
  <c r="CE283" i="11"/>
  <c r="AY283" i="11" s="1"/>
  <c r="CH300" i="11"/>
  <c r="AY300" i="11" s="1"/>
  <c r="CF313" i="11"/>
  <c r="CH324" i="11"/>
  <c r="CF324" i="11"/>
  <c r="CE324" i="11"/>
  <c r="AY324" i="11" s="1"/>
  <c r="CW324" i="11"/>
  <c r="CV324" i="11"/>
  <c r="CL324" i="11"/>
  <c r="CR324" i="11"/>
  <c r="CL278" i="11"/>
  <c r="CF283" i="11"/>
  <c r="CI300" i="11"/>
  <c r="CI313" i="11"/>
  <c r="AY316" i="11"/>
  <c r="D277" i="11"/>
  <c r="CH283" i="11"/>
  <c r="D285" i="11"/>
  <c r="D308" i="11"/>
  <c r="CK313" i="11"/>
  <c r="E330" i="11"/>
  <c r="D330" i="11" s="1"/>
  <c r="CT305" i="11"/>
  <c r="CZ305" i="11"/>
  <c r="CF305" i="11"/>
  <c r="AY305" i="11" s="1"/>
  <c r="CV305" i="11"/>
  <c r="CW316" i="11"/>
  <c r="CV316" i="11"/>
  <c r="D304" i="11"/>
  <c r="CO312" i="11"/>
  <c r="F335" i="11"/>
  <c r="D232" i="11"/>
  <c r="D265" i="11"/>
  <c r="D272" i="11"/>
  <c r="D307" i="11"/>
  <c r="CT316" i="11"/>
  <c r="CO306" i="11"/>
  <c r="CK326" i="11"/>
  <c r="CV326" i="11"/>
  <c r="CW326" i="11"/>
  <c r="CF55" i="13"/>
  <c r="CE55" i="13"/>
  <c r="CD55" i="13"/>
  <c r="CV55" i="13"/>
  <c r="CS55" i="13"/>
  <c r="CT55" i="13"/>
  <c r="CR55" i="13"/>
  <c r="CG55" i="13"/>
  <c r="CU55" i="13"/>
  <c r="CH55" i="13"/>
  <c r="CC135" i="13"/>
  <c r="CS135" i="13"/>
  <c r="CQ135" i="13"/>
  <c r="CI135" i="13"/>
  <c r="CH135" i="13"/>
  <c r="CG135" i="13"/>
  <c r="CF135" i="13"/>
  <c r="CW135" i="13"/>
  <c r="CU135" i="13"/>
  <c r="CT135" i="13"/>
  <c r="CO135" i="13"/>
  <c r="CE135" i="13"/>
  <c r="CV135" i="13"/>
  <c r="CF279" i="13"/>
  <c r="CX279" i="13"/>
  <c r="CW279" i="13"/>
  <c r="CV279" i="13"/>
  <c r="CY279" i="13"/>
  <c r="CU279" i="13"/>
  <c r="CT279" i="13"/>
  <c r="CL279" i="13"/>
  <c r="CG279" i="13"/>
  <c r="CZ279" i="13"/>
  <c r="CI279" i="13"/>
  <c r="CH279" i="13"/>
  <c r="CK279" i="13"/>
  <c r="CJ279" i="13"/>
  <c r="CF35" i="13"/>
  <c r="CD35" i="13"/>
  <c r="CU35" i="13"/>
  <c r="CT35" i="13"/>
  <c r="CV35" i="13"/>
  <c r="CH35" i="13"/>
  <c r="CR35" i="13"/>
  <c r="CE35" i="13"/>
  <c r="CS35" i="13"/>
  <c r="CG35" i="13"/>
  <c r="CT49" i="13"/>
  <c r="CS49" i="13"/>
  <c r="CR49" i="13"/>
  <c r="CE49" i="13"/>
  <c r="AY49" i="13" s="1"/>
  <c r="CD49" i="13"/>
  <c r="CV49" i="13"/>
  <c r="CF49" i="13"/>
  <c r="CG49" i="13"/>
  <c r="CU49" i="13"/>
  <c r="CH49" i="13"/>
  <c r="CC127" i="13"/>
  <c r="CG127" i="13"/>
  <c r="CF127" i="13"/>
  <c r="CE127" i="13"/>
  <c r="AY127" i="13" s="1"/>
  <c r="CW127" i="13"/>
  <c r="CJ127" i="13"/>
  <c r="CI127" i="13"/>
  <c r="CH127" i="13"/>
  <c r="CV127" i="13"/>
  <c r="CQ127" i="13"/>
  <c r="CX127" i="13"/>
  <c r="CU127" i="13"/>
  <c r="CT127" i="13"/>
  <c r="CS127" i="13"/>
  <c r="CF33" i="13"/>
  <c r="CD33" i="13"/>
  <c r="CS33" i="13"/>
  <c r="CG33" i="13"/>
  <c r="CH33" i="13"/>
  <c r="CU33" i="13"/>
  <c r="CR33" i="13"/>
  <c r="CV33" i="13"/>
  <c r="CT33" i="13"/>
  <c r="CE33" i="13"/>
  <c r="CF38" i="13"/>
  <c r="CD38" i="13"/>
  <c r="CG38" i="13"/>
  <c r="CE38" i="13"/>
  <c r="CT38" i="13"/>
  <c r="CS38" i="13"/>
  <c r="CR38" i="13"/>
  <c r="CH38" i="13"/>
  <c r="CV38" i="13"/>
  <c r="CU38" i="13"/>
  <c r="CL263" i="13"/>
  <c r="CY263" i="13"/>
  <c r="CW263" i="13"/>
  <c r="CV263" i="13"/>
  <c r="CK263" i="13"/>
  <c r="CT263" i="13"/>
  <c r="CI263" i="13"/>
  <c r="CH263" i="13"/>
  <c r="CF263" i="13"/>
  <c r="CZ263" i="13"/>
  <c r="CU95" i="13"/>
  <c r="CS95" i="13"/>
  <c r="CC95" i="13"/>
  <c r="CG95" i="13"/>
  <c r="CF95" i="13"/>
  <c r="CE95" i="13"/>
  <c r="CT95" i="13"/>
  <c r="CO95" i="13"/>
  <c r="CV95" i="13"/>
  <c r="CQ95" i="13"/>
  <c r="CW95" i="13"/>
  <c r="CI95" i="13"/>
  <c r="CH95" i="13"/>
  <c r="CF34" i="13"/>
  <c r="CD34" i="13"/>
  <c r="CU34" i="13"/>
  <c r="CS34" i="13"/>
  <c r="CV34" i="13"/>
  <c r="CT34" i="13"/>
  <c r="CR34" i="13"/>
  <c r="CH34" i="13"/>
  <c r="CG34" i="13"/>
  <c r="CE34" i="13"/>
  <c r="AY25" i="13"/>
  <c r="CF31" i="13"/>
  <c r="CD31" i="13"/>
  <c r="CG31" i="13"/>
  <c r="CE31" i="13"/>
  <c r="CT31" i="13"/>
  <c r="CH31" i="13"/>
  <c r="CV31" i="13"/>
  <c r="CU31" i="13"/>
  <c r="CS31" i="13"/>
  <c r="CR31" i="13"/>
  <c r="CU62" i="13"/>
  <c r="CS62" i="13"/>
  <c r="CV62" i="13"/>
  <c r="CT62" i="13"/>
  <c r="CR62" i="13"/>
  <c r="CE62" i="13"/>
  <c r="AY62" i="13" s="1"/>
  <c r="CD62" i="13"/>
  <c r="CF62" i="13"/>
  <c r="CG62" i="13"/>
  <c r="CH62" i="13"/>
  <c r="CB182" i="13"/>
  <c r="CH280" i="13"/>
  <c r="CT280" i="13"/>
  <c r="CV280" i="13"/>
  <c r="CU280" i="13"/>
  <c r="CL280" i="13"/>
  <c r="CK280" i="13"/>
  <c r="CW280" i="13"/>
  <c r="CG28" i="13"/>
  <c r="CT29" i="13"/>
  <c r="CB31" i="13"/>
  <c r="CP31" i="13"/>
  <c r="CT32" i="13"/>
  <c r="CG46" i="13"/>
  <c r="CF46" i="13"/>
  <c r="CE46" i="13"/>
  <c r="CD46" i="13"/>
  <c r="AY46" i="13" s="1"/>
  <c r="CU46" i="13"/>
  <c r="CP101" i="13"/>
  <c r="CQ110" i="13"/>
  <c r="CT129" i="13"/>
  <c r="CE129" i="13"/>
  <c r="CC129" i="13"/>
  <c r="CV129" i="13"/>
  <c r="CU129" i="13"/>
  <c r="CS129" i="13"/>
  <c r="CO129" i="13"/>
  <c r="CQ129" i="13"/>
  <c r="CF129" i="13"/>
  <c r="CQ130" i="13"/>
  <c r="CP139" i="13"/>
  <c r="CC190" i="13"/>
  <c r="CT198" i="13"/>
  <c r="CS198" i="13"/>
  <c r="CR198" i="13"/>
  <c r="CH198" i="13"/>
  <c r="CG198" i="13"/>
  <c r="CF198" i="13"/>
  <c r="CE198" i="13"/>
  <c r="CP198" i="13"/>
  <c r="CD198" i="13"/>
  <c r="CC198" i="13"/>
  <c r="CB198" i="13"/>
  <c r="CV198" i="13"/>
  <c r="CU198" i="13"/>
  <c r="CQ198" i="13"/>
  <c r="CY271" i="13"/>
  <c r="CV271" i="13"/>
  <c r="CT271" i="13"/>
  <c r="CS271" i="13"/>
  <c r="CZ271" i="13"/>
  <c r="CW271" i="13"/>
  <c r="CE271" i="13"/>
  <c r="CL271" i="13"/>
  <c r="CF271" i="13"/>
  <c r="D284" i="13"/>
  <c r="CP16" i="13"/>
  <c r="CB16" i="13"/>
  <c r="CU29" i="13"/>
  <c r="CT51" i="13"/>
  <c r="CV51" i="13"/>
  <c r="CU51" i="13"/>
  <c r="CH51" i="13"/>
  <c r="CE51" i="13"/>
  <c r="CS94" i="13"/>
  <c r="CV106" i="13"/>
  <c r="CP163" i="13"/>
  <c r="CB163" i="13"/>
  <c r="CK264" i="13"/>
  <c r="CV264" i="13"/>
  <c r="CU264" i="13"/>
  <c r="CT264" i="13"/>
  <c r="CC264" i="13"/>
  <c r="CW264" i="13"/>
  <c r="CH264" i="13"/>
  <c r="CG264" i="13"/>
  <c r="CF264" i="13"/>
  <c r="CE264" i="13"/>
  <c r="CR264" i="13"/>
  <c r="CQ264" i="13"/>
  <c r="CL264" i="13"/>
  <c r="CI264" i="13"/>
  <c r="CD264" i="13"/>
  <c r="CZ264" i="13"/>
  <c r="CO284" i="13"/>
  <c r="CA284" i="13"/>
  <c r="D21" i="13"/>
  <c r="CE22" i="13"/>
  <c r="F39" i="13"/>
  <c r="E57" i="13"/>
  <c r="AY55" i="13"/>
  <c r="CE64" i="13"/>
  <c r="CW101" i="13"/>
  <c r="CW106" i="13"/>
  <c r="CT117" i="13"/>
  <c r="CQ117" i="13"/>
  <c r="CS117" i="13"/>
  <c r="CH117" i="13"/>
  <c r="CO117" i="13"/>
  <c r="CI117" i="13"/>
  <c r="CC117" i="13"/>
  <c r="AY117" i="13" s="1"/>
  <c r="CW117" i="13"/>
  <c r="CB129" i="13"/>
  <c r="CP129" i="13"/>
  <c r="CG184" i="13"/>
  <c r="CF184" i="13"/>
  <c r="CE184" i="13"/>
  <c r="CD184" i="13"/>
  <c r="CV184" i="13"/>
  <c r="CS184" i="13"/>
  <c r="CR184" i="13"/>
  <c r="CU184" i="13"/>
  <c r="CT184" i="13"/>
  <c r="CC184" i="13"/>
  <c r="CB184" i="13"/>
  <c r="CU194" i="13"/>
  <c r="CS194" i="13"/>
  <c r="CR194" i="13"/>
  <c r="CP194" i="13"/>
  <c r="CH194" i="13"/>
  <c r="CG194" i="13"/>
  <c r="AY194" i="13" s="1"/>
  <c r="CE194" i="13"/>
  <c r="CQ194" i="13"/>
  <c r="CV199" i="13"/>
  <c r="CU199" i="13"/>
  <c r="CT199" i="13"/>
  <c r="CS199" i="13"/>
  <c r="CR199" i="13"/>
  <c r="CE199" i="13"/>
  <c r="CG199" i="13"/>
  <c r="CH199" i="13"/>
  <c r="CB199" i="13"/>
  <c r="CH271" i="13"/>
  <c r="CI282" i="13"/>
  <c r="AY282" i="13" s="1"/>
  <c r="CE282" i="13"/>
  <c r="CD282" i="13"/>
  <c r="CC282" i="13"/>
  <c r="CL282" i="13"/>
  <c r="CK282" i="13"/>
  <c r="CH282" i="13"/>
  <c r="CR282" i="13"/>
  <c r="CV282" i="13"/>
  <c r="CT282" i="13"/>
  <c r="CE182" i="13"/>
  <c r="AY12" i="13"/>
  <c r="CF24" i="13"/>
  <c r="CD24" i="13"/>
  <c r="CU24" i="13"/>
  <c r="CS24" i="13"/>
  <c r="CE24" i="13"/>
  <c r="CT24" i="13"/>
  <c r="CB48" i="13"/>
  <c r="CP48" i="13"/>
  <c r="CD54" i="13"/>
  <c r="CU54" i="13"/>
  <c r="CT54" i="13"/>
  <c r="CG54" i="13"/>
  <c r="CH99" i="13"/>
  <c r="CF99" i="13"/>
  <c r="CC99" i="13"/>
  <c r="AY99" i="13" s="1"/>
  <c r="CU99" i="13"/>
  <c r="CT99" i="13"/>
  <c r="CS99" i="13"/>
  <c r="CQ99" i="13"/>
  <c r="CE99" i="13"/>
  <c r="CB104" i="13"/>
  <c r="D104" i="13"/>
  <c r="CH124" i="13"/>
  <c r="CI124" i="13"/>
  <c r="CF124" i="13"/>
  <c r="CE124" i="13"/>
  <c r="CC124" i="13"/>
  <c r="AY124" i="13" s="1"/>
  <c r="CX124" i="13"/>
  <c r="CW124" i="13"/>
  <c r="CS124" i="13"/>
  <c r="CV124" i="13"/>
  <c r="CU124" i="13"/>
  <c r="CT124" i="13"/>
  <c r="CJ124" i="13"/>
  <c r="CG124" i="13"/>
  <c r="CP138" i="13"/>
  <c r="CB138" i="13"/>
  <c r="CB140" i="13"/>
  <c r="CP169" i="13"/>
  <c r="CB169" i="13"/>
  <c r="D169" i="13"/>
  <c r="CB173" i="13"/>
  <c r="D173" i="13"/>
  <c r="CP173" i="13"/>
  <c r="CV180" i="13"/>
  <c r="CU180" i="13"/>
  <c r="CG180" i="13"/>
  <c r="CS180" i="13"/>
  <c r="CR180" i="13"/>
  <c r="CE180" i="13"/>
  <c r="CD180" i="13"/>
  <c r="CQ188" i="13"/>
  <c r="CP188" i="13"/>
  <c r="CH188" i="13"/>
  <c r="CS188" i="13"/>
  <c r="CV188" i="13"/>
  <c r="CG188" i="13"/>
  <c r="CF188" i="13"/>
  <c r="CC188" i="13"/>
  <c r="CT191" i="13"/>
  <c r="CH265" i="13"/>
  <c r="CL265" i="13"/>
  <c r="CY265" i="13"/>
  <c r="CW265" i="13"/>
  <c r="CV265" i="13"/>
  <c r="CF265" i="13"/>
  <c r="CE265" i="13"/>
  <c r="AY265" i="13" s="1"/>
  <c r="CZ265" i="13"/>
  <c r="CU265" i="13"/>
  <c r="CG265" i="13"/>
  <c r="CT265" i="13"/>
  <c r="CS265" i="13"/>
  <c r="CI265" i="13"/>
  <c r="CI276" i="13"/>
  <c r="CF280" i="13"/>
  <c r="CL285" i="13"/>
  <c r="CK285" i="13"/>
  <c r="CW285" i="13"/>
  <c r="CF285" i="13"/>
  <c r="CJ285" i="13"/>
  <c r="CI285" i="13"/>
  <c r="CH285" i="13"/>
  <c r="AY285" i="13" s="1"/>
  <c r="CX285" i="13"/>
  <c r="CS295" i="13"/>
  <c r="CH295" i="13"/>
  <c r="CF295" i="13"/>
  <c r="AY295" i="13" s="1"/>
  <c r="CE295" i="13"/>
  <c r="CZ295" i="13"/>
  <c r="CT295" i="13"/>
  <c r="CY295" i="13"/>
  <c r="CW295" i="13"/>
  <c r="CI295" i="13"/>
  <c r="CV295" i="13"/>
  <c r="CL295" i="13"/>
  <c r="CO297" i="13"/>
  <c r="CA297" i="13"/>
  <c r="CF51" i="13"/>
  <c r="CA80" i="13"/>
  <c r="O80" i="13" s="1"/>
  <c r="CG133" i="13"/>
  <c r="CU133" i="13"/>
  <c r="CS133" i="13"/>
  <c r="CH133" i="13"/>
  <c r="CF133" i="13"/>
  <c r="CE133" i="13"/>
  <c r="CQ133" i="13"/>
  <c r="CC133" i="13"/>
  <c r="CO133" i="13"/>
  <c r="CI133" i="13"/>
  <c r="CV133" i="13"/>
  <c r="CB188" i="13"/>
  <c r="CE195" i="13"/>
  <c r="CD195" i="13"/>
  <c r="CC195" i="13"/>
  <c r="CB195" i="13"/>
  <c r="CS195" i="13"/>
  <c r="CR195" i="13"/>
  <c r="CQ195" i="13"/>
  <c r="CV195" i="13"/>
  <c r="CU195" i="13"/>
  <c r="CT261" i="13"/>
  <c r="CG280" i="13"/>
  <c r="CF282" i="13"/>
  <c r="CH314" i="13"/>
  <c r="AY24" i="13"/>
  <c r="CF29" i="13"/>
  <c r="CD29" i="13"/>
  <c r="CR29" i="13"/>
  <c r="CH29" i="13"/>
  <c r="CU61" i="13"/>
  <c r="CS61" i="13"/>
  <c r="CF61" i="13"/>
  <c r="CE61" i="13"/>
  <c r="CH61" i="13"/>
  <c r="CG61" i="13"/>
  <c r="AY61" i="13" s="1"/>
  <c r="CT61" i="13"/>
  <c r="CH65" i="13"/>
  <c r="CF65" i="13"/>
  <c r="CU65" i="13"/>
  <c r="CT65" i="13"/>
  <c r="CS65" i="13"/>
  <c r="CR65" i="13"/>
  <c r="CD65" i="13"/>
  <c r="CO74" i="13"/>
  <c r="CA74" i="13"/>
  <c r="O74" i="13" s="1"/>
  <c r="CF102" i="13"/>
  <c r="AY102" i="13" s="1"/>
  <c r="CG109" i="13"/>
  <c r="CE111" i="13"/>
  <c r="CP140" i="13"/>
  <c r="B158" i="13"/>
  <c r="CB180" i="13"/>
  <c r="CD188" i="13"/>
  <c r="CQ211" i="13"/>
  <c r="CU214" i="13"/>
  <c r="CB214" i="13"/>
  <c r="CH214" i="13"/>
  <c r="CG214" i="13"/>
  <c r="CE214" i="13"/>
  <c r="CS214" i="13"/>
  <c r="CP214" i="13"/>
  <c r="CE252" i="13"/>
  <c r="CS252" i="13"/>
  <c r="CL252" i="13"/>
  <c r="CZ252" i="13"/>
  <c r="CY252" i="13"/>
  <c r="CW252" i="13"/>
  <c r="CV252" i="13"/>
  <c r="CI252" i="13"/>
  <c r="CQ252" i="13"/>
  <c r="CK252" i="13"/>
  <c r="CH252" i="13"/>
  <c r="CD252" i="13"/>
  <c r="CC252" i="13"/>
  <c r="CR252" i="13"/>
  <c r="CI280" i="13"/>
  <c r="CH297" i="13"/>
  <c r="CI314" i="13"/>
  <c r="CZ321" i="13"/>
  <c r="CY321" i="13"/>
  <c r="CX321" i="13"/>
  <c r="CK321" i="13"/>
  <c r="CI321" i="13"/>
  <c r="CV321" i="13"/>
  <c r="CT321" i="13"/>
  <c r="CL321" i="13"/>
  <c r="CF321" i="13"/>
  <c r="CW321" i="13"/>
  <c r="CH321" i="13"/>
  <c r="AY45" i="13"/>
  <c r="CD48" i="13"/>
  <c r="CP95" i="13"/>
  <c r="CG102" i="13"/>
  <c r="CG111" i="13"/>
  <c r="CE116" i="13"/>
  <c r="CW116" i="13"/>
  <c r="CU116" i="13"/>
  <c r="CQ116" i="13"/>
  <c r="CJ116" i="13"/>
  <c r="CI116" i="13"/>
  <c r="CO116" i="13"/>
  <c r="CC116" i="13"/>
  <c r="AY116" i="13" s="1"/>
  <c r="CV116" i="13"/>
  <c r="CQ140" i="13"/>
  <c r="CP164" i="13"/>
  <c r="D164" i="13"/>
  <c r="CC180" i="13"/>
  <c r="CE188" i="13"/>
  <c r="CI262" i="13"/>
  <c r="CH262" i="13"/>
  <c r="CL262" i="13"/>
  <c r="CY262" i="13"/>
  <c r="CW262" i="13"/>
  <c r="CV262" i="13"/>
  <c r="CT262" i="13"/>
  <c r="CZ262" i="13"/>
  <c r="CK262" i="13"/>
  <c r="CF262" i="13"/>
  <c r="AY262" i="13" s="1"/>
  <c r="CK265" i="13"/>
  <c r="CF273" i="13"/>
  <c r="CY273" i="13"/>
  <c r="CH273" i="13"/>
  <c r="CV273" i="13"/>
  <c r="CT273" i="13"/>
  <c r="CL273" i="13"/>
  <c r="CK273" i="13"/>
  <c r="CZ273" i="13"/>
  <c r="CJ273" i="13"/>
  <c r="CS277" i="13"/>
  <c r="CF277" i="13"/>
  <c r="CE277" i="13"/>
  <c r="CT277" i="13"/>
  <c r="CZ277" i="13"/>
  <c r="CI277" i="13"/>
  <c r="CV277" i="13"/>
  <c r="CU277" i="13"/>
  <c r="CH277" i="13"/>
  <c r="CG277" i="13"/>
  <c r="CL277" i="13"/>
  <c r="CK277" i="13"/>
  <c r="CY280" i="13"/>
  <c r="CV292" i="13"/>
  <c r="CL292" i="13"/>
  <c r="CK292" i="13"/>
  <c r="CI292" i="13"/>
  <c r="CZ292" i="13"/>
  <c r="CY292" i="13"/>
  <c r="CW292" i="13"/>
  <c r="CT292" i="13"/>
  <c r="CH292" i="13"/>
  <c r="CF292" i="13"/>
  <c r="CF17" i="13"/>
  <c r="CD17" i="13"/>
  <c r="AY17" i="13" s="1"/>
  <c r="CG17" i="13"/>
  <c r="CV17" i="13"/>
  <c r="CU17" i="13"/>
  <c r="CT17" i="13"/>
  <c r="CS17" i="13"/>
  <c r="CR17" i="13"/>
  <c r="CE17" i="13"/>
  <c r="CH47" i="13"/>
  <c r="CF47" i="13"/>
  <c r="CG47" i="13"/>
  <c r="CS47" i="13"/>
  <c r="CG48" i="13"/>
  <c r="CG99" i="13"/>
  <c r="CQ180" i="13"/>
  <c r="CS51" i="13"/>
  <c r="CH54" i="13"/>
  <c r="CH56" i="13"/>
  <c r="CG56" i="13"/>
  <c r="CD56" i="13"/>
  <c r="AY56" i="13" s="1"/>
  <c r="CF56" i="13"/>
  <c r="CE56" i="13"/>
  <c r="CU56" i="13"/>
  <c r="AY58" i="13"/>
  <c r="CE65" i="13"/>
  <c r="AY65" i="13" s="1"/>
  <c r="CU97" i="13"/>
  <c r="CI99" i="13"/>
  <c r="CV140" i="13"/>
  <c r="I158" i="13"/>
  <c r="CV172" i="13"/>
  <c r="CU172" i="13"/>
  <c r="CT172" i="13"/>
  <c r="CS172" i="13"/>
  <c r="CR172" i="13"/>
  <c r="CH172" i="13"/>
  <c r="CG172" i="13"/>
  <c r="CG205" i="13"/>
  <c r="CB205" i="13"/>
  <c r="CV205" i="13"/>
  <c r="CU205" i="13"/>
  <c r="CS205" i="13"/>
  <c r="CR205" i="13"/>
  <c r="CC205" i="13"/>
  <c r="CH205" i="13"/>
  <c r="CE205" i="13"/>
  <c r="CD205" i="13"/>
  <c r="CB231" i="13"/>
  <c r="CX273" i="13"/>
  <c r="CY285" i="13"/>
  <c r="CY293" i="13"/>
  <c r="CI293" i="13"/>
  <c r="CH293" i="13"/>
  <c r="CF293" i="13"/>
  <c r="CZ293" i="13"/>
  <c r="CW293" i="13"/>
  <c r="CV293" i="13"/>
  <c r="CT293" i="13"/>
  <c r="CL293" i="13"/>
  <c r="E332" i="13"/>
  <c r="D332" i="13" s="1"/>
  <c r="CR182" i="13"/>
  <c r="CQ182" i="13"/>
  <c r="CP182" i="13"/>
  <c r="CV182" i="13"/>
  <c r="CU182" i="13"/>
  <c r="CS182" i="13"/>
  <c r="CH182" i="13"/>
  <c r="CD182" i="13"/>
  <c r="CC182" i="13"/>
  <c r="AY33" i="13"/>
  <c r="CP102" i="13"/>
  <c r="CO111" i="13"/>
  <c r="CV314" i="13"/>
  <c r="CE324" i="13"/>
  <c r="CT324" i="13"/>
  <c r="CD324" i="13"/>
  <c r="CC324" i="13"/>
  <c r="CW324" i="13"/>
  <c r="CS324" i="13"/>
  <c r="CL324" i="13"/>
  <c r="CK324" i="13"/>
  <c r="CI324" i="13"/>
  <c r="CH324" i="13"/>
  <c r="CF324" i="13"/>
  <c r="CY324" i="13"/>
  <c r="CV324" i="13"/>
  <c r="CH24" i="13"/>
  <c r="CR51" i="13"/>
  <c r="CF54" i="13"/>
  <c r="AY54" i="13" s="1"/>
  <c r="CS97" i="13"/>
  <c r="CQ102" i="13"/>
  <c r="CP104" i="13"/>
  <c r="CH110" i="13"/>
  <c r="CF110" i="13"/>
  <c r="CC110" i="13"/>
  <c r="CV110" i="13"/>
  <c r="CU110" i="13"/>
  <c r="CT110" i="13"/>
  <c r="CW110" i="13"/>
  <c r="CO110" i="13"/>
  <c r="CE110" i="13"/>
  <c r="CQ124" i="13"/>
  <c r="CU188" i="13"/>
  <c r="CF252" i="13"/>
  <c r="CL268" i="13"/>
  <c r="CY268" i="13"/>
  <c r="CZ268" i="13"/>
  <c r="CK268" i="13"/>
  <c r="CH268" i="13"/>
  <c r="CG268" i="13"/>
  <c r="CF268" i="13"/>
  <c r="CT268" i="13"/>
  <c r="CV285" i="13"/>
  <c r="CO298" i="13"/>
  <c r="D298" i="13"/>
  <c r="CA305" i="13"/>
  <c r="CH315" i="13"/>
  <c r="CI315" i="13"/>
  <c r="CF315" i="13"/>
  <c r="AY315" i="13" s="1"/>
  <c r="CY315" i="13"/>
  <c r="CW315" i="13"/>
  <c r="CL315" i="13"/>
  <c r="CK315" i="13"/>
  <c r="CJ315" i="13"/>
  <c r="CZ315" i="13"/>
  <c r="CT315" i="13"/>
  <c r="D330" i="13"/>
  <c r="CP24" i="13"/>
  <c r="CE29" i="13"/>
  <c r="CB32" i="13"/>
  <c r="CD61" i="13"/>
  <c r="CG65" i="13"/>
  <c r="CO76" i="13"/>
  <c r="CA76" i="13"/>
  <c r="O76" i="13" s="1"/>
  <c r="CO99" i="13"/>
  <c r="CW103" i="13"/>
  <c r="CC103" i="13"/>
  <c r="AY103" i="13" s="1"/>
  <c r="CT103" i="13"/>
  <c r="CS103" i="13"/>
  <c r="CV103" i="13"/>
  <c r="CU103" i="13"/>
  <c r="CO103" i="13"/>
  <c r="CI103" i="13"/>
  <c r="CF103" i="13"/>
  <c r="D108" i="13"/>
  <c r="CE113" i="13"/>
  <c r="AY113" i="13" s="1"/>
  <c r="CC113" i="13"/>
  <c r="CU113" i="13"/>
  <c r="CH113" i="13"/>
  <c r="CG113" i="13"/>
  <c r="CF113" i="13"/>
  <c r="CT113" i="13"/>
  <c r="CF116" i="13"/>
  <c r="CV117" i="13"/>
  <c r="D125" i="13"/>
  <c r="CO137" i="13"/>
  <c r="CH137" i="13"/>
  <c r="CI137" i="13"/>
  <c r="CG137" i="13"/>
  <c r="CF137" i="13"/>
  <c r="CQ137" i="13"/>
  <c r="CC137" i="13"/>
  <c r="AY137" i="13" s="1"/>
  <c r="CE137" i="13"/>
  <c r="CT137" i="13"/>
  <c r="CV168" i="13"/>
  <c r="CU168" i="13"/>
  <c r="CT168" i="13"/>
  <c r="CS168" i="13"/>
  <c r="CE168" i="13"/>
  <c r="AY168" i="13" s="1"/>
  <c r="CD168" i="13"/>
  <c r="CF168" i="13"/>
  <c r="CP170" i="13"/>
  <c r="D170" i="13"/>
  <c r="CH212" i="13"/>
  <c r="CT252" i="13"/>
  <c r="CZ285" i="13"/>
  <c r="CA322" i="13"/>
  <c r="CO322" i="13"/>
  <c r="D322" i="13"/>
  <c r="CK328" i="13"/>
  <c r="CH328" i="13"/>
  <c r="CV328" i="13"/>
  <c r="CT328" i="13"/>
  <c r="CS328" i="13"/>
  <c r="CI328" i="13"/>
  <c r="CE328" i="13"/>
  <c r="CZ328" i="13"/>
  <c r="CY328" i="13"/>
  <c r="CW328" i="13"/>
  <c r="CR328" i="13"/>
  <c r="CD328" i="13"/>
  <c r="CF328" i="13"/>
  <c r="CC328" i="13"/>
  <c r="CQ328" i="13"/>
  <c r="CL328" i="13"/>
  <c r="E333" i="13"/>
  <c r="CF111" i="13"/>
  <c r="CC111" i="13"/>
  <c r="CU111" i="13"/>
  <c r="CW111" i="13"/>
  <c r="CQ111" i="13"/>
  <c r="CI111" i="13"/>
  <c r="CO109" i="13"/>
  <c r="CH109" i="13"/>
  <c r="CC109" i="13"/>
  <c r="AY109" i="13" s="1"/>
  <c r="CV109" i="13"/>
  <c r="CW109" i="13"/>
  <c r="CU109" i="13"/>
  <c r="CQ109" i="13"/>
  <c r="CT109" i="13"/>
  <c r="CS109" i="13"/>
  <c r="CF109" i="13"/>
  <c r="CE109" i="13"/>
  <c r="CD191" i="13"/>
  <c r="CC191" i="13"/>
  <c r="CB191" i="13"/>
  <c r="CV191" i="13"/>
  <c r="CS191" i="13"/>
  <c r="CR191" i="13"/>
  <c r="CH191" i="13"/>
  <c r="CG191" i="13"/>
  <c r="CQ191" i="13"/>
  <c r="CP191" i="13"/>
  <c r="CY276" i="13"/>
  <c r="CL276" i="13"/>
  <c r="CD276" i="13"/>
  <c r="CC276" i="13"/>
  <c r="AY276" i="13" s="1"/>
  <c r="CV276" i="13"/>
  <c r="CU276" i="13"/>
  <c r="CT276" i="13"/>
  <c r="CS276" i="13"/>
  <c r="CG276" i="13"/>
  <c r="CZ276" i="13"/>
  <c r="CW276" i="13"/>
  <c r="CF276" i="13"/>
  <c r="CQ276" i="13"/>
  <c r="CK276" i="13"/>
  <c r="CE276" i="13"/>
  <c r="AY95" i="13"/>
  <c r="CW297" i="13"/>
  <c r="CF297" i="13"/>
  <c r="CT297" i="13"/>
  <c r="CX297" i="13"/>
  <c r="CV297" i="13"/>
  <c r="CL297" i="13"/>
  <c r="CZ297" i="13"/>
  <c r="CY297" i="13"/>
  <c r="CK297" i="13"/>
  <c r="CI297" i="13"/>
  <c r="CF15" i="13"/>
  <c r="CD15" i="13"/>
  <c r="AY15" i="13" s="1"/>
  <c r="CG15" i="13"/>
  <c r="CH15" i="13"/>
  <c r="CT15" i="13"/>
  <c r="CR48" i="13"/>
  <c r="CH48" i="13"/>
  <c r="CU48" i="13"/>
  <c r="CU59" i="13"/>
  <c r="CS59" i="13"/>
  <c r="CV59" i="13"/>
  <c r="CD59" i="13"/>
  <c r="AY59" i="13" s="1"/>
  <c r="CG59" i="13"/>
  <c r="CQ97" i="13"/>
  <c r="CO97" i="13"/>
  <c r="CC97" i="13"/>
  <c r="AY97" i="13" s="1"/>
  <c r="CI97" i="13"/>
  <c r="CE97" i="13"/>
  <c r="CH97" i="13"/>
  <c r="CG97" i="13"/>
  <c r="CF97" i="13"/>
  <c r="CT97" i="13"/>
  <c r="D171" i="13"/>
  <c r="CB171" i="13"/>
  <c r="CP171" i="13"/>
  <c r="CF191" i="13"/>
  <c r="CG211" i="13"/>
  <c r="CH211" i="13"/>
  <c r="CE211" i="13"/>
  <c r="CD211" i="13"/>
  <c r="CP211" i="13"/>
  <c r="CC211" i="13"/>
  <c r="CB211" i="13"/>
  <c r="AY211" i="13" s="1"/>
  <c r="CS211" i="13"/>
  <c r="CU211" i="13"/>
  <c r="CW304" i="13"/>
  <c r="CK304" i="13"/>
  <c r="CI304" i="13"/>
  <c r="CH304" i="13"/>
  <c r="CL304" i="13"/>
  <c r="CF304" i="13"/>
  <c r="CV304" i="13"/>
  <c r="CZ304" i="13"/>
  <c r="CY304" i="13"/>
  <c r="CT304" i="13"/>
  <c r="CF26" i="13"/>
  <c r="CD26" i="13"/>
  <c r="AY26" i="13" s="1"/>
  <c r="CT26" i="13"/>
  <c r="CS26" i="13"/>
  <c r="CR26" i="13"/>
  <c r="CE48" i="13"/>
  <c r="CH111" i="13"/>
  <c r="CV128" i="13"/>
  <c r="CE128" i="13"/>
  <c r="CC128" i="13"/>
  <c r="CU128" i="13"/>
  <c r="CO128" i="13"/>
  <c r="CG128" i="13"/>
  <c r="CF128" i="13"/>
  <c r="CI128" i="13"/>
  <c r="CH128" i="13"/>
  <c r="CS128" i="13"/>
  <c r="CI257" i="13"/>
  <c r="CZ257" i="13"/>
  <c r="CH257" i="13"/>
  <c r="CF257" i="13"/>
  <c r="AY257" i="13" s="1"/>
  <c r="CY257" i="13"/>
  <c r="CW257" i="13"/>
  <c r="CV257" i="13"/>
  <c r="CT257" i="13"/>
  <c r="CE54" i="13"/>
  <c r="CT188" i="13"/>
  <c r="CT285" i="13"/>
  <c r="CG29" i="13"/>
  <c r="CD50" i="13"/>
  <c r="CB96" i="13"/>
  <c r="D96" i="13"/>
  <c r="CP96" i="13"/>
  <c r="CB108" i="13"/>
  <c r="CP108" i="13"/>
  <c r="CT111" i="13"/>
  <c r="CQ139" i="13"/>
  <c r="CF139" i="13"/>
  <c r="CJ139" i="13"/>
  <c r="CI139" i="13"/>
  <c r="CH139" i="13"/>
  <c r="CG139" i="13"/>
  <c r="CX139" i="13"/>
  <c r="CU139" i="13"/>
  <c r="CT139" i="13"/>
  <c r="CW139" i="13"/>
  <c r="CV139" i="13"/>
  <c r="CO139" i="13"/>
  <c r="CE139" i="13"/>
  <c r="F174" i="13"/>
  <c r="CB203" i="13"/>
  <c r="CV203" i="13"/>
  <c r="CC203" i="13"/>
  <c r="CU203" i="13"/>
  <c r="CR203" i="13"/>
  <c r="CQ203" i="13"/>
  <c r="CP203" i="13"/>
  <c r="CH203" i="13"/>
  <c r="CT203" i="13"/>
  <c r="CF203" i="13"/>
  <c r="CS270" i="13"/>
  <c r="CL270" i="13"/>
  <c r="CK270" i="13"/>
  <c r="CI270" i="13"/>
  <c r="CQ270" i="13"/>
  <c r="CH270" i="13"/>
  <c r="CF270" i="13"/>
  <c r="CE270" i="13"/>
  <c r="CY270" i="13"/>
  <c r="CW270" i="13"/>
  <c r="CV270" i="13"/>
  <c r="CT270" i="13"/>
  <c r="CC270" i="13"/>
  <c r="AY270" i="13" s="1"/>
  <c r="D301" i="13"/>
  <c r="CO301" i="13"/>
  <c r="CO318" i="13"/>
  <c r="CA318" i="13"/>
  <c r="CS15" i="13"/>
  <c r="CF22" i="13"/>
  <c r="CD22" i="13"/>
  <c r="AY22" i="13" s="1"/>
  <c r="CR22" i="13"/>
  <c r="CH22" i="13"/>
  <c r="CE26" i="13"/>
  <c r="CG94" i="13"/>
  <c r="CE101" i="13"/>
  <c r="CH106" i="13"/>
  <c r="CL257" i="13"/>
  <c r="CO263" i="13"/>
  <c r="CA263" i="13"/>
  <c r="CI268" i="13"/>
  <c r="CA301" i="13"/>
  <c r="CY307" i="13"/>
  <c r="CW307" i="13"/>
  <c r="CS307" i="13"/>
  <c r="CE307" i="13"/>
  <c r="CZ307" i="13"/>
  <c r="CH307" i="13"/>
  <c r="CF307" i="13"/>
  <c r="CL307" i="13"/>
  <c r="CK307" i="13"/>
  <c r="CQ324" i="13"/>
  <c r="CU15" i="13"/>
  <c r="CV24" i="13"/>
  <c r="CG26" i="13"/>
  <c r="CP32" i="13"/>
  <c r="CD47" i="13"/>
  <c r="AY47" i="13" s="1"/>
  <c r="CV48" i="13"/>
  <c r="CR54" i="13"/>
  <c r="CT59" i="13"/>
  <c r="CR61" i="13"/>
  <c r="CO77" i="13"/>
  <c r="CA77" i="13"/>
  <c r="O77" i="13" s="1"/>
  <c r="CI94" i="13"/>
  <c r="CB98" i="13"/>
  <c r="AY98" i="13" s="1"/>
  <c r="CP98" i="13"/>
  <c r="CV99" i="13"/>
  <c r="CF101" i="13"/>
  <c r="CG130" i="13"/>
  <c r="CI132" i="13"/>
  <c r="CV132" i="13"/>
  <c r="CT132" i="13"/>
  <c r="CF132" i="13"/>
  <c r="CE132" i="13"/>
  <c r="CC132" i="13"/>
  <c r="CG132" i="13"/>
  <c r="CU132" i="13"/>
  <c r="CE134" i="13"/>
  <c r="CT134" i="13"/>
  <c r="CI134" i="13"/>
  <c r="CH134" i="13"/>
  <c r="CG134" i="13"/>
  <c r="CF134" i="13"/>
  <c r="CW134" i="13"/>
  <c r="CV134" i="13"/>
  <c r="CQ134" i="13"/>
  <c r="CU134" i="13"/>
  <c r="CS134" i="13"/>
  <c r="CC134" i="13"/>
  <c r="AY134" i="13" s="1"/>
  <c r="CB170" i="13"/>
  <c r="CQ205" i="13"/>
  <c r="CD222" i="13"/>
  <c r="CC222" i="13"/>
  <c r="CS222" i="13"/>
  <c r="CR222" i="13"/>
  <c r="CQ222" i="13"/>
  <c r="CU222" i="13"/>
  <c r="CT222" i="13"/>
  <c r="CP222" i="13"/>
  <c r="CH222" i="13"/>
  <c r="CE222" i="13"/>
  <c r="CB222" i="13"/>
  <c r="CV222" i="13"/>
  <c r="CU225" i="13"/>
  <c r="CD225" i="13"/>
  <c r="CC225" i="13"/>
  <c r="CB225" i="13"/>
  <c r="AY225" i="13" s="1"/>
  <c r="CR225" i="13"/>
  <c r="CQ225" i="13"/>
  <c r="CP225" i="13"/>
  <c r="CH225" i="13"/>
  <c r="CS225" i="13"/>
  <c r="CG225" i="13"/>
  <c r="CV225" i="13"/>
  <c r="CD270" i="13"/>
  <c r="CK293" i="13"/>
  <c r="CR324" i="13"/>
  <c r="CB107" i="13"/>
  <c r="D107" i="13"/>
  <c r="CE191" i="13"/>
  <c r="CF32" i="13"/>
  <c r="CD32" i="13"/>
  <c r="CH32" i="13"/>
  <c r="CG32" i="13"/>
  <c r="CE32" i="13"/>
  <c r="CV32" i="13"/>
  <c r="CR32" i="13"/>
  <c r="CV50" i="13"/>
  <c r="CU50" i="13"/>
  <c r="CR50" i="13"/>
  <c r="CT50" i="13"/>
  <c r="CS50" i="13"/>
  <c r="CG50" i="13"/>
  <c r="CF50" i="13"/>
  <c r="CU106" i="13"/>
  <c r="CS106" i="13"/>
  <c r="CC106" i="13"/>
  <c r="CG106" i="13"/>
  <c r="CF106" i="13"/>
  <c r="CE106" i="13"/>
  <c r="AY106" i="13" s="1"/>
  <c r="CT106" i="13"/>
  <c r="CO106" i="13"/>
  <c r="CP180" i="13"/>
  <c r="CU212" i="13"/>
  <c r="CV212" i="13"/>
  <c r="CT212" i="13"/>
  <c r="CE212" i="13"/>
  <c r="CG212" i="13"/>
  <c r="CF212" i="13"/>
  <c r="CB212" i="13"/>
  <c r="CS48" i="13"/>
  <c r="CV15" i="13"/>
  <c r="CH17" i="13"/>
  <c r="CF25" i="13"/>
  <c r="CD25" i="13"/>
  <c r="CU25" i="13"/>
  <c r="CH25" i="13"/>
  <c r="CG25" i="13"/>
  <c r="CE25" i="13"/>
  <c r="CS25" i="13"/>
  <c r="CH26" i="13"/>
  <c r="CE47" i="13"/>
  <c r="CS54" i="13"/>
  <c r="CP56" i="13"/>
  <c r="CV61" i="13"/>
  <c r="CV65" i="13"/>
  <c r="CW99" i="13"/>
  <c r="CP106" i="13"/>
  <c r="CG110" i="13"/>
  <c r="CI113" i="13"/>
  <c r="CG115" i="13"/>
  <c r="CW115" i="13"/>
  <c r="CS115" i="13"/>
  <c r="CO115" i="13"/>
  <c r="CE115" i="13"/>
  <c r="CI115" i="13"/>
  <c r="CH115" i="13"/>
  <c r="CF115" i="13"/>
  <c r="AY115" i="13" s="1"/>
  <c r="CT115" i="13"/>
  <c r="CT128" i="13"/>
  <c r="AY132" i="13"/>
  <c r="CC139" i="13"/>
  <c r="AY139" i="13" s="1"/>
  <c r="CD203" i="13"/>
  <c r="CU268" i="13"/>
  <c r="CR270" i="13"/>
  <c r="CV315" i="13"/>
  <c r="CZ324" i="13"/>
  <c r="CC102" i="13"/>
  <c r="CW102" i="13"/>
  <c r="CV102" i="13"/>
  <c r="CU102" i="13"/>
  <c r="CT102" i="13"/>
  <c r="CS102" i="13"/>
  <c r="CI102" i="13"/>
  <c r="CH102" i="13"/>
  <c r="CE102" i="13"/>
  <c r="AY129" i="13"/>
  <c r="D143" i="13"/>
  <c r="CI261" i="13"/>
  <c r="CF261" i="13"/>
  <c r="CK261" i="13"/>
  <c r="CJ261" i="13"/>
  <c r="CH261" i="13"/>
  <c r="CL261" i="13"/>
  <c r="CZ261" i="13"/>
  <c r="CX261" i="13"/>
  <c r="CW261" i="13"/>
  <c r="CY261" i="13"/>
  <c r="CI140" i="13"/>
  <c r="CC140" i="13"/>
  <c r="CH140" i="13"/>
  <c r="CG140" i="13"/>
  <c r="CF140" i="13"/>
  <c r="CE140" i="13"/>
  <c r="CW140" i="13"/>
  <c r="CS140" i="13"/>
  <c r="CO140" i="13"/>
  <c r="CQ233" i="13"/>
  <c r="CO233" i="13"/>
  <c r="CR233" i="13"/>
  <c r="CD233" i="13"/>
  <c r="CA233" i="13"/>
  <c r="CA251" i="13"/>
  <c r="CO261" i="13"/>
  <c r="CA261" i="13"/>
  <c r="CZ314" i="13"/>
  <c r="CW314" i="13"/>
  <c r="CY314" i="13"/>
  <c r="CK314" i="13"/>
  <c r="CL314" i="13"/>
  <c r="CF314" i="13"/>
  <c r="CP233" i="13"/>
  <c r="CH276" i="13"/>
  <c r="CA314" i="13"/>
  <c r="AY314" i="13" s="1"/>
  <c r="CO314" i="13"/>
  <c r="CE59" i="13"/>
  <c r="CW94" i="13"/>
  <c r="CU94" i="13"/>
  <c r="CC94" i="13"/>
  <c r="AY94" i="13" s="1"/>
  <c r="CE94" i="13"/>
  <c r="CV94" i="13"/>
  <c r="CT94" i="13"/>
  <c r="CQ94" i="13"/>
  <c r="CH94" i="13"/>
  <c r="CC101" i="13"/>
  <c r="AY101" i="13" s="1"/>
  <c r="CV101" i="13"/>
  <c r="CU101" i="13"/>
  <c r="CQ101" i="13"/>
  <c r="CT101" i="13"/>
  <c r="CS101" i="13"/>
  <c r="CH101" i="13"/>
  <c r="CG101" i="13"/>
  <c r="CP109" i="13"/>
  <c r="CV130" i="13"/>
  <c r="CE130" i="13"/>
  <c r="CC130" i="13"/>
  <c r="CU130" i="13"/>
  <c r="CS130" i="13"/>
  <c r="CW130" i="13"/>
  <c r="CT130" i="13"/>
  <c r="CI130" i="13"/>
  <c r="CH130" i="13"/>
  <c r="CV211" i="13"/>
  <c r="CZ280" i="13"/>
  <c r="CQ288" i="13"/>
  <c r="CT288" i="13"/>
  <c r="CY288" i="13"/>
  <c r="CW288" i="13"/>
  <c r="CV288" i="13"/>
  <c r="CS288" i="13"/>
  <c r="CR288" i="13"/>
  <c r="CE288" i="13"/>
  <c r="CF288" i="13"/>
  <c r="CD288" i="13"/>
  <c r="CC288" i="13"/>
  <c r="CL288" i="13"/>
  <c r="CZ288" i="13"/>
  <c r="CH288" i="13"/>
  <c r="CG24" i="13"/>
  <c r="CF59" i="13"/>
  <c r="CT140" i="13"/>
  <c r="CS218" i="13"/>
  <c r="CP218" i="13"/>
  <c r="CV218" i="13"/>
  <c r="CU218" i="13"/>
  <c r="CE218" i="13"/>
  <c r="CD218" i="13"/>
  <c r="CC218" i="13"/>
  <c r="CB218" i="13"/>
  <c r="CT218" i="13"/>
  <c r="CR218" i="13"/>
  <c r="CQ218" i="13"/>
  <c r="CH218" i="13"/>
  <c r="CF218" i="13"/>
  <c r="CG218" i="13"/>
  <c r="CR231" i="13"/>
  <c r="CQ231" i="13"/>
  <c r="CP231" i="13"/>
  <c r="CO231" i="13"/>
  <c r="CA231" i="13"/>
  <c r="CR15" i="13"/>
  <c r="CF28" i="13"/>
  <c r="CD28" i="13"/>
  <c r="AY28" i="13" s="1"/>
  <c r="CU28" i="13"/>
  <c r="CV28" i="13"/>
  <c r="CE28" i="13"/>
  <c r="CF37" i="13"/>
  <c r="CD37" i="13"/>
  <c r="CV37" i="13"/>
  <c r="CU37" i="13"/>
  <c r="CR37" i="13"/>
  <c r="CH37" i="13"/>
  <c r="CB52" i="13"/>
  <c r="D52" i="13"/>
  <c r="CP52" i="13"/>
  <c r="CF94" i="13"/>
  <c r="CW97" i="13"/>
  <c r="AY120" i="13"/>
  <c r="CP212" i="13"/>
  <c r="CD231" i="13"/>
  <c r="CT253" i="13"/>
  <c r="CL253" i="13"/>
  <c r="CZ253" i="13"/>
  <c r="CY253" i="13"/>
  <c r="CI253" i="13"/>
  <c r="CV253" i="13"/>
  <c r="CS253" i="13"/>
  <c r="CW253" i="13"/>
  <c r="CF253" i="13"/>
  <c r="CE253" i="13"/>
  <c r="CK257" i="13"/>
  <c r="CL274" i="13"/>
  <c r="CW274" i="13"/>
  <c r="CV274" i="13"/>
  <c r="CT274" i="13"/>
  <c r="CK274" i="13"/>
  <c r="CZ274" i="13"/>
  <c r="CY274" i="13"/>
  <c r="CH274" i="13"/>
  <c r="CF274" i="13"/>
  <c r="CI274" i="13"/>
  <c r="CT286" i="13"/>
  <c r="CV286" i="13"/>
  <c r="CW286" i="13"/>
  <c r="CL286" i="13"/>
  <c r="CK286" i="13"/>
  <c r="CZ286" i="13"/>
  <c r="CH286" i="13"/>
  <c r="CF286" i="13"/>
  <c r="CI288" i="13"/>
  <c r="CR24" i="13"/>
  <c r="CT48" i="13"/>
  <c r="CE50" i="13"/>
  <c r="AY50" i="13" s="1"/>
  <c r="CR59" i="13"/>
  <c r="CH64" i="13"/>
  <c r="CF64" i="13"/>
  <c r="D67" i="13"/>
  <c r="CR64" i="13"/>
  <c r="CG64" i="13"/>
  <c r="CU64" i="13"/>
  <c r="CO98" i="13"/>
  <c r="CH98" i="13"/>
  <c r="CC98" i="13"/>
  <c r="CS98" i="13"/>
  <c r="CI98" i="13"/>
  <c r="CG98" i="13"/>
  <c r="CQ98" i="13"/>
  <c r="CV98" i="13"/>
  <c r="CV111" i="13"/>
  <c r="CH116" i="13"/>
  <c r="CB125" i="13"/>
  <c r="CQ128" i="13"/>
  <c r="CF130" i="13"/>
  <c r="CV190" i="13"/>
  <c r="CU190" i="13"/>
  <c r="CT190" i="13"/>
  <c r="CS190" i="13"/>
  <c r="CR190" i="13"/>
  <c r="CQ190" i="13"/>
  <c r="CE190" i="13"/>
  <c r="CP190" i="13"/>
  <c r="CH190" i="13"/>
  <c r="CD190" i="13"/>
  <c r="D13" i="13"/>
  <c r="D16" i="13"/>
  <c r="CS29" i="13"/>
  <c r="CS32" i="13"/>
  <c r="CP50" i="13"/>
  <c r="CV54" i="13"/>
  <c r="CB60" i="13"/>
  <c r="D60" i="13"/>
  <c r="D63" i="13" s="1"/>
  <c r="CP60" i="13"/>
  <c r="CB64" i="13"/>
  <c r="AY64" i="13" s="1"/>
  <c r="CH66" i="13"/>
  <c r="CF66" i="13"/>
  <c r="CV66" i="13"/>
  <c r="CU66" i="13"/>
  <c r="CT66" i="13"/>
  <c r="CS66" i="13"/>
  <c r="CG66" i="13"/>
  <c r="CE66" i="13"/>
  <c r="AY66" i="13" s="1"/>
  <c r="AY91" i="13"/>
  <c r="D100" i="13"/>
  <c r="CO101" i="13"/>
  <c r="CE103" i="13"/>
  <c r="CQ106" i="13"/>
  <c r="CI110" i="13"/>
  <c r="CO113" i="13"/>
  <c r="CS116" i="13"/>
  <c r="CB123" i="13"/>
  <c r="CP123" i="13"/>
  <c r="D123" i="13"/>
  <c r="CW128" i="13"/>
  <c r="D163" i="13"/>
  <c r="CV165" i="13"/>
  <c r="CU165" i="13"/>
  <c r="CT165" i="13"/>
  <c r="CS165" i="13"/>
  <c r="CR165" i="13"/>
  <c r="CD165" i="13"/>
  <c r="CE165" i="13"/>
  <c r="CH165" i="13"/>
  <c r="CG168" i="13"/>
  <c r="CD172" i="13"/>
  <c r="AY172" i="13" s="1"/>
  <c r="CB190" i="13"/>
  <c r="CH193" i="13"/>
  <c r="CG193" i="13"/>
  <c r="CE193" i="13"/>
  <c r="CU193" i="13"/>
  <c r="CS193" i="13"/>
  <c r="CR193" i="13"/>
  <c r="CQ193" i="13"/>
  <c r="CP193" i="13"/>
  <c r="CD193" i="13"/>
  <c r="CC193" i="13"/>
  <c r="CB193" i="13"/>
  <c r="AY193" i="13" s="1"/>
  <c r="CE203" i="13"/>
  <c r="CR206" i="13"/>
  <c r="CH206" i="13"/>
  <c r="CG206" i="13"/>
  <c r="CE206" i="13"/>
  <c r="CU206" i="13"/>
  <c r="CQ206" i="13"/>
  <c r="CV206" i="13"/>
  <c r="CS206" i="13"/>
  <c r="CB206" i="13"/>
  <c r="CE225" i="13"/>
  <c r="CH258" i="13"/>
  <c r="CC258" i="13"/>
  <c r="CZ258" i="13"/>
  <c r="CY258" i="13"/>
  <c r="CQ258" i="13"/>
  <c r="CL258" i="13"/>
  <c r="CK258" i="13"/>
  <c r="CV258" i="13"/>
  <c r="CS258" i="13"/>
  <c r="CR258" i="13"/>
  <c r="CI258" i="13"/>
  <c r="CV268" i="13"/>
  <c r="CZ270" i="13"/>
  <c r="CI286" i="13"/>
  <c r="CI307" i="13"/>
  <c r="CX315" i="13"/>
  <c r="CQ325" i="13"/>
  <c r="CC325" i="13"/>
  <c r="CT325" i="13"/>
  <c r="CR325" i="13"/>
  <c r="CL325" i="13"/>
  <c r="CK325" i="13"/>
  <c r="CZ325" i="13"/>
  <c r="CY325" i="13"/>
  <c r="CW325" i="13"/>
  <c r="CV325" i="13"/>
  <c r="CE325" i="13"/>
  <c r="CH325" i="13"/>
  <c r="CF325" i="13"/>
  <c r="CE329" i="13"/>
  <c r="AY329" i="13" s="1"/>
  <c r="CC329" i="13"/>
  <c r="CS329" i="13"/>
  <c r="CR329" i="13"/>
  <c r="CQ329" i="13"/>
  <c r="CH329" i="13"/>
  <c r="CD329" i="13"/>
  <c r="CZ329" i="13"/>
  <c r="CY329" i="13"/>
  <c r="CW329" i="13"/>
  <c r="CV329" i="13"/>
  <c r="CT329" i="13"/>
  <c r="CF329" i="13"/>
  <c r="CI329" i="13"/>
  <c r="CF27" i="13"/>
  <c r="CD27" i="13"/>
  <c r="AY51" i="13"/>
  <c r="F63" i="13"/>
  <c r="CQ114" i="13"/>
  <c r="CP132" i="13"/>
  <c r="D208" i="13"/>
  <c r="CI326" i="13"/>
  <c r="AS341" i="13"/>
  <c r="AY118" i="13"/>
  <c r="D138" i="13"/>
  <c r="CS141" i="13"/>
  <c r="CV166" i="13"/>
  <c r="CU166" i="13"/>
  <c r="CT166" i="13"/>
  <c r="CS166" i="13"/>
  <c r="CH166" i="13"/>
  <c r="AY166" i="13" s="1"/>
  <c r="CD186" i="13"/>
  <c r="CC186" i="13"/>
  <c r="CB186" i="13"/>
  <c r="AY186" i="13" s="1"/>
  <c r="CS186" i="13"/>
  <c r="CR186" i="13"/>
  <c r="CQ186" i="13"/>
  <c r="CP186" i="13"/>
  <c r="CB220" i="13"/>
  <c r="CQ220" i="13"/>
  <c r="CR220" i="13"/>
  <c r="CP220" i="13"/>
  <c r="CH220" i="13"/>
  <c r="CG220" i="13"/>
  <c r="CQ244" i="13"/>
  <c r="CS244" i="13"/>
  <c r="CR244" i="13"/>
  <c r="CP244" i="13"/>
  <c r="CE244" i="13"/>
  <c r="CD244" i="13"/>
  <c r="CC244" i="13"/>
  <c r="CB244" i="13"/>
  <c r="L244" i="13" s="1"/>
  <c r="CO244" i="13"/>
  <c r="D251" i="13"/>
  <c r="CA253" i="13"/>
  <c r="CO253" i="13"/>
  <c r="CH316" i="13"/>
  <c r="CK316" i="13"/>
  <c r="CI316" i="13"/>
  <c r="CF316" i="13"/>
  <c r="CL316" i="13"/>
  <c r="CY316" i="13"/>
  <c r="CW316" i="13"/>
  <c r="CV316" i="13"/>
  <c r="CT316" i="13"/>
  <c r="CA325" i="13"/>
  <c r="CO325" i="13"/>
  <c r="CT326" i="13"/>
  <c r="CA342" i="13"/>
  <c r="AS342" i="13" s="1"/>
  <c r="D342" i="13"/>
  <c r="CO342" i="13"/>
  <c r="CG27" i="13"/>
  <c r="CC114" i="13"/>
  <c r="CS114" i="13"/>
  <c r="CU202" i="13"/>
  <c r="CT202" i="13"/>
  <c r="CS202" i="13"/>
  <c r="CH202" i="13"/>
  <c r="CB202" i="13"/>
  <c r="AY269" i="13"/>
  <c r="CF14" i="13"/>
  <c r="CD14" i="13"/>
  <c r="AY14" i="13" s="1"/>
  <c r="CH27" i="13"/>
  <c r="F57" i="13"/>
  <c r="CP110" i="13"/>
  <c r="F143" i="13"/>
  <c r="CG186" i="13"/>
  <c r="CV215" i="13"/>
  <c r="CT215" i="13"/>
  <c r="CB215" i="13"/>
  <c r="AY215" i="13" s="1"/>
  <c r="CE220" i="13"/>
  <c r="D223" i="13"/>
  <c r="CO255" i="13"/>
  <c r="D255" i="13"/>
  <c r="CK320" i="13"/>
  <c r="CW320" i="13"/>
  <c r="CV320" i="13"/>
  <c r="CT320" i="13"/>
  <c r="CF320" i="13"/>
  <c r="CC112" i="13"/>
  <c r="CT112" i="13"/>
  <c r="CF12" i="13"/>
  <c r="CD12" i="13"/>
  <c r="CU12" i="13"/>
  <c r="CF114" i="13"/>
  <c r="CP166" i="13"/>
  <c r="CG202" i="13"/>
  <c r="CU207" i="13"/>
  <c r="CS207" i="13"/>
  <c r="CR207" i="13"/>
  <c r="CQ207" i="13"/>
  <c r="CE207" i="13"/>
  <c r="CD207" i="13"/>
  <c r="CC207" i="13"/>
  <c r="CB207" i="13"/>
  <c r="AY207" i="13" s="1"/>
  <c r="CH207" i="13"/>
  <c r="CG207" i="13"/>
  <c r="CF207" i="13"/>
  <c r="CA252" i="13"/>
  <c r="AY259" i="13"/>
  <c r="CK272" i="13"/>
  <c r="CZ272" i="13"/>
  <c r="CW272" i="13"/>
  <c r="CV272" i="13"/>
  <c r="CT272" i="13"/>
  <c r="CL272" i="13"/>
  <c r="CI320" i="13"/>
  <c r="CO340" i="13"/>
  <c r="D340" i="13"/>
  <c r="CA340" i="13"/>
  <c r="AS340" i="13" s="1"/>
  <c r="CF30" i="13"/>
  <c r="CD30" i="13"/>
  <c r="AY30" i="13" s="1"/>
  <c r="CG30" i="13"/>
  <c r="CW93" i="13"/>
  <c r="CE93" i="13"/>
  <c r="CC93" i="13"/>
  <c r="CW105" i="13"/>
  <c r="CU105" i="13"/>
  <c r="CC126" i="13"/>
  <c r="AY126" i="13" s="1"/>
  <c r="CF126" i="13"/>
  <c r="CH126" i="13"/>
  <c r="CG126" i="13"/>
  <c r="CE126" i="13"/>
  <c r="CW126" i="13"/>
  <c r="CE14" i="13"/>
  <c r="CT27" i="13"/>
  <c r="CU58" i="13"/>
  <c r="CS58" i="13"/>
  <c r="CV58" i="13"/>
  <c r="CR58" i="13"/>
  <c r="CG14" i="13"/>
  <c r="CU27" i="13"/>
  <c r="D36" i="13"/>
  <c r="CA73" i="13"/>
  <c r="O73" i="13" s="1"/>
  <c r="AY112" i="13"/>
  <c r="CG114" i="13"/>
  <c r="CB165" i="13"/>
  <c r="CP202" i="13"/>
  <c r="CU215" i="13"/>
  <c r="D219" i="13"/>
  <c r="CQ226" i="13"/>
  <c r="CP226" i="13"/>
  <c r="CH226" i="13"/>
  <c r="CG226" i="13"/>
  <c r="CB226" i="13"/>
  <c r="CR226" i="13"/>
  <c r="L243" i="13"/>
  <c r="CF256" i="13"/>
  <c r="AY256" i="13" s="1"/>
  <c r="CY256" i="13"/>
  <c r="CW256" i="13"/>
  <c r="CV256" i="13"/>
  <c r="CT256" i="13"/>
  <c r="CH256" i="13"/>
  <c r="CO289" i="13"/>
  <c r="CA289" i="13"/>
  <c r="CL320" i="13"/>
  <c r="CA324" i="13"/>
  <c r="F334" i="13"/>
  <c r="D334" i="13" s="1"/>
  <c r="CQ122" i="13"/>
  <c r="CJ122" i="13"/>
  <c r="CH122" i="13"/>
  <c r="CC122" i="13"/>
  <c r="AY122" i="13" s="1"/>
  <c r="CV122" i="13"/>
  <c r="CK283" i="13"/>
  <c r="CH283" i="13"/>
  <c r="CE283" i="13"/>
  <c r="CT283" i="13"/>
  <c r="CS283" i="13"/>
  <c r="CV283" i="13"/>
  <c r="CL283" i="13"/>
  <c r="CI283" i="13"/>
  <c r="CY308" i="13"/>
  <c r="CW308" i="13"/>
  <c r="CV308" i="13"/>
  <c r="CI308" i="13"/>
  <c r="AY308" i="13" s="1"/>
  <c r="CF308" i="13"/>
  <c r="CL308" i="13"/>
  <c r="CK308" i="13"/>
  <c r="CH308" i="13"/>
  <c r="CL317" i="13"/>
  <c r="CT317" i="13"/>
  <c r="CZ317" i="13"/>
  <c r="CY317" i="13"/>
  <c r="CW317" i="13"/>
  <c r="CF317" i="13"/>
  <c r="AY320" i="13"/>
  <c r="CV326" i="13"/>
  <c r="CL326" i="13"/>
  <c r="CR326" i="13"/>
  <c r="CS326" i="13"/>
  <c r="CQ326" i="13"/>
  <c r="CD326" i="13"/>
  <c r="CS27" i="13"/>
  <c r="CE114" i="13"/>
  <c r="CQ136" i="13"/>
  <c r="CO136" i="13"/>
  <c r="CI136" i="13"/>
  <c r="CH136" i="13"/>
  <c r="CG136" i="13"/>
  <c r="CF136" i="13"/>
  <c r="AY136" i="13" s="1"/>
  <c r="CG141" i="13"/>
  <c r="CJ141" i="13"/>
  <c r="CI141" i="13"/>
  <c r="CH141" i="13"/>
  <c r="CF141" i="13"/>
  <c r="CG187" i="13"/>
  <c r="CF187" i="13"/>
  <c r="CE187" i="13"/>
  <c r="CV187" i="13"/>
  <c r="CS187" i="13"/>
  <c r="CR187" i="13"/>
  <c r="CQ187" i="13"/>
  <c r="CP187" i="13"/>
  <c r="CF202" i="13"/>
  <c r="CV287" i="13"/>
  <c r="CY287" i="13"/>
  <c r="CZ287" i="13"/>
  <c r="CW287" i="13"/>
  <c r="CL287" i="13"/>
  <c r="CK287" i="13"/>
  <c r="CI287" i="13"/>
  <c r="CH287" i="13"/>
  <c r="AY287" i="13" s="1"/>
  <c r="CV289" i="13"/>
  <c r="CZ289" i="13"/>
  <c r="CY289" i="13"/>
  <c r="CW289" i="13"/>
  <c r="CI289" i="13"/>
  <c r="CT289" i="13"/>
  <c r="CS289" i="13"/>
  <c r="CL289" i="13"/>
  <c r="CH14" i="13"/>
  <c r="AY93" i="13"/>
  <c r="CB187" i="13"/>
  <c r="CQ202" i="13"/>
  <c r="CB216" i="13"/>
  <c r="CV216" i="13"/>
  <c r="CU216" i="13"/>
  <c r="CS216" i="13"/>
  <c r="CP216" i="13"/>
  <c r="CH216" i="13"/>
  <c r="CG216" i="13"/>
  <c r="CI250" i="13"/>
  <c r="CH250" i="13"/>
  <c r="CF250" i="13"/>
  <c r="CL250" i="13"/>
  <c r="AY250" i="13" s="1"/>
  <c r="CK250" i="13"/>
  <c r="CZ250" i="13"/>
  <c r="CY250" i="13"/>
  <c r="CW250" i="13"/>
  <c r="CF272" i="13"/>
  <c r="CL299" i="13"/>
  <c r="CK299" i="13"/>
  <c r="AY299" i="13" s="1"/>
  <c r="CI299" i="13"/>
  <c r="CH299" i="13"/>
  <c r="CY299" i="13"/>
  <c r="CH317" i="13"/>
  <c r="CC326" i="13"/>
  <c r="AY326" i="13" s="1"/>
  <c r="CF23" i="13"/>
  <c r="CD23" i="13"/>
  <c r="AY23" i="13" s="1"/>
  <c r="CS23" i="13"/>
  <c r="CT189" i="13"/>
  <c r="CS189" i="13"/>
  <c r="CR189" i="13"/>
  <c r="CG189" i="13"/>
  <c r="CF189" i="13"/>
  <c r="CE189" i="13"/>
  <c r="CD189" i="13"/>
  <c r="CH189" i="13"/>
  <c r="CC189" i="13"/>
  <c r="CB189" i="13"/>
  <c r="CV27" i="13"/>
  <c r="AY53" i="13"/>
  <c r="CH114" i="13"/>
  <c r="CS121" i="13"/>
  <c r="CI121" i="13"/>
  <c r="CU121" i="13"/>
  <c r="CE122" i="13"/>
  <c r="CW131" i="13"/>
  <c r="CU131" i="13"/>
  <c r="CE131" i="13"/>
  <c r="CC131" i="13"/>
  <c r="CR166" i="13"/>
  <c r="CV179" i="13"/>
  <c r="CU179" i="13"/>
  <c r="CS179" i="13"/>
  <c r="CR179" i="13"/>
  <c r="CQ179" i="13"/>
  <c r="CE179" i="13"/>
  <c r="CD179" i="13"/>
  <c r="CC179" i="13"/>
  <c r="CB179" i="13"/>
  <c r="CQ189" i="13"/>
  <c r="CH275" i="13"/>
  <c r="CK275" i="13"/>
  <c r="CI275" i="13"/>
  <c r="CF275" i="13"/>
  <c r="CV275" i="13"/>
  <c r="CF283" i="13"/>
  <c r="CP47" i="13"/>
  <c r="AY92" i="13"/>
  <c r="CP97" i="13"/>
  <c r="CC105" i="13"/>
  <c r="AY105" i="13" s="1"/>
  <c r="CI114" i="13"/>
  <c r="CF122" i="13"/>
  <c r="CP131" i="13"/>
  <c r="CB131" i="13"/>
  <c r="CC141" i="13"/>
  <c r="AY141" i="13" s="1"/>
  <c r="CV167" i="13"/>
  <c r="CU167" i="13"/>
  <c r="CT167" i="13"/>
  <c r="CS167" i="13"/>
  <c r="CR167" i="13"/>
  <c r="CF185" i="13"/>
  <c r="CE185" i="13"/>
  <c r="CD185" i="13"/>
  <c r="CC185" i="13"/>
  <c r="AY185" i="13" s="1"/>
  <c r="CV185" i="13"/>
  <c r="CU185" i="13"/>
  <c r="CT185" i="13"/>
  <c r="CG185" i="13"/>
  <c r="CC187" i="13"/>
  <c r="CU189" i="13"/>
  <c r="E196" i="13"/>
  <c r="D196" i="13" s="1"/>
  <c r="CR202" i="13"/>
  <c r="CP207" i="13"/>
  <c r="AY254" i="13"/>
  <c r="CH272" i="13"/>
  <c r="CL275" i="13"/>
  <c r="CT291" i="13"/>
  <c r="CZ291" i="13"/>
  <c r="CH291" i="13"/>
  <c r="CF291" i="13"/>
  <c r="CI291" i="13"/>
  <c r="D305" i="13"/>
  <c r="CO308" i="13"/>
  <c r="CI317" i="13"/>
  <c r="CE326" i="13"/>
  <c r="CD204" i="13"/>
  <c r="CH204" i="13"/>
  <c r="CG204" i="13"/>
  <c r="CF204" i="13"/>
  <c r="CE204" i="13"/>
  <c r="AY213" i="13"/>
  <c r="CG221" i="13"/>
  <c r="CE221" i="13"/>
  <c r="CD221" i="13"/>
  <c r="CB221" i="13"/>
  <c r="AY221" i="13" s="1"/>
  <c r="CV311" i="13"/>
  <c r="CF311" i="13"/>
  <c r="AY311" i="13" s="1"/>
  <c r="CA317" i="13"/>
  <c r="AY317" i="13" s="1"/>
  <c r="CO317" i="13"/>
  <c r="CC142" i="13"/>
  <c r="CX142" i="13"/>
  <c r="CV142" i="13"/>
  <c r="CS204" i="13"/>
  <c r="CR221" i="13"/>
  <c r="L241" i="13"/>
  <c r="CK267" i="13"/>
  <c r="CV267" i="13"/>
  <c r="CY267" i="13"/>
  <c r="CX267" i="13"/>
  <c r="CW267" i="13"/>
  <c r="CU267" i="13"/>
  <c r="CH267" i="13"/>
  <c r="AY267" i="13" s="1"/>
  <c r="CA292" i="13"/>
  <c r="AY292" i="13" s="1"/>
  <c r="CO292" i="13"/>
  <c r="D294" i="13"/>
  <c r="CY302" i="13"/>
  <c r="CZ302" i="13"/>
  <c r="CV302" i="13"/>
  <c r="CI302" i="13"/>
  <c r="CL311" i="13"/>
  <c r="D318" i="13"/>
  <c r="F333" i="13"/>
  <c r="CV118" i="13"/>
  <c r="CT120" i="13"/>
  <c r="CI120" i="13"/>
  <c r="CE142" i="13"/>
  <c r="CQ224" i="13"/>
  <c r="CS224" i="13"/>
  <c r="CC224" i="13"/>
  <c r="CB224" i="13"/>
  <c r="CR234" i="13"/>
  <c r="CQ234" i="13"/>
  <c r="CO234" i="13"/>
  <c r="CH302" i="13"/>
  <c r="AY302" i="13" s="1"/>
  <c r="CZ311" i="13"/>
  <c r="CH327" i="13"/>
  <c r="CX327" i="13"/>
  <c r="CW327" i="13"/>
  <c r="CV327" i="13"/>
  <c r="CK327" i="13"/>
  <c r="CR327" i="13"/>
  <c r="CQ327" i="13"/>
  <c r="CD327" i="13"/>
  <c r="AY327" i="13" s="1"/>
  <c r="CO79" i="13"/>
  <c r="CF142" i="13"/>
  <c r="CS242" i="13"/>
  <c r="CR242" i="13"/>
  <c r="CE242" i="13"/>
  <c r="CD242" i="13"/>
  <c r="CC242" i="13"/>
  <c r="CB242" i="13"/>
  <c r="CC245" i="13"/>
  <c r="CR245" i="13"/>
  <c r="CJ267" i="13"/>
  <c r="CK302" i="13"/>
  <c r="CD312" i="13"/>
  <c r="CS312" i="13"/>
  <c r="CQ312" i="13"/>
  <c r="CK312" i="13"/>
  <c r="CI312" i="13"/>
  <c r="CH312" i="13"/>
  <c r="CF312" i="13"/>
  <c r="AY312" i="13" s="1"/>
  <c r="CV119" i="13"/>
  <c r="CQ119" i="13"/>
  <c r="CO119" i="13"/>
  <c r="CG142" i="13"/>
  <c r="CE181" i="13"/>
  <c r="CC181" i="13"/>
  <c r="CD181" i="13"/>
  <c r="CB181" i="13"/>
  <c r="CD224" i="13"/>
  <c r="CI266" i="13"/>
  <c r="AY266" i="13" s="1"/>
  <c r="CT266" i="13"/>
  <c r="CU266" i="13"/>
  <c r="CL266" i="13"/>
  <c r="CK266" i="13"/>
  <c r="CL267" i="13"/>
  <c r="CV296" i="13"/>
  <c r="CL296" i="13"/>
  <c r="CK296" i="13"/>
  <c r="CI296" i="13"/>
  <c r="CF296" i="13"/>
  <c r="AY296" i="13" s="1"/>
  <c r="CL302" i="13"/>
  <c r="CO75" i="13"/>
  <c r="CB121" i="13"/>
  <c r="AY121" i="13" s="1"/>
  <c r="CH142" i="13"/>
  <c r="D217" i="13"/>
  <c r="CE224" i="13"/>
  <c r="CD232" i="13"/>
  <c r="AJ232" i="13" s="1"/>
  <c r="CR232" i="13"/>
  <c r="CQ232" i="13"/>
  <c r="CB234" i="13"/>
  <c r="AJ234" i="13" s="1"/>
  <c r="CP234" i="13"/>
  <c r="CA242" i="13"/>
  <c r="CA245" i="13"/>
  <c r="CA304" i="13"/>
  <c r="CA321" i="13"/>
  <c r="CO321" i="13"/>
  <c r="E335" i="13"/>
  <c r="D335" i="13" s="1"/>
  <c r="CO343" i="13"/>
  <c r="CA343" i="13"/>
  <c r="AS343" i="13" s="1"/>
  <c r="CQ197" i="13"/>
  <c r="CP197" i="13"/>
  <c r="CH197" i="13"/>
  <c r="E201" i="13"/>
  <c r="D201" i="13" s="1"/>
  <c r="CY254" i="13"/>
  <c r="CW254" i="13"/>
  <c r="CV254" i="13"/>
  <c r="CT254" i="13"/>
  <c r="CT269" i="13"/>
  <c r="CI269" i="13"/>
  <c r="CH269" i="13"/>
  <c r="CG269" i="13"/>
  <c r="CY278" i="13"/>
  <c r="CL278" i="13"/>
  <c r="CK278" i="13"/>
  <c r="CI278" i="13"/>
  <c r="CT281" i="13"/>
  <c r="CH281" i="13"/>
  <c r="CO283" i="13"/>
  <c r="AY291" i="13"/>
  <c r="CY303" i="13"/>
  <c r="CT303" i="13"/>
  <c r="CH303" i="13"/>
  <c r="CF303" i="13"/>
  <c r="AY303" i="13" s="1"/>
  <c r="CZ303" i="13"/>
  <c r="CF323" i="13"/>
  <c r="AY323" i="13" s="1"/>
  <c r="CY323" i="13"/>
  <c r="CZ323" i="13"/>
  <c r="CV323" i="13"/>
  <c r="CO344" i="13"/>
  <c r="CA344" i="13"/>
  <c r="AS344" i="13" s="1"/>
  <c r="F201" i="13"/>
  <c r="D290" i="13"/>
  <c r="D341" i="13"/>
  <c r="CC192" i="13"/>
  <c r="CA264" i="13"/>
  <c r="CA286" i="13"/>
  <c r="CI319" i="13"/>
  <c r="AY319" i="13" s="1"/>
  <c r="CS319" i="13"/>
  <c r="F330" i="13"/>
  <c r="CD192" i="13"/>
  <c r="AY192" i="13" s="1"/>
  <c r="CB197" i="13"/>
  <c r="AY197" i="13" s="1"/>
  <c r="AY210" i="13"/>
  <c r="CF278" i="13"/>
  <c r="CF281" i="13"/>
  <c r="CY306" i="13"/>
  <c r="CV306" i="13"/>
  <c r="CQ306" i="13"/>
  <c r="CE306" i="13"/>
  <c r="CC306" i="13"/>
  <c r="AY306" i="13" s="1"/>
  <c r="CO307" i="13"/>
  <c r="CA307" i="13"/>
  <c r="F335" i="13"/>
  <c r="CD241" i="13"/>
  <c r="CR241" i="13"/>
  <c r="D300" i="13"/>
  <c r="D313" i="13"/>
  <c r="AY260" i="13"/>
  <c r="D309" i="13"/>
  <c r="CR168" i="12"/>
  <c r="CT168" i="12"/>
  <c r="CS168" i="12"/>
  <c r="CU168" i="12"/>
  <c r="CH168" i="12"/>
  <c r="CG168" i="12"/>
  <c r="CF168" i="12"/>
  <c r="CE168" i="12"/>
  <c r="CV168" i="12"/>
  <c r="CD168" i="12"/>
  <c r="AY168" i="12" s="1"/>
  <c r="CD53" i="12"/>
  <c r="CH53" i="12"/>
  <c r="CG53" i="12"/>
  <c r="CF53" i="12"/>
  <c r="CE53" i="12"/>
  <c r="CV53" i="12"/>
  <c r="CU53" i="12"/>
  <c r="CT53" i="12"/>
  <c r="CS53" i="12"/>
  <c r="CR53" i="12"/>
  <c r="CK262" i="12"/>
  <c r="CH262" i="12"/>
  <c r="CZ262" i="12"/>
  <c r="CY262" i="12"/>
  <c r="CW262" i="12"/>
  <c r="CV262" i="12"/>
  <c r="CT262" i="12"/>
  <c r="CL262" i="12"/>
  <c r="CI262" i="12"/>
  <c r="CF262" i="12"/>
  <c r="CV205" i="12"/>
  <c r="CR205" i="12"/>
  <c r="CP205" i="12"/>
  <c r="CU205" i="12"/>
  <c r="CC205" i="12"/>
  <c r="CB205" i="12"/>
  <c r="AY205" i="12" s="1"/>
  <c r="CQ205" i="12"/>
  <c r="CH205" i="12"/>
  <c r="CG205" i="12"/>
  <c r="CE205" i="12"/>
  <c r="CD205" i="12"/>
  <c r="CS205" i="12"/>
  <c r="CH66" i="12"/>
  <c r="CU66" i="12"/>
  <c r="CV66" i="12"/>
  <c r="CT66" i="12"/>
  <c r="CF66" i="12"/>
  <c r="CS66" i="12"/>
  <c r="CE66" i="12"/>
  <c r="CD66" i="12"/>
  <c r="CR66" i="12"/>
  <c r="CG66" i="12"/>
  <c r="AY171" i="12"/>
  <c r="CF17" i="12"/>
  <c r="CG17" i="12"/>
  <c r="CR17" i="12"/>
  <c r="CV17" i="12"/>
  <c r="CU17" i="12"/>
  <c r="CT17" i="12"/>
  <c r="CS17" i="12"/>
  <c r="CE17" i="12"/>
  <c r="CH17" i="12"/>
  <c r="CD17" i="12"/>
  <c r="CP126" i="12"/>
  <c r="CB126" i="12"/>
  <c r="CF186" i="12"/>
  <c r="CL267" i="12"/>
  <c r="CJ267" i="12"/>
  <c r="CT267" i="12"/>
  <c r="CK267" i="12"/>
  <c r="CV267" i="12"/>
  <c r="CX267" i="12"/>
  <c r="CW267" i="12"/>
  <c r="CU267" i="12"/>
  <c r="CI267" i="12"/>
  <c r="CH267" i="12"/>
  <c r="CG267" i="12"/>
  <c r="CF267" i="12"/>
  <c r="CZ267" i="12"/>
  <c r="CY267" i="12"/>
  <c r="CO102" i="12"/>
  <c r="CI102" i="12"/>
  <c r="CH102" i="12"/>
  <c r="CG102" i="12"/>
  <c r="CW102" i="12"/>
  <c r="CV102" i="12"/>
  <c r="CU102" i="12"/>
  <c r="CT102" i="12"/>
  <c r="CS102" i="12"/>
  <c r="CQ102" i="12"/>
  <c r="CF102" i="12"/>
  <c r="CE102" i="12"/>
  <c r="CC131" i="12"/>
  <c r="CO131" i="12"/>
  <c r="CI131" i="12"/>
  <c r="CH131" i="12"/>
  <c r="CG131" i="12"/>
  <c r="CW131" i="12"/>
  <c r="CV131" i="12"/>
  <c r="CU131" i="12"/>
  <c r="CT131" i="12"/>
  <c r="CE131" i="12"/>
  <c r="CS131" i="12"/>
  <c r="CF131" i="12"/>
  <c r="CQ131" i="12"/>
  <c r="CE140" i="12"/>
  <c r="CG186" i="12"/>
  <c r="D334" i="12"/>
  <c r="CO72" i="12"/>
  <c r="AY25" i="12"/>
  <c r="AY173" i="12"/>
  <c r="CF27" i="12"/>
  <c r="CV27" i="12"/>
  <c r="CT27" i="12"/>
  <c r="CH27" i="12"/>
  <c r="CG27" i="12"/>
  <c r="CE27" i="12"/>
  <c r="CD27" i="12"/>
  <c r="CU27" i="12"/>
  <c r="CS27" i="12"/>
  <c r="CR27" i="12"/>
  <c r="CF29" i="12"/>
  <c r="CV29" i="12"/>
  <c r="CT29" i="12"/>
  <c r="CS29" i="12"/>
  <c r="CR29" i="12"/>
  <c r="CD29" i="12"/>
  <c r="CU29" i="12"/>
  <c r="CH29" i="12"/>
  <c r="CG29" i="12"/>
  <c r="CE29" i="12"/>
  <c r="CC102" i="12"/>
  <c r="CB121" i="12"/>
  <c r="CP121" i="12"/>
  <c r="CP17" i="12"/>
  <c r="CB17" i="12"/>
  <c r="AY17" i="12" s="1"/>
  <c r="CD52" i="12"/>
  <c r="CF52" i="12"/>
  <c r="CE52" i="12"/>
  <c r="CV52" i="12"/>
  <c r="CH52" i="12"/>
  <c r="CG52" i="12"/>
  <c r="CU52" i="12"/>
  <c r="CS52" i="12"/>
  <c r="CR52" i="12"/>
  <c r="CT52" i="12"/>
  <c r="D57" i="12"/>
  <c r="CS93" i="12"/>
  <c r="CQ93" i="12"/>
  <c r="CC93" i="12"/>
  <c r="CT93" i="12"/>
  <c r="CW93" i="12"/>
  <c r="CV93" i="12"/>
  <c r="CU93" i="12"/>
  <c r="CI93" i="12"/>
  <c r="CF93" i="12"/>
  <c r="CH93" i="12"/>
  <c r="CO93" i="12"/>
  <c r="CG93" i="12"/>
  <c r="CE93" i="12"/>
  <c r="D119" i="12"/>
  <c r="D332" i="12"/>
  <c r="CA256" i="12"/>
  <c r="CH323" i="12"/>
  <c r="CK323" i="12"/>
  <c r="CF323" i="12"/>
  <c r="AY323" i="12" s="1"/>
  <c r="CT323" i="12"/>
  <c r="CY323" i="12"/>
  <c r="CW323" i="12"/>
  <c r="CI323" i="12"/>
  <c r="CZ323" i="12"/>
  <c r="CV323" i="12"/>
  <c r="CL323" i="12"/>
  <c r="CO325" i="12"/>
  <c r="CA325" i="12"/>
  <c r="D331" i="12"/>
  <c r="CT113" i="12"/>
  <c r="CS113" i="12"/>
  <c r="CW113" i="12"/>
  <c r="CV113" i="12"/>
  <c r="CU113" i="12"/>
  <c r="CF113" i="12"/>
  <c r="CE113" i="12"/>
  <c r="CO113" i="12"/>
  <c r="CI113" i="12"/>
  <c r="CH113" i="12"/>
  <c r="CG113" i="12"/>
  <c r="CC113" i="12"/>
  <c r="CQ113" i="12"/>
  <c r="CU91" i="12"/>
  <c r="CS91" i="12"/>
  <c r="CQ91" i="12"/>
  <c r="CT91" i="12"/>
  <c r="CO91" i="12"/>
  <c r="CI91" i="12"/>
  <c r="CH91" i="12"/>
  <c r="CF91" i="12"/>
  <c r="CV91" i="12"/>
  <c r="CW91" i="12"/>
  <c r="CG91" i="12"/>
  <c r="CE91" i="12"/>
  <c r="CD318" i="12"/>
  <c r="CY318" i="12"/>
  <c r="CW318" i="12"/>
  <c r="CK318" i="12"/>
  <c r="CS318" i="12"/>
  <c r="CR318" i="12"/>
  <c r="CI318" i="12"/>
  <c r="CL318" i="12"/>
  <c r="CH318" i="12"/>
  <c r="CF318" i="12"/>
  <c r="CZ318" i="12"/>
  <c r="CQ318" i="12"/>
  <c r="CC318" i="12"/>
  <c r="CV318" i="12"/>
  <c r="CT318" i="12"/>
  <c r="CO301" i="12"/>
  <c r="CA301" i="12"/>
  <c r="AY111" i="12"/>
  <c r="CZ298" i="12"/>
  <c r="CW298" i="12"/>
  <c r="CH298" i="12"/>
  <c r="CY298" i="12"/>
  <c r="CK298" i="12"/>
  <c r="CI298" i="12"/>
  <c r="CL298" i="12"/>
  <c r="CF298" i="12"/>
  <c r="CV298" i="12"/>
  <c r="CT298" i="12"/>
  <c r="CE318" i="12"/>
  <c r="CO109" i="12"/>
  <c r="CV109" i="12"/>
  <c r="CI109" i="12"/>
  <c r="CH109" i="12"/>
  <c r="CG109" i="12"/>
  <c r="CF109" i="12"/>
  <c r="CE109" i="12"/>
  <c r="CC109" i="12"/>
  <c r="AY109" i="12" s="1"/>
  <c r="CT109" i="12"/>
  <c r="CU109" i="12"/>
  <c r="CQ109" i="12"/>
  <c r="CW109" i="12"/>
  <c r="CS109" i="12"/>
  <c r="CA77" i="12"/>
  <c r="O77" i="12" s="1"/>
  <c r="CO77" i="12"/>
  <c r="CF22" i="12"/>
  <c r="CV22" i="12"/>
  <c r="CU22" i="12"/>
  <c r="CT22" i="12"/>
  <c r="CS22" i="12"/>
  <c r="CE22" i="12"/>
  <c r="AY22" i="12" s="1"/>
  <c r="CG22" i="12"/>
  <c r="CD22" i="12"/>
  <c r="CH22" i="12"/>
  <c r="CR22" i="12"/>
  <c r="CB30" i="12"/>
  <c r="CP38" i="12"/>
  <c r="CB38" i="12"/>
  <c r="D38" i="12"/>
  <c r="CT140" i="12"/>
  <c r="CS140" i="12"/>
  <c r="CQ140" i="12"/>
  <c r="CU140" i="12"/>
  <c r="CO140" i="12"/>
  <c r="CI140" i="12"/>
  <c r="CW140" i="12"/>
  <c r="CV140" i="12"/>
  <c r="CH140" i="12"/>
  <c r="CC140" i="12"/>
  <c r="CC186" i="12"/>
  <c r="CU186" i="12"/>
  <c r="CE186" i="12"/>
  <c r="CD186" i="12"/>
  <c r="CV186" i="12"/>
  <c r="CT186" i="12"/>
  <c r="CR186" i="12"/>
  <c r="CS186" i="12"/>
  <c r="CQ186" i="12"/>
  <c r="CP186" i="12"/>
  <c r="CB49" i="12"/>
  <c r="D49" i="12"/>
  <c r="CP49" i="12"/>
  <c r="CA71" i="12"/>
  <c r="O71" i="12" s="1"/>
  <c r="CP36" i="12"/>
  <c r="CU281" i="12"/>
  <c r="CL281" i="12"/>
  <c r="CZ281" i="12"/>
  <c r="CW281" i="12"/>
  <c r="CT281" i="12"/>
  <c r="CY281" i="12"/>
  <c r="CG281" i="12"/>
  <c r="CI281" i="12"/>
  <c r="CH281" i="12"/>
  <c r="CF281" i="12"/>
  <c r="CV281" i="12"/>
  <c r="CK281" i="12"/>
  <c r="CF24" i="12"/>
  <c r="CS24" i="12"/>
  <c r="CV24" i="12"/>
  <c r="CU24" i="12"/>
  <c r="CR24" i="12"/>
  <c r="CT24" i="12"/>
  <c r="CH24" i="12"/>
  <c r="CG24" i="12"/>
  <c r="CE24" i="12"/>
  <c r="AY24" i="12" s="1"/>
  <c r="CD24" i="12"/>
  <c r="D30" i="12"/>
  <c r="CC91" i="12"/>
  <c r="AY91" i="12" s="1"/>
  <c r="CH99" i="12"/>
  <c r="CG99" i="12"/>
  <c r="CE99" i="12"/>
  <c r="CO99" i="12"/>
  <c r="CI99" i="12"/>
  <c r="CF99" i="12"/>
  <c r="CC99" i="12"/>
  <c r="CU99" i="12"/>
  <c r="CW99" i="12"/>
  <c r="CV99" i="12"/>
  <c r="CS99" i="12"/>
  <c r="CQ99" i="12"/>
  <c r="CS114" i="12"/>
  <c r="CQ114" i="12"/>
  <c r="CW114" i="12"/>
  <c r="CV114" i="12"/>
  <c r="CU114" i="12"/>
  <c r="CF114" i="12"/>
  <c r="CE114" i="12"/>
  <c r="CT114" i="12"/>
  <c r="CO114" i="12"/>
  <c r="CH114" i="12"/>
  <c r="CG114" i="12"/>
  <c r="CC114" i="12"/>
  <c r="AY114" i="12" s="1"/>
  <c r="CO296" i="12"/>
  <c r="D296" i="12"/>
  <c r="CB53" i="12"/>
  <c r="F57" i="12"/>
  <c r="CP53" i="12"/>
  <c r="CV291" i="12"/>
  <c r="CL291" i="12"/>
  <c r="CT291" i="12"/>
  <c r="CW291" i="12"/>
  <c r="CK291" i="12"/>
  <c r="CJ291" i="12"/>
  <c r="CI291" i="12"/>
  <c r="CH291" i="12"/>
  <c r="CY291" i="12"/>
  <c r="CZ291" i="12"/>
  <c r="CX291" i="12"/>
  <c r="CT311" i="12"/>
  <c r="CL311" i="12"/>
  <c r="CF311" i="12"/>
  <c r="CV311" i="12"/>
  <c r="CK311" i="12"/>
  <c r="CI311" i="12"/>
  <c r="AY311" i="12" s="1"/>
  <c r="CH311" i="12"/>
  <c r="CY311" i="12"/>
  <c r="CZ311" i="12"/>
  <c r="CW311" i="12"/>
  <c r="D12" i="12"/>
  <c r="CP12" i="12"/>
  <c r="CF36" i="12"/>
  <c r="CD36" i="12"/>
  <c r="AY36" i="12" s="1"/>
  <c r="CH36" i="12"/>
  <c r="CG36" i="12"/>
  <c r="CE36" i="12"/>
  <c r="CV36" i="12"/>
  <c r="CU36" i="12"/>
  <c r="CT36" i="12"/>
  <c r="CR36" i="12"/>
  <c r="CS36" i="12"/>
  <c r="CE216" i="12"/>
  <c r="CS216" i="12"/>
  <c r="CP216" i="12"/>
  <c r="CH216" i="12"/>
  <c r="CG216" i="12"/>
  <c r="CB216" i="12"/>
  <c r="AY216" i="12" s="1"/>
  <c r="CV216" i="12"/>
  <c r="CU216" i="12"/>
  <c r="CA291" i="12"/>
  <c r="CO291" i="12"/>
  <c r="CB186" i="12"/>
  <c r="CG140" i="12"/>
  <c r="CQ327" i="12"/>
  <c r="CZ327" i="12"/>
  <c r="CC327" i="12"/>
  <c r="CV327" i="12"/>
  <c r="CT327" i="12"/>
  <c r="CS327" i="12"/>
  <c r="CR327" i="12"/>
  <c r="CL327" i="12"/>
  <c r="CK327" i="12"/>
  <c r="CW327" i="12"/>
  <c r="CJ327" i="12"/>
  <c r="CI327" i="12"/>
  <c r="CH327" i="12"/>
  <c r="CF327" i="12"/>
  <c r="CE327" i="12"/>
  <c r="CD327" i="12"/>
  <c r="CY327" i="12"/>
  <c r="CX327" i="12"/>
  <c r="AY27" i="12"/>
  <c r="CG44" i="12"/>
  <c r="CF44" i="12"/>
  <c r="CE44" i="12"/>
  <c r="CD44" i="12"/>
  <c r="AY44" i="12" s="1"/>
  <c r="CH44" i="12"/>
  <c r="CV44" i="12"/>
  <c r="CS44" i="12"/>
  <c r="CU44" i="12"/>
  <c r="CR44" i="12"/>
  <c r="CT44" i="12"/>
  <c r="CP66" i="12"/>
  <c r="CB66" i="12"/>
  <c r="CB119" i="12"/>
  <c r="CP119" i="12"/>
  <c r="CG129" i="12"/>
  <c r="CQ129" i="12"/>
  <c r="CO129" i="12"/>
  <c r="CI129" i="12"/>
  <c r="CE129" i="12"/>
  <c r="CC129" i="12"/>
  <c r="CV129" i="12"/>
  <c r="CU129" i="12"/>
  <c r="CT129" i="12"/>
  <c r="CS129" i="12"/>
  <c r="CH129" i="12"/>
  <c r="AY129" i="12" s="1"/>
  <c r="CW129" i="12"/>
  <c r="CF129" i="12"/>
  <c r="CF111" i="12"/>
  <c r="CV111" i="12"/>
  <c r="CU111" i="12"/>
  <c r="CT111" i="12"/>
  <c r="CQ111" i="12"/>
  <c r="CO111" i="12"/>
  <c r="CS111" i="12"/>
  <c r="CH111" i="12"/>
  <c r="CC111" i="12"/>
  <c r="CW111" i="12"/>
  <c r="CI111" i="12"/>
  <c r="CG111" i="12"/>
  <c r="CE111" i="12"/>
  <c r="CB136" i="12"/>
  <c r="CP136" i="12"/>
  <c r="CA233" i="12"/>
  <c r="CR233" i="12"/>
  <c r="CC233" i="12"/>
  <c r="CB233" i="12"/>
  <c r="CQ233" i="12"/>
  <c r="CP233" i="12"/>
  <c r="CO233" i="12"/>
  <c r="CD233" i="12"/>
  <c r="CD55" i="12"/>
  <c r="CR55" i="12"/>
  <c r="CF55" i="12"/>
  <c r="CE55" i="12"/>
  <c r="CS55" i="12"/>
  <c r="CH55" i="12"/>
  <c r="CG55" i="12"/>
  <c r="AY55" i="12" s="1"/>
  <c r="CV55" i="12"/>
  <c r="CU55" i="12"/>
  <c r="CT55" i="12"/>
  <c r="CS96" i="12"/>
  <c r="CO96" i="12"/>
  <c r="CH96" i="12"/>
  <c r="CE96" i="12"/>
  <c r="CC96" i="12"/>
  <c r="CW96" i="12"/>
  <c r="CT96" i="12"/>
  <c r="CQ96" i="12"/>
  <c r="CI96" i="12"/>
  <c r="CG96" i="12"/>
  <c r="CU96" i="12"/>
  <c r="CV96" i="12"/>
  <c r="CF96" i="12"/>
  <c r="CF14" i="12"/>
  <c r="CE14" i="12"/>
  <c r="CT14" i="12"/>
  <c r="CV14" i="12"/>
  <c r="CU14" i="12"/>
  <c r="CS14" i="12"/>
  <c r="CR14" i="12"/>
  <c r="CD14" i="12"/>
  <c r="AY14" i="12" s="1"/>
  <c r="CH14" i="12"/>
  <c r="CG14" i="12"/>
  <c r="E67" i="12"/>
  <c r="D64" i="12"/>
  <c r="CI265" i="12"/>
  <c r="CG265" i="12"/>
  <c r="CE265" i="12"/>
  <c r="CZ265" i="12"/>
  <c r="CY265" i="12"/>
  <c r="CW265" i="12"/>
  <c r="CL265" i="12"/>
  <c r="CK265" i="12"/>
  <c r="CU265" i="12"/>
  <c r="CT265" i="12"/>
  <c r="CS265" i="12"/>
  <c r="CH265" i="12"/>
  <c r="CF265" i="12"/>
  <c r="CV265" i="12"/>
  <c r="CD47" i="12"/>
  <c r="CV47" i="12"/>
  <c r="CU47" i="12"/>
  <c r="CT47" i="12"/>
  <c r="CS47" i="12"/>
  <c r="CF47" i="12"/>
  <c r="CU62" i="12"/>
  <c r="CV62" i="12"/>
  <c r="CT62" i="12"/>
  <c r="CS62" i="12"/>
  <c r="CR62" i="12"/>
  <c r="CE62" i="12"/>
  <c r="CD62" i="12"/>
  <c r="CW141" i="12"/>
  <c r="CQ141" i="12"/>
  <c r="CO141" i="12"/>
  <c r="CJ141" i="12"/>
  <c r="CI141" i="12"/>
  <c r="CV141" i="12"/>
  <c r="CU141" i="12"/>
  <c r="CT141" i="12"/>
  <c r="CS141" i="12"/>
  <c r="CC141" i="12"/>
  <c r="AY141" i="12" s="1"/>
  <c r="CG163" i="12"/>
  <c r="AY163" i="12" s="1"/>
  <c r="CF163" i="12"/>
  <c r="D174" i="12"/>
  <c r="CE163" i="12"/>
  <c r="CD163" i="12"/>
  <c r="CS163" i="12"/>
  <c r="CR163" i="12"/>
  <c r="CU163" i="12"/>
  <c r="CG202" i="12"/>
  <c r="CF202" i="12"/>
  <c r="CP202" i="12"/>
  <c r="CH202" i="12"/>
  <c r="CD202" i="12"/>
  <c r="CC202" i="12"/>
  <c r="CB202" i="12"/>
  <c r="CS202" i="12"/>
  <c r="CR202" i="12"/>
  <c r="CQ202" i="12"/>
  <c r="CE202" i="12"/>
  <c r="CV202" i="12"/>
  <c r="CU202" i="12"/>
  <c r="CT202" i="12"/>
  <c r="CB212" i="12"/>
  <c r="CV212" i="12"/>
  <c r="CH212" i="12"/>
  <c r="CU212" i="12"/>
  <c r="CT212" i="12"/>
  <c r="CS212" i="12"/>
  <c r="CP212" i="12"/>
  <c r="CG212" i="12"/>
  <c r="CE212" i="12"/>
  <c r="CK257" i="12"/>
  <c r="CH257" i="12"/>
  <c r="CT257" i="12"/>
  <c r="CZ257" i="12"/>
  <c r="CF257" i="12"/>
  <c r="AY257" i="12" s="1"/>
  <c r="CI257" i="12"/>
  <c r="CV257" i="12"/>
  <c r="CL257" i="12"/>
  <c r="CL289" i="12"/>
  <c r="CH289" i="12"/>
  <c r="CE289" i="12"/>
  <c r="CY289" i="12"/>
  <c r="CI289" i="12"/>
  <c r="AY289" i="12" s="1"/>
  <c r="CF289" i="12"/>
  <c r="CZ289" i="12"/>
  <c r="CW289" i="12"/>
  <c r="CV289" i="12"/>
  <c r="CS289" i="12"/>
  <c r="CU59" i="12"/>
  <c r="CV59" i="12"/>
  <c r="CH59" i="12"/>
  <c r="CG59" i="12"/>
  <c r="CF59" i="12"/>
  <c r="CT59" i="12"/>
  <c r="CS59" i="12"/>
  <c r="CR59" i="12"/>
  <c r="CD59" i="12"/>
  <c r="AY59" i="12" s="1"/>
  <c r="CB96" i="12"/>
  <c r="AY96" i="12" s="1"/>
  <c r="CP96" i="12"/>
  <c r="CE101" i="12"/>
  <c r="CC101" i="12"/>
  <c r="CO101" i="12"/>
  <c r="CI101" i="12"/>
  <c r="CH101" i="12"/>
  <c r="CU101" i="12"/>
  <c r="CT101" i="12"/>
  <c r="CS101" i="12"/>
  <c r="CQ101" i="12"/>
  <c r="CF101" i="12"/>
  <c r="CU106" i="12"/>
  <c r="CO106" i="12"/>
  <c r="CI106" i="12"/>
  <c r="CH106" i="12"/>
  <c r="CG106" i="12"/>
  <c r="CV106" i="12"/>
  <c r="CT106" i="12"/>
  <c r="CS106" i="12"/>
  <c r="CQ106" i="12"/>
  <c r="CE106" i="12"/>
  <c r="CP109" i="12"/>
  <c r="CB109" i="12"/>
  <c r="CP111" i="12"/>
  <c r="CB111" i="12"/>
  <c r="CP129" i="12"/>
  <c r="CB129" i="12"/>
  <c r="CE139" i="12"/>
  <c r="CW139" i="12"/>
  <c r="CV139" i="12"/>
  <c r="CU139" i="12"/>
  <c r="CT139" i="12"/>
  <c r="CS139" i="12"/>
  <c r="CO139" i="12"/>
  <c r="CJ139" i="12"/>
  <c r="CI139" i="12"/>
  <c r="CH139" i="12"/>
  <c r="CQ139" i="12"/>
  <c r="CG139" i="12"/>
  <c r="CF139" i="12"/>
  <c r="CC139" i="12"/>
  <c r="F174" i="12"/>
  <c r="CP163" i="12"/>
  <c r="CS189" i="12"/>
  <c r="CC189" i="12"/>
  <c r="CV189" i="12"/>
  <c r="CU189" i="12"/>
  <c r="CT189" i="12"/>
  <c r="CP189" i="12"/>
  <c r="CH189" i="12"/>
  <c r="CG189" i="12"/>
  <c r="CF189" i="12"/>
  <c r="CR189" i="12"/>
  <c r="CQ189" i="12"/>
  <c r="CE189" i="12"/>
  <c r="CD189" i="12"/>
  <c r="CB189" i="12"/>
  <c r="CU196" i="12"/>
  <c r="CS196" i="12"/>
  <c r="CR196" i="12"/>
  <c r="CB196" i="12"/>
  <c r="CF196" i="12"/>
  <c r="CE196" i="12"/>
  <c r="CV196" i="12"/>
  <c r="CT196" i="12"/>
  <c r="CQ196" i="12"/>
  <c r="CU269" i="12"/>
  <c r="CZ269" i="12"/>
  <c r="CI269" i="12"/>
  <c r="CK269" i="12"/>
  <c r="CH269" i="12"/>
  <c r="CF269" i="12"/>
  <c r="AY269" i="12" s="1"/>
  <c r="CL269" i="12"/>
  <c r="CG269" i="12"/>
  <c r="CT272" i="12"/>
  <c r="CK272" i="12"/>
  <c r="CI272" i="12"/>
  <c r="CH272" i="12"/>
  <c r="CZ272" i="12"/>
  <c r="CY272" i="12"/>
  <c r="CW272" i="12"/>
  <c r="CV272" i="12"/>
  <c r="CL272" i="12"/>
  <c r="CF272" i="12"/>
  <c r="CO78" i="12"/>
  <c r="CA78" i="12"/>
  <c r="O78" i="12" s="1"/>
  <c r="D121" i="12"/>
  <c r="AY124" i="12"/>
  <c r="CH165" i="12"/>
  <c r="CG165" i="12"/>
  <c r="CF165" i="12"/>
  <c r="CE165" i="12"/>
  <c r="CT165" i="12"/>
  <c r="CS165" i="12"/>
  <c r="CR165" i="12"/>
  <c r="CV165" i="12"/>
  <c r="CU165" i="12"/>
  <c r="CG190" i="12"/>
  <c r="CC190" i="12"/>
  <c r="CB190" i="12"/>
  <c r="CR190" i="12"/>
  <c r="CQ190" i="12"/>
  <c r="CC199" i="12"/>
  <c r="CE199" i="12"/>
  <c r="CB199" i="12"/>
  <c r="CV199" i="12"/>
  <c r="CU199" i="12"/>
  <c r="CT199" i="12"/>
  <c r="CS199" i="12"/>
  <c r="CD199" i="12"/>
  <c r="CR199" i="12"/>
  <c r="CQ199" i="12"/>
  <c r="CP199" i="12"/>
  <c r="CG199" i="12"/>
  <c r="CR217" i="12"/>
  <c r="CP217" i="12"/>
  <c r="CB217" i="12"/>
  <c r="CE217" i="12"/>
  <c r="CF217" i="12"/>
  <c r="CD217" i="12"/>
  <c r="CC217" i="12"/>
  <c r="CT217" i="12"/>
  <c r="CS217" i="12"/>
  <c r="CV217" i="12"/>
  <c r="CU217" i="12"/>
  <c r="CQ217" i="12"/>
  <c r="CG217" i="12"/>
  <c r="CU220" i="12"/>
  <c r="CV220" i="12"/>
  <c r="CB220" i="12"/>
  <c r="CR220" i="12"/>
  <c r="CQ220" i="12"/>
  <c r="CP220" i="12"/>
  <c r="CH220" i="12"/>
  <c r="CG220" i="12"/>
  <c r="CS220" i="12"/>
  <c r="CE220" i="12"/>
  <c r="CD220" i="12"/>
  <c r="CC220" i="12"/>
  <c r="CZ276" i="12"/>
  <c r="CW276" i="12"/>
  <c r="CT276" i="12"/>
  <c r="CR276" i="12"/>
  <c r="CS276" i="12"/>
  <c r="CD276" i="12"/>
  <c r="AY276" i="12" s="1"/>
  <c r="CY276" i="12"/>
  <c r="CI276" i="12"/>
  <c r="CH276" i="12"/>
  <c r="CG276" i="12"/>
  <c r="CF276" i="12"/>
  <c r="CE276" i="12"/>
  <c r="CL276" i="12"/>
  <c r="CK276" i="12"/>
  <c r="CV276" i="12"/>
  <c r="CU276" i="12"/>
  <c r="CQ276" i="12"/>
  <c r="CL285" i="12"/>
  <c r="CV285" i="12"/>
  <c r="CF285" i="12"/>
  <c r="CX285" i="12"/>
  <c r="CW285" i="12"/>
  <c r="CT285" i="12"/>
  <c r="CZ285" i="12"/>
  <c r="CY285" i="12"/>
  <c r="CF62" i="12"/>
  <c r="CC103" i="12"/>
  <c r="CO103" i="12"/>
  <c r="CI103" i="12"/>
  <c r="CH103" i="12"/>
  <c r="CG103" i="12"/>
  <c r="CW103" i="12"/>
  <c r="CU103" i="12"/>
  <c r="AY106" i="12"/>
  <c r="CT135" i="12"/>
  <c r="CE135" i="12"/>
  <c r="CC135" i="12"/>
  <c r="CH135" i="12"/>
  <c r="CG135" i="12"/>
  <c r="CF135" i="12"/>
  <c r="CW135" i="12"/>
  <c r="CU135" i="12"/>
  <c r="CS135" i="12"/>
  <c r="CQ135" i="12"/>
  <c r="CO135" i="12"/>
  <c r="CE141" i="12"/>
  <c r="CD181" i="12"/>
  <c r="CU181" i="12"/>
  <c r="CS181" i="12"/>
  <c r="CR181" i="12"/>
  <c r="CQ181" i="12"/>
  <c r="CP181" i="12"/>
  <c r="CH181" i="12"/>
  <c r="CG181" i="12"/>
  <c r="CE181" i="12"/>
  <c r="CC181" i="12"/>
  <c r="CV181" i="12"/>
  <c r="CW257" i="12"/>
  <c r="CF273" i="12"/>
  <c r="CA306" i="12"/>
  <c r="D306" i="12"/>
  <c r="CO306" i="12"/>
  <c r="CW321" i="12"/>
  <c r="CH321" i="12"/>
  <c r="CF321" i="12"/>
  <c r="AY321" i="12" s="1"/>
  <c r="CZ321" i="12"/>
  <c r="CY321" i="12"/>
  <c r="CT321" i="12"/>
  <c r="CK321" i="12"/>
  <c r="CJ321" i="12"/>
  <c r="CX321" i="12"/>
  <c r="CV321" i="12"/>
  <c r="CL321" i="12"/>
  <c r="CI321" i="12"/>
  <c r="D16" i="12"/>
  <c r="CP22" i="12"/>
  <c r="CB35" i="12"/>
  <c r="CP35" i="12"/>
  <c r="CH47" i="12"/>
  <c r="CB54" i="12"/>
  <c r="CP54" i="12"/>
  <c r="D54" i="12"/>
  <c r="CG62" i="12"/>
  <c r="CC106" i="12"/>
  <c r="CI128" i="12"/>
  <c r="CS128" i="12"/>
  <c r="CQ128" i="12"/>
  <c r="CO128" i="12"/>
  <c r="CV128" i="12"/>
  <c r="CU128" i="12"/>
  <c r="CC128" i="12"/>
  <c r="CF141" i="12"/>
  <c r="CH163" i="12"/>
  <c r="CS207" i="12"/>
  <c r="CC207" i="12"/>
  <c r="CU207" i="12"/>
  <c r="CG207" i="12"/>
  <c r="CF207" i="12"/>
  <c r="CE207" i="12"/>
  <c r="CD207" i="12"/>
  <c r="CB207" i="12"/>
  <c r="AY207" i="12" s="1"/>
  <c r="CB213" i="12"/>
  <c r="CY257" i="12"/>
  <c r="CV269" i="12"/>
  <c r="CI280" i="12"/>
  <c r="CG280" i="12"/>
  <c r="CL280" i="12"/>
  <c r="CH280" i="12"/>
  <c r="CY280" i="12"/>
  <c r="CT280" i="12"/>
  <c r="CK280" i="12"/>
  <c r="CT289" i="12"/>
  <c r="CB103" i="12"/>
  <c r="CF118" i="12"/>
  <c r="AY118" i="12" s="1"/>
  <c r="CE118" i="12"/>
  <c r="CC118" i="12"/>
  <c r="CU118" i="12"/>
  <c r="CT118" i="12"/>
  <c r="CW118" i="12"/>
  <c r="CV118" i="12"/>
  <c r="CS118" i="12"/>
  <c r="CQ118" i="12"/>
  <c r="CI118" i="12"/>
  <c r="D26" i="12"/>
  <c r="D97" i="12"/>
  <c r="CE103" i="12"/>
  <c r="CB231" i="12"/>
  <c r="AJ231" i="12" s="1"/>
  <c r="CP231" i="12"/>
  <c r="CT92" i="12"/>
  <c r="CC92" i="12"/>
  <c r="CW92" i="12"/>
  <c r="CV92" i="12"/>
  <c r="CU92" i="12"/>
  <c r="CS92" i="12"/>
  <c r="CQ92" i="12"/>
  <c r="CO92" i="12"/>
  <c r="CG141" i="12"/>
  <c r="CG101" i="12"/>
  <c r="CX139" i="12"/>
  <c r="CW266" i="12"/>
  <c r="CY269" i="12"/>
  <c r="CP21" i="12"/>
  <c r="CB21" i="12"/>
  <c r="AY21" i="12" s="1"/>
  <c r="D23" i="12"/>
  <c r="CF28" i="12"/>
  <c r="CU28" i="12"/>
  <c r="CH28" i="12"/>
  <c r="CD51" i="12"/>
  <c r="CT51" i="12"/>
  <c r="CF51" i="12"/>
  <c r="CE51" i="12"/>
  <c r="AY51" i="12" s="1"/>
  <c r="CP95" i="12"/>
  <c r="CB95" i="12"/>
  <c r="AY95" i="12" s="1"/>
  <c r="CP130" i="12"/>
  <c r="D130" i="12"/>
  <c r="CT163" i="12"/>
  <c r="CD165" i="12"/>
  <c r="CT190" i="12"/>
  <c r="CR204" i="12"/>
  <c r="CG204" i="12"/>
  <c r="CE204" i="12"/>
  <c r="CF204" i="12"/>
  <c r="CV204" i="12"/>
  <c r="CQ204" i="12"/>
  <c r="CP204" i="12"/>
  <c r="CH204" i="12"/>
  <c r="CD204" i="12"/>
  <c r="CQ207" i="12"/>
  <c r="CE241" i="12"/>
  <c r="CC241" i="12"/>
  <c r="CR241" i="12"/>
  <c r="CD241" i="12"/>
  <c r="L241" i="12" s="1"/>
  <c r="CS241" i="12"/>
  <c r="CQ241" i="12"/>
  <c r="CO258" i="12"/>
  <c r="CA258" i="12"/>
  <c r="CT270" i="12"/>
  <c r="CR270" i="12"/>
  <c r="CS270" i="12"/>
  <c r="CC270" i="12"/>
  <c r="CY270" i="12"/>
  <c r="CW270" i="12"/>
  <c r="CI270" i="12"/>
  <c r="CZ270" i="12"/>
  <c r="CV270" i="12"/>
  <c r="CQ270" i="12"/>
  <c r="CL270" i="12"/>
  <c r="CE270" i="12"/>
  <c r="CD270" i="12"/>
  <c r="CK270" i="12"/>
  <c r="CH270" i="12"/>
  <c r="CF270" i="12"/>
  <c r="CK285" i="12"/>
  <c r="AY285" i="12" s="1"/>
  <c r="CT295" i="12"/>
  <c r="CZ295" i="12"/>
  <c r="CW295" i="12"/>
  <c r="CY295" i="12"/>
  <c r="CV295" i="12"/>
  <c r="CK295" i="12"/>
  <c r="CS295" i="12"/>
  <c r="CL295" i="12"/>
  <c r="CI295" i="12"/>
  <c r="CH295" i="12"/>
  <c r="CF295" i="12"/>
  <c r="CE295" i="12"/>
  <c r="AY295" i="12" s="1"/>
  <c r="CK302" i="12"/>
  <c r="CE35" i="12"/>
  <c r="CB46" i="12"/>
  <c r="AY46" i="12" s="1"/>
  <c r="CP46" i="12"/>
  <c r="CR47" i="12"/>
  <c r="D58" i="12"/>
  <c r="AY92" i="12"/>
  <c r="CF103" i="12"/>
  <c r="D110" i="12"/>
  <c r="CG120" i="12"/>
  <c r="CC120" i="12"/>
  <c r="AY120" i="12" s="1"/>
  <c r="CI120" i="12"/>
  <c r="CH120" i="12"/>
  <c r="CF120" i="12"/>
  <c r="CE120" i="12"/>
  <c r="CW120" i="12"/>
  <c r="CO120" i="12"/>
  <c r="CV163" i="12"/>
  <c r="CU190" i="12"/>
  <c r="CR207" i="12"/>
  <c r="CA255" i="12"/>
  <c r="CA261" i="12"/>
  <c r="CO261" i="12"/>
  <c r="D261" i="12"/>
  <c r="CF280" i="12"/>
  <c r="D313" i="12"/>
  <c r="CO313" i="12"/>
  <c r="CD48" i="12"/>
  <c r="CV48" i="12"/>
  <c r="CU48" i="12"/>
  <c r="CH48" i="12"/>
  <c r="CR48" i="12"/>
  <c r="CG48" i="12"/>
  <c r="CF48" i="12"/>
  <c r="CP103" i="12"/>
  <c r="CX141" i="12"/>
  <c r="CH164" i="12"/>
  <c r="CG164" i="12"/>
  <c r="CF164" i="12"/>
  <c r="CE164" i="12"/>
  <c r="CD164" i="12"/>
  <c r="CV190" i="12"/>
  <c r="CT207" i="12"/>
  <c r="CV225" i="12"/>
  <c r="CS225" i="12"/>
  <c r="CC225" i="12"/>
  <c r="CP225" i="12"/>
  <c r="CH225" i="12"/>
  <c r="CG225" i="12"/>
  <c r="CE225" i="12"/>
  <c r="CL264" i="12"/>
  <c r="CI264" i="12"/>
  <c r="CE264" i="12"/>
  <c r="CC264" i="12"/>
  <c r="CH264" i="12"/>
  <c r="CZ264" i="12"/>
  <c r="CV264" i="12"/>
  <c r="CT264" i="12"/>
  <c r="CS264" i="12"/>
  <c r="CR264" i="12"/>
  <c r="CQ264" i="12"/>
  <c r="CU264" i="12"/>
  <c r="CK264" i="12"/>
  <c r="CG264" i="12"/>
  <c r="CF264" i="12"/>
  <c r="CU280" i="12"/>
  <c r="CW292" i="12"/>
  <c r="CT292" i="12"/>
  <c r="CY292" i="12"/>
  <c r="CF292" i="12"/>
  <c r="AY292" i="12" s="1"/>
  <c r="CZ292" i="12"/>
  <c r="CV292" i="12"/>
  <c r="CL292" i="12"/>
  <c r="CK292" i="12"/>
  <c r="CI292" i="12"/>
  <c r="CH292" i="12"/>
  <c r="CE47" i="12"/>
  <c r="CR167" i="12"/>
  <c r="CS167" i="12"/>
  <c r="CH167" i="12"/>
  <c r="CF167" i="12"/>
  <c r="CE167" i="12"/>
  <c r="CD167" i="12"/>
  <c r="CE213" i="12"/>
  <c r="CU213" i="12"/>
  <c r="CS213" i="12"/>
  <c r="CT213" i="12"/>
  <c r="CV213" i="12"/>
  <c r="CP213" i="12"/>
  <c r="CH213" i="12"/>
  <c r="CH273" i="12"/>
  <c r="CZ273" i="12"/>
  <c r="CW273" i="12"/>
  <c r="CT273" i="12"/>
  <c r="CY273" i="12"/>
  <c r="CX273" i="12"/>
  <c r="CV273" i="12"/>
  <c r="CL273" i="12"/>
  <c r="CJ273" i="12"/>
  <c r="CZ308" i="12"/>
  <c r="CF308" i="12"/>
  <c r="CI308" i="12"/>
  <c r="CV308" i="12"/>
  <c r="CT308" i="12"/>
  <c r="CH308" i="12"/>
  <c r="CW308" i="12"/>
  <c r="CL308" i="12"/>
  <c r="CK308" i="12"/>
  <c r="CY308" i="12"/>
  <c r="CF31" i="12"/>
  <c r="CV31" i="12"/>
  <c r="CU31" i="12"/>
  <c r="CH31" i="12"/>
  <c r="CT31" i="12"/>
  <c r="CS31" i="12"/>
  <c r="CG47" i="12"/>
  <c r="CP16" i="12"/>
  <c r="CB16" i="12"/>
  <c r="CE59" i="12"/>
  <c r="CH62" i="12"/>
  <c r="CH65" i="12"/>
  <c r="CV65" i="12"/>
  <c r="CT65" i="12"/>
  <c r="CU65" i="12"/>
  <c r="CS65" i="12"/>
  <c r="CR65" i="12"/>
  <c r="CG65" i="12"/>
  <c r="CF65" i="12"/>
  <c r="CE65" i="12"/>
  <c r="CF100" i="12"/>
  <c r="CG100" i="12"/>
  <c r="CO100" i="12"/>
  <c r="CI100" i="12"/>
  <c r="CH100" i="12"/>
  <c r="AY100" i="12" s="1"/>
  <c r="CQ100" i="12"/>
  <c r="CE100" i="12"/>
  <c r="CC100" i="12"/>
  <c r="AY115" i="12"/>
  <c r="CB135" i="12"/>
  <c r="AY135" i="12" s="1"/>
  <c r="CP135" i="12"/>
  <c r="CB181" i="12"/>
  <c r="CO231" i="12"/>
  <c r="CC231" i="12"/>
  <c r="CR231" i="12"/>
  <c r="CQ231" i="12"/>
  <c r="CD231" i="12"/>
  <c r="CF13" i="12"/>
  <c r="CD13" i="12"/>
  <c r="AY13" i="12" s="1"/>
  <c r="CR13" i="12"/>
  <c r="CV13" i="12"/>
  <c r="CU13" i="12"/>
  <c r="CT13" i="12"/>
  <c r="CS13" i="12"/>
  <c r="CF21" i="12"/>
  <c r="CH21" i="12"/>
  <c r="CU21" i="12"/>
  <c r="CT21" i="12"/>
  <c r="CS21" i="12"/>
  <c r="CR21" i="12"/>
  <c r="CF106" i="12"/>
  <c r="B158" i="12"/>
  <c r="AY28" i="12"/>
  <c r="CD31" i="12"/>
  <c r="CV101" i="12"/>
  <c r="CW106" i="12"/>
  <c r="CI135" i="12"/>
  <c r="CP140" i="12"/>
  <c r="CB140" i="12"/>
  <c r="CF34" i="12"/>
  <c r="CT34" i="12"/>
  <c r="CH34" i="12"/>
  <c r="CG34" i="12"/>
  <c r="CE34" i="12"/>
  <c r="CD34" i="12"/>
  <c r="AY34" i="12" s="1"/>
  <c r="CD56" i="12"/>
  <c r="CT56" i="12"/>
  <c r="CS56" i="12"/>
  <c r="CR56" i="12"/>
  <c r="CH56" i="12"/>
  <c r="CG56" i="12"/>
  <c r="CF56" i="12"/>
  <c r="CE56" i="12"/>
  <c r="CB65" i="12"/>
  <c r="CE92" i="12"/>
  <c r="CH95" i="12"/>
  <c r="CW101" i="12"/>
  <c r="CE122" i="12"/>
  <c r="CB130" i="12"/>
  <c r="CD191" i="12"/>
  <c r="CR191" i="12"/>
  <c r="CP191" i="12"/>
  <c r="CH191" i="12"/>
  <c r="CS191" i="12"/>
  <c r="CQ191" i="12"/>
  <c r="CG191" i="12"/>
  <c r="CF191" i="12"/>
  <c r="CE191" i="12"/>
  <c r="CU191" i="12"/>
  <c r="CT191" i="12"/>
  <c r="CC191" i="12"/>
  <c r="CB191" i="12"/>
  <c r="CV191" i="12"/>
  <c r="CB204" i="12"/>
  <c r="CB241" i="12"/>
  <c r="CO267" i="12"/>
  <c r="CA267" i="12"/>
  <c r="CV280" i="12"/>
  <c r="CE13" i="12"/>
  <c r="CF15" i="12"/>
  <c r="CG15" i="12"/>
  <c r="CD15" i="12"/>
  <c r="CE15" i="12"/>
  <c r="CD21" i="12"/>
  <c r="CG31" i="12"/>
  <c r="F39" i="12"/>
  <c r="CB48" i="12"/>
  <c r="AY48" i="12" s="1"/>
  <c r="CP48" i="12"/>
  <c r="CF92" i="12"/>
  <c r="CF128" i="12"/>
  <c r="CB132" i="12"/>
  <c r="CV135" i="12"/>
  <c r="CE179" i="12"/>
  <c r="CQ179" i="12"/>
  <c r="CP179" i="12"/>
  <c r="CH179" i="12"/>
  <c r="CG179" i="12"/>
  <c r="CD179" i="12"/>
  <c r="CC179" i="12"/>
  <c r="CS179" i="12"/>
  <c r="CR179" i="12"/>
  <c r="CB179" i="12"/>
  <c r="AY179" i="12" s="1"/>
  <c r="CB195" i="12"/>
  <c r="CU195" i="12"/>
  <c r="CP195" i="12"/>
  <c r="CH195" i="12"/>
  <c r="CG195" i="12"/>
  <c r="CE195" i="12"/>
  <c r="CD195" i="12"/>
  <c r="CC204" i="12"/>
  <c r="CQ210" i="12"/>
  <c r="CH210" i="12"/>
  <c r="CU210" i="12"/>
  <c r="CR210" i="12"/>
  <c r="CE210" i="12"/>
  <c r="CV210" i="12"/>
  <c r="CS210" i="12"/>
  <c r="CP210" i="12"/>
  <c r="CG210" i="12"/>
  <c r="CD210" i="12"/>
  <c r="CC210" i="12"/>
  <c r="AY210" i="12" s="1"/>
  <c r="CO241" i="12"/>
  <c r="CW280" i="12"/>
  <c r="CK266" i="12"/>
  <c r="CH266" i="12"/>
  <c r="CI266" i="12"/>
  <c r="CF266" i="12"/>
  <c r="AY266" i="12" s="1"/>
  <c r="CY266" i="12"/>
  <c r="CU266" i="12"/>
  <c r="CT266" i="12"/>
  <c r="CL266" i="12"/>
  <c r="CG266" i="12"/>
  <c r="CF35" i="12"/>
  <c r="CD35" i="12"/>
  <c r="CU35" i="12"/>
  <c r="CS35" i="12"/>
  <c r="CR35" i="12"/>
  <c r="CH35" i="12"/>
  <c r="CO79" i="12"/>
  <c r="CA79" i="12"/>
  <c r="O79" i="12" s="1"/>
  <c r="AY170" i="12"/>
  <c r="CZ302" i="12"/>
  <c r="CW302" i="12"/>
  <c r="CV302" i="12"/>
  <c r="CI302" i="12"/>
  <c r="CH302" i="12"/>
  <c r="CF302" i="12"/>
  <c r="AY302" i="12" s="1"/>
  <c r="CY302" i="12"/>
  <c r="CT302" i="12"/>
  <c r="CB52" i="12"/>
  <c r="CP52" i="12"/>
  <c r="CO73" i="12"/>
  <c r="CU95" i="12"/>
  <c r="CI95" i="12"/>
  <c r="CC95" i="12"/>
  <c r="CV95" i="12"/>
  <c r="CG95" i="12"/>
  <c r="CF95" i="12"/>
  <c r="CE95" i="12"/>
  <c r="CF213" i="12"/>
  <c r="CR224" i="12"/>
  <c r="CP224" i="12"/>
  <c r="CV224" i="12"/>
  <c r="CT224" i="12"/>
  <c r="CF224" i="12"/>
  <c r="CG224" i="12"/>
  <c r="CH224" i="12"/>
  <c r="CE224" i="12"/>
  <c r="CD224" i="12"/>
  <c r="CC224" i="12"/>
  <c r="CB224" i="12"/>
  <c r="CS224" i="12"/>
  <c r="CQ224" i="12"/>
  <c r="CH255" i="12"/>
  <c r="CI255" i="12"/>
  <c r="CX255" i="12"/>
  <c r="CF255" i="12"/>
  <c r="CZ255" i="12"/>
  <c r="CW255" i="12"/>
  <c r="CV255" i="12"/>
  <c r="CT255" i="12"/>
  <c r="CY255" i="12"/>
  <c r="CL255" i="12"/>
  <c r="CK255" i="12"/>
  <c r="CI258" i="12"/>
  <c r="CF258" i="12"/>
  <c r="CR258" i="12"/>
  <c r="CE258" i="12"/>
  <c r="CY258" i="12"/>
  <c r="CQ258" i="12"/>
  <c r="CD258" i="12"/>
  <c r="CV258" i="12"/>
  <c r="CT258" i="12"/>
  <c r="CS258" i="12"/>
  <c r="CH258" i="12"/>
  <c r="CC258" i="12"/>
  <c r="CZ258" i="12"/>
  <c r="CW258" i="12"/>
  <c r="CL258" i="12"/>
  <c r="CK258" i="12"/>
  <c r="CV266" i="12"/>
  <c r="CW269" i="12"/>
  <c r="CK273" i="12"/>
  <c r="CT46" i="12"/>
  <c r="CS46" i="12"/>
  <c r="CR46" i="12"/>
  <c r="CC122" i="12"/>
  <c r="CQ122" i="12"/>
  <c r="CJ122" i="12"/>
  <c r="CX122" i="12"/>
  <c r="CW122" i="12"/>
  <c r="CV122" i="12"/>
  <c r="CT122" i="12"/>
  <c r="CI132" i="12"/>
  <c r="CH132" i="12"/>
  <c r="CG132" i="12"/>
  <c r="CF132" i="12"/>
  <c r="CE132" i="12"/>
  <c r="CW132" i="12"/>
  <c r="CO132" i="12"/>
  <c r="CV132" i="12"/>
  <c r="CU132" i="12"/>
  <c r="CT132" i="12"/>
  <c r="CS132" i="12"/>
  <c r="CQ132" i="12"/>
  <c r="CH141" i="12"/>
  <c r="CR169" i="12"/>
  <c r="CU169" i="12"/>
  <c r="CT169" i="12"/>
  <c r="CS169" i="12"/>
  <c r="CE169" i="12"/>
  <c r="CD169" i="12"/>
  <c r="AY169" i="12" s="1"/>
  <c r="CV169" i="12"/>
  <c r="CU60" i="12"/>
  <c r="CH60" i="12"/>
  <c r="AY60" i="12" s="1"/>
  <c r="CV60" i="12"/>
  <c r="CT60" i="12"/>
  <c r="CS60" i="12"/>
  <c r="CE31" i="12"/>
  <c r="E39" i="12"/>
  <c r="CD46" i="12"/>
  <c r="F63" i="12"/>
  <c r="CB58" i="12"/>
  <c r="CQ103" i="12"/>
  <c r="CW105" i="12"/>
  <c r="CO105" i="12"/>
  <c r="CI105" i="12"/>
  <c r="CH105" i="12"/>
  <c r="CG105" i="12"/>
  <c r="CF105" i="12"/>
  <c r="CE105" i="12"/>
  <c r="CC105" i="12"/>
  <c r="CS107" i="12"/>
  <c r="CO107" i="12"/>
  <c r="CI107" i="12"/>
  <c r="CH107" i="12"/>
  <c r="CG107" i="12"/>
  <c r="AY107" i="12" s="1"/>
  <c r="CW107" i="12"/>
  <c r="CV107" i="12"/>
  <c r="CU107" i="12"/>
  <c r="CT112" i="12"/>
  <c r="CS112" i="12"/>
  <c r="CU112" i="12"/>
  <c r="CQ112" i="12"/>
  <c r="CC112" i="12"/>
  <c r="AY112" i="12" s="1"/>
  <c r="CE128" i="12"/>
  <c r="CS142" i="12"/>
  <c r="CJ142" i="12"/>
  <c r="CI142" i="12"/>
  <c r="CH142" i="12"/>
  <c r="CG142" i="12"/>
  <c r="CF142" i="12"/>
  <c r="CX142" i="12"/>
  <c r="CW142" i="12"/>
  <c r="CV142" i="12"/>
  <c r="CE142" i="12"/>
  <c r="CO142" i="12"/>
  <c r="CC142" i="12"/>
  <c r="CR166" i="12"/>
  <c r="CH166" i="12"/>
  <c r="CG166" i="12"/>
  <c r="CF166" i="12"/>
  <c r="CV166" i="12"/>
  <c r="CD166" i="12"/>
  <c r="AY166" i="12" s="1"/>
  <c r="CR171" i="12"/>
  <c r="CV171" i="12"/>
  <c r="CU171" i="12"/>
  <c r="CT171" i="12"/>
  <c r="CS171" i="12"/>
  <c r="CD171" i="12"/>
  <c r="CH171" i="12"/>
  <c r="CG171" i="12"/>
  <c r="CF171" i="12"/>
  <c r="CE171" i="12"/>
  <c r="CH184" i="12"/>
  <c r="CP184" i="12"/>
  <c r="CG184" i="12"/>
  <c r="CF184" i="12"/>
  <c r="CE184" i="12"/>
  <c r="CD184" i="12"/>
  <c r="AY184" i="12" s="1"/>
  <c r="CU184" i="12"/>
  <c r="CT184" i="12"/>
  <c r="CS184" i="12"/>
  <c r="CR184" i="12"/>
  <c r="CV207" i="12"/>
  <c r="CO232" i="12"/>
  <c r="CC232" i="12"/>
  <c r="CD232" i="12"/>
  <c r="CA232" i="12"/>
  <c r="CQ232" i="12"/>
  <c r="CW300" i="12"/>
  <c r="CT300" i="12"/>
  <c r="CK300" i="12"/>
  <c r="CR300" i="12"/>
  <c r="CQ300" i="12"/>
  <c r="CC300" i="12"/>
  <c r="CI300" i="12"/>
  <c r="CH300" i="12"/>
  <c r="CF300" i="12"/>
  <c r="CE300" i="12"/>
  <c r="CZ300" i="12"/>
  <c r="CY300" i="12"/>
  <c r="CV300" i="12"/>
  <c r="CS300" i="12"/>
  <c r="CD300" i="12"/>
  <c r="CG13" i="12"/>
  <c r="CE21" i="12"/>
  <c r="CB23" i="12"/>
  <c r="CD28" i="12"/>
  <c r="CT35" i="12"/>
  <c r="CF46" i="12"/>
  <c r="CG51" i="12"/>
  <c r="CB56" i="12"/>
  <c r="CP56" i="12"/>
  <c r="CD65" i="12"/>
  <c r="AY65" i="12" s="1"/>
  <c r="CG92" i="12"/>
  <c r="CQ95" i="12"/>
  <c r="CS103" i="12"/>
  <c r="CP105" i="12"/>
  <c r="CB105" i="12"/>
  <c r="AY105" i="12" s="1"/>
  <c r="CB110" i="12"/>
  <c r="CG118" i="12"/>
  <c r="CG122" i="12"/>
  <c r="AY122" i="12" s="1"/>
  <c r="CG128" i="12"/>
  <c r="CC132" i="12"/>
  <c r="D136" i="12"/>
  <c r="CT167" i="12"/>
  <c r="CP188" i="12"/>
  <c r="CU188" i="12"/>
  <c r="CT188" i="12"/>
  <c r="CQ188" i="12"/>
  <c r="CH188" i="12"/>
  <c r="CG188" i="12"/>
  <c r="CF188" i="12"/>
  <c r="CE188" i="12"/>
  <c r="AY188" i="12" s="1"/>
  <c r="CV188" i="12"/>
  <c r="CS188" i="12"/>
  <c r="CH192" i="12"/>
  <c r="CC192" i="12"/>
  <c r="CV192" i="12"/>
  <c r="CQ192" i="12"/>
  <c r="CP192" i="12"/>
  <c r="CG192" i="12"/>
  <c r="CE192" i="12"/>
  <c r="CD192" i="12"/>
  <c r="CB192" i="12"/>
  <c r="CS204" i="12"/>
  <c r="D222" i="12"/>
  <c r="CB225" i="12"/>
  <c r="CP241" i="12"/>
  <c r="D256" i="12"/>
  <c r="CA264" i="12"/>
  <c r="CZ275" i="12"/>
  <c r="CT275" i="12"/>
  <c r="CK275" i="12"/>
  <c r="CH275" i="12"/>
  <c r="CI275" i="12"/>
  <c r="CF275" i="12"/>
  <c r="CZ280" i="12"/>
  <c r="D325" i="12"/>
  <c r="AY139" i="12"/>
  <c r="D214" i="12"/>
  <c r="CV314" i="12"/>
  <c r="CZ314" i="12"/>
  <c r="CI314" i="12"/>
  <c r="CH314" i="12"/>
  <c r="CF314" i="12"/>
  <c r="CD329" i="12"/>
  <c r="CV329" i="12"/>
  <c r="CS329" i="12"/>
  <c r="CL329" i="12"/>
  <c r="CZ329" i="12"/>
  <c r="CY329" i="12"/>
  <c r="CW329" i="12"/>
  <c r="CT329" i="12"/>
  <c r="CR329" i="12"/>
  <c r="CQ329" i="12"/>
  <c r="CI329" i="12"/>
  <c r="CC329" i="12"/>
  <c r="AY329" i="12" s="1"/>
  <c r="E333" i="12"/>
  <c r="F333" i="12"/>
  <c r="F67" i="12"/>
  <c r="CP64" i="12"/>
  <c r="CV134" i="12"/>
  <c r="CF134" i="12"/>
  <c r="CE134" i="12"/>
  <c r="CC134" i="12"/>
  <c r="AY134" i="12" s="1"/>
  <c r="CU134" i="12"/>
  <c r="CT134" i="12"/>
  <c r="AY138" i="12"/>
  <c r="CT290" i="12"/>
  <c r="CK290" i="12"/>
  <c r="CH290" i="12"/>
  <c r="CI290" i="12"/>
  <c r="CY290" i="12"/>
  <c r="CW290" i="12"/>
  <c r="D312" i="12"/>
  <c r="E335" i="12"/>
  <c r="D340" i="12"/>
  <c r="CX104" i="12"/>
  <c r="CJ104" i="12"/>
  <c r="CI104" i="12"/>
  <c r="CH104" i="12"/>
  <c r="CG104" i="12"/>
  <c r="AY104" i="12" s="1"/>
  <c r="CP131" i="12"/>
  <c r="CB131" i="12"/>
  <c r="CK263" i="12"/>
  <c r="CZ263" i="12"/>
  <c r="CH263" i="12"/>
  <c r="CF263" i="12"/>
  <c r="CW263" i="12"/>
  <c r="CV263" i="12"/>
  <c r="CG279" i="12"/>
  <c r="CF279" i="12"/>
  <c r="AY279" i="12" s="1"/>
  <c r="CJ279" i="12"/>
  <c r="CW279" i="12"/>
  <c r="CX279" i="12"/>
  <c r="CV279" i="12"/>
  <c r="CU279" i="12"/>
  <c r="CT279" i="12"/>
  <c r="CL279" i="12"/>
  <c r="CI279" i="12"/>
  <c r="CH279" i="12"/>
  <c r="CK284" i="12"/>
  <c r="CL284" i="12"/>
  <c r="CF284" i="12"/>
  <c r="CI284" i="12"/>
  <c r="CH284" i="12"/>
  <c r="CR288" i="12"/>
  <c r="CI288" i="12"/>
  <c r="CF288" i="12"/>
  <c r="CT288" i="12"/>
  <c r="CC288" i="12"/>
  <c r="CL288" i="12"/>
  <c r="CK288" i="12"/>
  <c r="CH288" i="12"/>
  <c r="CE288" i="12"/>
  <c r="CD288" i="12"/>
  <c r="CZ303" i="12"/>
  <c r="CX303" i="12"/>
  <c r="CW303" i="12"/>
  <c r="CT303" i="12"/>
  <c r="CI303" i="12"/>
  <c r="CY303" i="12"/>
  <c r="CH303" i="12"/>
  <c r="CF303" i="12"/>
  <c r="AY303" i="12" s="1"/>
  <c r="CO312" i="12"/>
  <c r="CA312" i="12"/>
  <c r="CK314" i="12"/>
  <c r="F335" i="12"/>
  <c r="CA340" i="12"/>
  <c r="AS340" i="12" s="1"/>
  <c r="CO340" i="12"/>
  <c r="CB55" i="12"/>
  <c r="CP55" i="12"/>
  <c r="CB142" i="12"/>
  <c r="CQ182" i="12"/>
  <c r="CH182" i="12"/>
  <c r="CG182" i="12"/>
  <c r="CR182" i="12"/>
  <c r="CP182" i="12"/>
  <c r="CG194" i="12"/>
  <c r="CP194" i="12"/>
  <c r="CH194" i="12"/>
  <c r="CU194" i="12"/>
  <c r="CS194" i="12"/>
  <c r="CR194" i="12"/>
  <c r="CQ194" i="12"/>
  <c r="CE194" i="12"/>
  <c r="CC194" i="12"/>
  <c r="CB194" i="12"/>
  <c r="AY194" i="12" s="1"/>
  <c r="CK268" i="12"/>
  <c r="CW268" i="12"/>
  <c r="CU268" i="12"/>
  <c r="CZ268" i="12"/>
  <c r="CI268" i="12"/>
  <c r="CH268" i="12"/>
  <c r="CG268" i="12"/>
  <c r="CF268" i="12"/>
  <c r="CF25" i="12"/>
  <c r="CT25" i="12"/>
  <c r="CR25" i="12"/>
  <c r="CS25" i="12"/>
  <c r="AY33" i="12"/>
  <c r="D37" i="12"/>
  <c r="AY62" i="12"/>
  <c r="CB64" i="12"/>
  <c r="CO75" i="12"/>
  <c r="D94" i="12"/>
  <c r="AY128" i="12"/>
  <c r="CP164" i="12"/>
  <c r="CB164" i="12"/>
  <c r="CR170" i="12"/>
  <c r="CV170" i="12"/>
  <c r="CU170" i="12"/>
  <c r="CT170" i="12"/>
  <c r="CS170" i="12"/>
  <c r="CH170" i="12"/>
  <c r="CG170" i="12"/>
  <c r="CF170" i="12"/>
  <c r="CR173" i="12"/>
  <c r="CV173" i="12"/>
  <c r="CU173" i="12"/>
  <c r="CE173" i="12"/>
  <c r="CD173" i="12"/>
  <c r="CO284" i="12"/>
  <c r="CA284" i="12"/>
  <c r="AY290" i="12"/>
  <c r="CL314" i="12"/>
  <c r="AY320" i="12"/>
  <c r="CW326" i="12"/>
  <c r="CT326" i="12"/>
  <c r="CD326" i="12"/>
  <c r="CQ326" i="12"/>
  <c r="CC326" i="12"/>
  <c r="CV326" i="12"/>
  <c r="CR326" i="12"/>
  <c r="CL326" i="12"/>
  <c r="CK326" i="12"/>
  <c r="CZ326" i="12"/>
  <c r="CF326" i="12"/>
  <c r="CE326" i="12"/>
  <c r="AY326" i="12" s="1"/>
  <c r="CE329" i="12"/>
  <c r="D32" i="12"/>
  <c r="CP32" i="12"/>
  <c r="CQ108" i="12"/>
  <c r="CW108" i="12"/>
  <c r="CO108" i="12"/>
  <c r="CI108" i="12"/>
  <c r="AY108" i="12" s="1"/>
  <c r="CH108" i="12"/>
  <c r="CG108" i="12"/>
  <c r="CQ115" i="12"/>
  <c r="CO115" i="12"/>
  <c r="CI115" i="12"/>
  <c r="CW115" i="12"/>
  <c r="CV115" i="12"/>
  <c r="CG115" i="12"/>
  <c r="CF115" i="12"/>
  <c r="CX123" i="12"/>
  <c r="CS123" i="12"/>
  <c r="CQ123" i="12"/>
  <c r="CC123" i="12"/>
  <c r="AY123" i="12" s="1"/>
  <c r="CP203" i="12"/>
  <c r="CD203" i="12"/>
  <c r="CB203" i="12"/>
  <c r="CS203" i="12"/>
  <c r="CV203" i="12"/>
  <c r="CU203" i="12"/>
  <c r="CG203" i="12"/>
  <c r="CT203" i="12"/>
  <c r="CR203" i="12"/>
  <c r="CQ203" i="12"/>
  <c r="CF203" i="12"/>
  <c r="CE203" i="12"/>
  <c r="CV206" i="12"/>
  <c r="CG206" i="12"/>
  <c r="CU206" i="12"/>
  <c r="CS206" i="12"/>
  <c r="CE206" i="12"/>
  <c r="CR206" i="12"/>
  <c r="CQ206" i="12"/>
  <c r="CP206" i="12"/>
  <c r="CT218" i="12"/>
  <c r="CR218" i="12"/>
  <c r="CF218" i="12"/>
  <c r="AY218" i="12" s="1"/>
  <c r="CD218" i="12"/>
  <c r="CS218" i="12"/>
  <c r="CP218" i="12"/>
  <c r="CH218" i="12"/>
  <c r="CV218" i="12"/>
  <c r="CU218" i="12"/>
  <c r="CQ218" i="12"/>
  <c r="CG218" i="12"/>
  <c r="CE218" i="12"/>
  <c r="CC218" i="12"/>
  <c r="CR234" i="12"/>
  <c r="CP234" i="12"/>
  <c r="CA234" i="12"/>
  <c r="CQ234" i="12"/>
  <c r="CO234" i="12"/>
  <c r="CD234" i="12"/>
  <c r="CC234" i="12"/>
  <c r="CB234" i="12"/>
  <c r="CZ277" i="12"/>
  <c r="CY277" i="12"/>
  <c r="CV277" i="12"/>
  <c r="CH277" i="12"/>
  <c r="CF277" i="12"/>
  <c r="CE277" i="12"/>
  <c r="AY277" i="12" s="1"/>
  <c r="CW277" i="12"/>
  <c r="CU277" i="12"/>
  <c r="CK277" i="12"/>
  <c r="CI277" i="12"/>
  <c r="CG277" i="12"/>
  <c r="CO286" i="12"/>
  <c r="D286" i="12"/>
  <c r="CO318" i="12"/>
  <c r="CA318" i="12"/>
  <c r="CF329" i="12"/>
  <c r="CU61" i="12"/>
  <c r="CS61" i="12"/>
  <c r="CR61" i="12"/>
  <c r="D98" i="12"/>
  <c r="CB99" i="12"/>
  <c r="AY99" i="12" s="1"/>
  <c r="CG133" i="12"/>
  <c r="CF133" i="12"/>
  <c r="CE133" i="12"/>
  <c r="CC133" i="12"/>
  <c r="CQ133" i="12"/>
  <c r="CG134" i="12"/>
  <c r="CB182" i="12"/>
  <c r="CD194" i="12"/>
  <c r="CH215" i="12"/>
  <c r="CF215" i="12"/>
  <c r="CS215" i="12"/>
  <c r="CB215" i="12"/>
  <c r="CG215" i="12"/>
  <c r="CE215" i="12"/>
  <c r="CP221" i="12"/>
  <c r="CS221" i="12"/>
  <c r="CR221" i="12"/>
  <c r="CD221" i="12"/>
  <c r="AY221" i="12" s="1"/>
  <c r="CV221" i="12"/>
  <c r="CZ271" i="12"/>
  <c r="CW271" i="12"/>
  <c r="CI271" i="12"/>
  <c r="AY271" i="12" s="1"/>
  <c r="CL271" i="12"/>
  <c r="CK271" i="12"/>
  <c r="CK279" i="12"/>
  <c r="CA286" i="12"/>
  <c r="CF290" i="12"/>
  <c r="CX297" i="12"/>
  <c r="CV297" i="12"/>
  <c r="CF297" i="12"/>
  <c r="AY297" i="12" s="1"/>
  <c r="CH297" i="12"/>
  <c r="CZ297" i="12"/>
  <c r="D299" i="12"/>
  <c r="CJ303" i="12"/>
  <c r="CT314" i="12"/>
  <c r="CH329" i="12"/>
  <c r="CQ127" i="12"/>
  <c r="CU127" i="12"/>
  <c r="CT127" i="12"/>
  <c r="CS127" i="12"/>
  <c r="CJ127" i="12"/>
  <c r="AY127" i="12" s="1"/>
  <c r="CI127" i="12"/>
  <c r="CC182" i="12"/>
  <c r="CV194" i="12"/>
  <c r="CB206" i="12"/>
  <c r="L243" i="12"/>
  <c r="CF259" i="12"/>
  <c r="AY259" i="12" s="1"/>
  <c r="CS259" i="12"/>
  <c r="CH259" i="12"/>
  <c r="CY259" i="12"/>
  <c r="CW259" i="12"/>
  <c r="CK259" i="12"/>
  <c r="CI263" i="12"/>
  <c r="CL268" i="12"/>
  <c r="CY279" i="12"/>
  <c r="CT284" i="12"/>
  <c r="D301" i="12"/>
  <c r="CK303" i="12"/>
  <c r="CW314" i="12"/>
  <c r="CK329" i="12"/>
  <c r="CC208" i="12"/>
  <c r="CB208" i="12"/>
  <c r="CH208" i="12"/>
  <c r="CD208" i="12"/>
  <c r="CV208" i="12"/>
  <c r="CU208" i="12"/>
  <c r="CY250" i="12"/>
  <c r="CW250" i="12"/>
  <c r="CL250" i="12"/>
  <c r="CK250" i="12"/>
  <c r="CI250" i="12"/>
  <c r="CH250" i="12"/>
  <c r="AY250" i="12" s="1"/>
  <c r="CF252" i="12"/>
  <c r="CD252" i="12"/>
  <c r="AY252" i="12" s="1"/>
  <c r="CK252" i="12"/>
  <c r="CI252" i="12"/>
  <c r="CZ252" i="12"/>
  <c r="CY252" i="12"/>
  <c r="CO262" i="12"/>
  <c r="CA262" i="12"/>
  <c r="CO81" i="12"/>
  <c r="CT274" i="12"/>
  <c r="CK274" i="12"/>
  <c r="CV274" i="12"/>
  <c r="CW274" i="12"/>
  <c r="CL274" i="12"/>
  <c r="CI274" i="12"/>
  <c r="CH274" i="12"/>
  <c r="CF274" i="12"/>
  <c r="D315" i="12"/>
  <c r="CO315" i="12"/>
  <c r="CT320" i="12"/>
  <c r="CY320" i="12"/>
  <c r="F332" i="12"/>
  <c r="CA308" i="12"/>
  <c r="CO308" i="12"/>
  <c r="CI328" i="12"/>
  <c r="CF328" i="12"/>
  <c r="CZ328" i="12"/>
  <c r="CW328" i="12"/>
  <c r="CV328" i="12"/>
  <c r="CY328" i="12"/>
  <c r="CT328" i="12"/>
  <c r="CS328" i="12"/>
  <c r="CR328" i="12"/>
  <c r="CQ328" i="12"/>
  <c r="D50" i="12"/>
  <c r="CS208" i="12"/>
  <c r="CH223" i="12"/>
  <c r="CE223" i="12"/>
  <c r="CQ223" i="12"/>
  <c r="CG223" i="12"/>
  <c r="CV223" i="12"/>
  <c r="CC223" i="12"/>
  <c r="CB223" i="12"/>
  <c r="CZ250" i="12"/>
  <c r="CF324" i="12"/>
  <c r="CD324" i="12"/>
  <c r="CL324" i="12"/>
  <c r="CI324" i="12"/>
  <c r="CT324" i="12"/>
  <c r="CC324" i="12"/>
  <c r="CZ324" i="12"/>
  <c r="CR324" i="12"/>
  <c r="CE324" i="12"/>
  <c r="CH117" i="12"/>
  <c r="CG117" i="12"/>
  <c r="CF117" i="12"/>
  <c r="CE117" i="12"/>
  <c r="AY117" i="12" s="1"/>
  <c r="CF137" i="12"/>
  <c r="AY137" i="12" s="1"/>
  <c r="AY93" i="12"/>
  <c r="CG137" i="12"/>
  <c r="CR172" i="12"/>
  <c r="CV172" i="12"/>
  <c r="CU172" i="12"/>
  <c r="CT172" i="12"/>
  <c r="CR198" i="12"/>
  <c r="CS198" i="12"/>
  <c r="CP198" i="12"/>
  <c r="CH198" i="12"/>
  <c r="CG198" i="12"/>
  <c r="CF198" i="12"/>
  <c r="CE198" i="12"/>
  <c r="AY198" i="12" s="1"/>
  <c r="CH251" i="12"/>
  <c r="AY251" i="12" s="1"/>
  <c r="CK251" i="12"/>
  <c r="CZ251" i="12"/>
  <c r="CY251" i="12"/>
  <c r="CW251" i="12"/>
  <c r="CV251" i="12"/>
  <c r="CQ252" i="12"/>
  <c r="D304" i="12"/>
  <c r="CO320" i="12"/>
  <c r="D116" i="12"/>
  <c r="CH137" i="12"/>
  <c r="CR245" i="12"/>
  <c r="CO245" i="12"/>
  <c r="CD245" i="12"/>
  <c r="L245" i="12" s="1"/>
  <c r="CR252" i="12"/>
  <c r="CT254" i="12"/>
  <c r="CV254" i="12"/>
  <c r="CH254" i="12"/>
  <c r="CK254" i="12"/>
  <c r="CI254" i="12"/>
  <c r="CF254" i="12"/>
  <c r="CT294" i="12"/>
  <c r="CR294" i="12"/>
  <c r="CY294" i="12"/>
  <c r="CQ294" i="12"/>
  <c r="CF294" i="12"/>
  <c r="CK294" i="12"/>
  <c r="CI294" i="12"/>
  <c r="CH294" i="12"/>
  <c r="CE294" i="12"/>
  <c r="CD294" i="12"/>
  <c r="AY294" i="12" s="1"/>
  <c r="CZ309" i="12"/>
  <c r="CJ309" i="12"/>
  <c r="CH309" i="12"/>
  <c r="AY309" i="12" s="1"/>
  <c r="CY309" i="12"/>
  <c r="CX309" i="12"/>
  <c r="CW309" i="12"/>
  <c r="CY316" i="12"/>
  <c r="CF316" i="12"/>
  <c r="AY316" i="12" s="1"/>
  <c r="CZ319" i="12"/>
  <c r="CL319" i="12"/>
  <c r="CY319" i="12"/>
  <c r="CW319" i="12"/>
  <c r="CV319" i="12"/>
  <c r="CT319" i="12"/>
  <c r="CS319" i="12"/>
  <c r="CF322" i="12"/>
  <c r="CI322" i="12"/>
  <c r="CL322" i="12"/>
  <c r="CK322" i="12"/>
  <c r="CW322" i="12"/>
  <c r="CV322" i="12"/>
  <c r="CT322" i="12"/>
  <c r="CC328" i="12"/>
  <c r="D126" i="12"/>
  <c r="E174" i="12"/>
  <c r="CS252" i="12"/>
  <c r="D282" i="12"/>
  <c r="CO314" i="12"/>
  <c r="CA314" i="12"/>
  <c r="CA319" i="12"/>
  <c r="AY319" i="12" s="1"/>
  <c r="CA322" i="12"/>
  <c r="CO322" i="12"/>
  <c r="AY324" i="12"/>
  <c r="CD328" i="12"/>
  <c r="AY328" i="12" s="1"/>
  <c r="CV138" i="12"/>
  <c r="CF187" i="12"/>
  <c r="CQ187" i="12"/>
  <c r="CP187" i="12"/>
  <c r="CC226" i="12"/>
  <c r="CS226" i="12"/>
  <c r="CQ226" i="12"/>
  <c r="CP226" i="12"/>
  <c r="CB226" i="12"/>
  <c r="D260" i="12"/>
  <c r="CZ307" i="12"/>
  <c r="CW307" i="12"/>
  <c r="CT307" i="12"/>
  <c r="CH307" i="12"/>
  <c r="CF307" i="12"/>
  <c r="AY307" i="12" s="1"/>
  <c r="CZ317" i="12"/>
  <c r="CI317" i="12"/>
  <c r="AY103" i="12"/>
  <c r="CV124" i="12"/>
  <c r="CW138" i="12"/>
  <c r="CB232" i="12"/>
  <c r="CO263" i="12"/>
  <c r="CA263" i="12"/>
  <c r="CO300" i="12"/>
  <c r="CA300" i="12"/>
  <c r="CW124" i="12"/>
  <c r="CX138" i="12"/>
  <c r="I158" i="12"/>
  <c r="CB180" i="12"/>
  <c r="CV197" i="12"/>
  <c r="CG197" i="12"/>
  <c r="CT197" i="12"/>
  <c r="CS197" i="12"/>
  <c r="CF197" i="12"/>
  <c r="AY197" i="12" s="1"/>
  <c r="CF200" i="12"/>
  <c r="CD200" i="12"/>
  <c r="CQ200" i="12"/>
  <c r="CR200" i="12"/>
  <c r="CP200" i="12"/>
  <c r="CB200" i="12"/>
  <c r="AY200" i="12" s="1"/>
  <c r="CG209" i="12"/>
  <c r="CH209" i="12"/>
  <c r="CE209" i="12"/>
  <c r="CU209" i="12"/>
  <c r="CS209" i="12"/>
  <c r="CR209" i="12"/>
  <c r="CC209" i="12"/>
  <c r="CV219" i="12"/>
  <c r="CT219" i="12"/>
  <c r="CQ219" i="12"/>
  <c r="CH219" i="12"/>
  <c r="CF219" i="12"/>
  <c r="AY219" i="12" s="1"/>
  <c r="CR219" i="12"/>
  <c r="CL253" i="12"/>
  <c r="CK253" i="12"/>
  <c r="CV278" i="12"/>
  <c r="CU278" i="12"/>
  <c r="CT278" i="12"/>
  <c r="CG278" i="12"/>
  <c r="AY278" i="12" s="1"/>
  <c r="CO344" i="12"/>
  <c r="CA344" i="12"/>
  <c r="AS344" i="12" s="1"/>
  <c r="CC180" i="12"/>
  <c r="CB187" i="12"/>
  <c r="CE226" i="12"/>
  <c r="CP232" i="12"/>
  <c r="D293" i="12"/>
  <c r="CL310" i="12"/>
  <c r="CI310" i="12"/>
  <c r="AY310" i="12" s="1"/>
  <c r="CY310" i="12"/>
  <c r="CZ310" i="12"/>
  <c r="D125" i="12"/>
  <c r="CD180" i="12"/>
  <c r="CC187" i="12"/>
  <c r="CC200" i="12"/>
  <c r="D211" i="12"/>
  <c r="CG226" i="12"/>
  <c r="CA253" i="12"/>
  <c r="AY253" i="12" s="1"/>
  <c r="CO253" i="12"/>
  <c r="CA260" i="12"/>
  <c r="D283" i="12"/>
  <c r="CF317" i="12"/>
  <c r="AY317" i="12" s="1"/>
  <c r="CU193" i="12"/>
  <c r="CQ193" i="12"/>
  <c r="CD242" i="12"/>
  <c r="CB242" i="12"/>
  <c r="L242" i="12" s="1"/>
  <c r="CQ242" i="12"/>
  <c r="E330" i="12"/>
  <c r="D330" i="12" s="1"/>
  <c r="CO341" i="12"/>
  <c r="CA341" i="12"/>
  <c r="AS341" i="12" s="1"/>
  <c r="AY265" i="12"/>
  <c r="D287" i="12"/>
  <c r="AY305" i="12"/>
  <c r="AY327" i="12"/>
  <c r="AY254" i="12"/>
  <c r="CR244" i="12"/>
  <c r="CP244" i="12"/>
  <c r="AY179" i="11" l="1"/>
  <c r="CX122" i="11"/>
  <c r="CF122" i="11"/>
  <c r="CE122" i="11"/>
  <c r="CV122" i="11"/>
  <c r="CS122" i="11"/>
  <c r="CQ122" i="11"/>
  <c r="CJ122" i="11"/>
  <c r="CI122" i="11"/>
  <c r="CH122" i="11"/>
  <c r="CT122" i="11"/>
  <c r="CW122" i="11"/>
  <c r="CG122" i="11"/>
  <c r="CC122" i="11"/>
  <c r="CU122" i="11"/>
  <c r="CE329" i="11"/>
  <c r="CD329" i="11"/>
  <c r="CC329" i="11"/>
  <c r="AY329" i="11" s="1"/>
  <c r="CT329" i="11"/>
  <c r="CS329" i="11"/>
  <c r="CQ329" i="11"/>
  <c r="CV329" i="11"/>
  <c r="CL329" i="11"/>
  <c r="CK329" i="11"/>
  <c r="CZ329" i="11"/>
  <c r="CY329" i="11"/>
  <c r="CF329" i="11"/>
  <c r="CH329" i="11"/>
  <c r="CW329" i="11"/>
  <c r="CI329" i="11"/>
  <c r="CR329" i="11"/>
  <c r="AY261" i="11"/>
  <c r="AY182" i="11"/>
  <c r="CS289" i="11"/>
  <c r="CZ289" i="11"/>
  <c r="CF289" i="11"/>
  <c r="AY289" i="11" s="1"/>
  <c r="CV289" i="11"/>
  <c r="CH289" i="11"/>
  <c r="CE289" i="11"/>
  <c r="CW289" i="11"/>
  <c r="CL289" i="11"/>
  <c r="CT289" i="11"/>
  <c r="CK289" i="11"/>
  <c r="CY289" i="11"/>
  <c r="CI289" i="11"/>
  <c r="CG45" i="11"/>
  <c r="CR45" i="11"/>
  <c r="CS45" i="11"/>
  <c r="CU45" i="11"/>
  <c r="CT45" i="11"/>
  <c r="CH45" i="11"/>
  <c r="CV45" i="11"/>
  <c r="CE45" i="11"/>
  <c r="CF45" i="11"/>
  <c r="CD45" i="11"/>
  <c r="AY45" i="11" s="1"/>
  <c r="CZ293" i="11"/>
  <c r="CY293" i="11"/>
  <c r="CK293" i="11"/>
  <c r="CI293" i="11"/>
  <c r="CF293" i="11"/>
  <c r="AY293" i="11" s="1"/>
  <c r="CL293" i="11"/>
  <c r="CV293" i="11"/>
  <c r="CH293" i="11"/>
  <c r="CW293" i="11"/>
  <c r="CT293" i="11"/>
  <c r="CE94" i="11"/>
  <c r="CW94" i="11"/>
  <c r="CV94" i="11"/>
  <c r="CH94" i="11"/>
  <c r="CO94" i="11"/>
  <c r="CI94" i="11"/>
  <c r="CG94" i="11"/>
  <c r="CF94" i="11"/>
  <c r="CU94" i="11"/>
  <c r="CT94" i="11"/>
  <c r="CS94" i="11"/>
  <c r="CQ94" i="11"/>
  <c r="CC94" i="11"/>
  <c r="AY94" i="11" s="1"/>
  <c r="CV109" i="11"/>
  <c r="CS109" i="11"/>
  <c r="CQ109" i="11"/>
  <c r="CO109" i="11"/>
  <c r="CW109" i="11"/>
  <c r="CF109" i="11"/>
  <c r="CC109" i="11"/>
  <c r="CU109" i="11"/>
  <c r="CT109" i="11"/>
  <c r="CG109" i="11"/>
  <c r="AY109" i="11" s="1"/>
  <c r="CE109" i="11"/>
  <c r="CI109" i="11"/>
  <c r="CH109" i="11"/>
  <c r="AY281" i="11"/>
  <c r="AY269" i="11"/>
  <c r="AY221" i="11"/>
  <c r="CU37" i="11"/>
  <c r="CS37" i="11"/>
  <c r="CF37" i="11"/>
  <c r="CH37" i="11"/>
  <c r="CG37" i="11"/>
  <c r="CE37" i="11"/>
  <c r="CD37" i="11"/>
  <c r="AY37" i="11" s="1"/>
  <c r="CR37" i="11"/>
  <c r="CT37" i="11"/>
  <c r="CV37" i="11"/>
  <c r="CU34" i="11"/>
  <c r="CD34" i="11"/>
  <c r="CV34" i="11"/>
  <c r="CT34" i="11"/>
  <c r="CS34" i="11"/>
  <c r="CR34" i="11"/>
  <c r="CE34" i="11"/>
  <c r="CG34" i="11"/>
  <c r="CH34" i="11"/>
  <c r="CF34" i="11"/>
  <c r="AY193" i="11"/>
  <c r="CS91" i="11"/>
  <c r="CW91" i="11"/>
  <c r="CH91" i="11"/>
  <c r="CI91" i="11"/>
  <c r="CG91" i="11"/>
  <c r="CO91" i="11"/>
  <c r="CV91" i="11"/>
  <c r="CU91" i="11"/>
  <c r="CT91" i="11"/>
  <c r="CQ91" i="11"/>
  <c r="CF91" i="11"/>
  <c r="CE91" i="11"/>
  <c r="CC91" i="11"/>
  <c r="AY290" i="11"/>
  <c r="AY279" i="11"/>
  <c r="CP226" i="11"/>
  <c r="CH226" i="11"/>
  <c r="CB226" i="11"/>
  <c r="AY226" i="11" s="1"/>
  <c r="CS226" i="11"/>
  <c r="CE226" i="11"/>
  <c r="CD226" i="11"/>
  <c r="CR226" i="11"/>
  <c r="CG226" i="11"/>
  <c r="CC226" i="11"/>
  <c r="CV226" i="11"/>
  <c r="CU226" i="11"/>
  <c r="CQ226" i="11"/>
  <c r="CL308" i="11"/>
  <c r="CF308" i="11"/>
  <c r="AY308" i="11" s="1"/>
  <c r="CZ308" i="11"/>
  <c r="CV308" i="11"/>
  <c r="CT308" i="11"/>
  <c r="CH308" i="11"/>
  <c r="CK308" i="11"/>
  <c r="CI308" i="11"/>
  <c r="CW308" i="11"/>
  <c r="CY308" i="11"/>
  <c r="AY206" i="11"/>
  <c r="AY173" i="11"/>
  <c r="CZ303" i="11"/>
  <c r="CY303" i="11"/>
  <c r="CL303" i="11"/>
  <c r="CK303" i="11"/>
  <c r="AY303" i="11" s="1"/>
  <c r="CF303" i="11"/>
  <c r="CT303" i="11"/>
  <c r="CJ303" i="11"/>
  <c r="CW303" i="11"/>
  <c r="CV303" i="11"/>
  <c r="CX303" i="11"/>
  <c r="CH303" i="11"/>
  <c r="CI303" i="11"/>
  <c r="CF322" i="11"/>
  <c r="CZ322" i="11"/>
  <c r="CY322" i="11"/>
  <c r="CL322" i="11"/>
  <c r="CK322" i="11"/>
  <c r="CH322" i="11"/>
  <c r="CI322" i="11"/>
  <c r="CW322" i="11"/>
  <c r="CV322" i="11"/>
  <c r="CT322" i="11"/>
  <c r="CO113" i="11"/>
  <c r="CQ113" i="11"/>
  <c r="CI113" i="11"/>
  <c r="CT113" i="11"/>
  <c r="CS113" i="11"/>
  <c r="CG113" i="11"/>
  <c r="CU113" i="11"/>
  <c r="CW113" i="11"/>
  <c r="CV113" i="11"/>
  <c r="CH113" i="11"/>
  <c r="CF113" i="11"/>
  <c r="CE113" i="11"/>
  <c r="CC113" i="11"/>
  <c r="AY113" i="11" s="1"/>
  <c r="CZ307" i="11"/>
  <c r="CY307" i="11"/>
  <c r="CL307" i="11"/>
  <c r="CK307" i="11"/>
  <c r="CI307" i="11"/>
  <c r="CW307" i="11"/>
  <c r="CV307" i="11"/>
  <c r="CH307" i="11"/>
  <c r="CF307" i="11"/>
  <c r="CS307" i="11"/>
  <c r="CE307" i="11"/>
  <c r="CT307" i="11"/>
  <c r="CS277" i="11"/>
  <c r="CL277" i="11"/>
  <c r="CI277" i="11"/>
  <c r="CK277" i="11"/>
  <c r="CW277" i="11"/>
  <c r="CV277" i="11"/>
  <c r="CZ277" i="11"/>
  <c r="CY277" i="11"/>
  <c r="CG277" i="11"/>
  <c r="CH277" i="11"/>
  <c r="CF277" i="11"/>
  <c r="CE277" i="11"/>
  <c r="AY277" i="11" s="1"/>
  <c r="CT277" i="11"/>
  <c r="CU277" i="11"/>
  <c r="L243" i="11"/>
  <c r="CG139" i="11"/>
  <c r="CF139" i="11"/>
  <c r="CU139" i="11"/>
  <c r="CT139" i="11"/>
  <c r="CS139" i="11"/>
  <c r="CH139" i="11"/>
  <c r="CX139" i="11"/>
  <c r="CI139" i="11"/>
  <c r="CE139" i="11"/>
  <c r="CW139" i="11"/>
  <c r="CJ139" i="11"/>
  <c r="CC139" i="11"/>
  <c r="CO139" i="11"/>
  <c r="CV139" i="11"/>
  <c r="CQ139" i="11"/>
  <c r="AY191" i="11"/>
  <c r="AY211" i="11"/>
  <c r="AY189" i="11"/>
  <c r="CS52" i="11"/>
  <c r="CD52" i="11"/>
  <c r="CV52" i="11"/>
  <c r="CU52" i="11"/>
  <c r="CF52" i="11"/>
  <c r="CT52" i="11"/>
  <c r="CR52" i="11"/>
  <c r="CH52" i="11"/>
  <c r="CG52" i="11"/>
  <c r="CE52" i="11"/>
  <c r="AY214" i="11"/>
  <c r="AY203" i="11"/>
  <c r="CF126" i="11"/>
  <c r="CE126" i="11"/>
  <c r="CV126" i="11"/>
  <c r="CT126" i="11"/>
  <c r="CW126" i="11"/>
  <c r="CU126" i="11"/>
  <c r="CS126" i="11"/>
  <c r="CQ126" i="11"/>
  <c r="CI126" i="11"/>
  <c r="CG126" i="11"/>
  <c r="CC126" i="11"/>
  <c r="AY126" i="11" s="1"/>
  <c r="CX126" i="11"/>
  <c r="CO126" i="11"/>
  <c r="CJ126" i="11"/>
  <c r="CH126" i="11"/>
  <c r="CC325" i="11"/>
  <c r="CR325" i="11"/>
  <c r="CQ325" i="11"/>
  <c r="CL325" i="11"/>
  <c r="CW325" i="11"/>
  <c r="CD325" i="11"/>
  <c r="CH325" i="11"/>
  <c r="CF325" i="11"/>
  <c r="CE325" i="11"/>
  <c r="AY325" i="11" s="1"/>
  <c r="CZ325" i="11"/>
  <c r="CK325" i="11"/>
  <c r="CV325" i="11"/>
  <c r="CY325" i="11"/>
  <c r="CS325" i="11"/>
  <c r="CI325" i="11"/>
  <c r="CT325" i="11"/>
  <c r="CZ302" i="11"/>
  <c r="CY302" i="11"/>
  <c r="CK302" i="11"/>
  <c r="CI302" i="11"/>
  <c r="CW302" i="11"/>
  <c r="CV302" i="11"/>
  <c r="CT302" i="11"/>
  <c r="CL302" i="11"/>
  <c r="CH302" i="11"/>
  <c r="CF302" i="11"/>
  <c r="AY302" i="11" s="1"/>
  <c r="CI256" i="11"/>
  <c r="CH256" i="11"/>
  <c r="CF256" i="11"/>
  <c r="CV256" i="11"/>
  <c r="CY256" i="11"/>
  <c r="CZ256" i="11"/>
  <c r="CT256" i="11"/>
  <c r="CL256" i="11"/>
  <c r="CK256" i="11"/>
  <c r="CW256" i="11"/>
  <c r="AY198" i="11"/>
  <c r="CF213" i="11"/>
  <c r="CE213" i="11"/>
  <c r="CB213" i="11"/>
  <c r="CG213" i="11"/>
  <c r="CT213" i="11"/>
  <c r="CV213" i="11"/>
  <c r="CH213" i="11"/>
  <c r="CP213" i="11"/>
  <c r="CU213" i="11"/>
  <c r="CS213" i="11"/>
  <c r="CI251" i="11"/>
  <c r="AY251" i="11" s="1"/>
  <c r="CH251" i="11"/>
  <c r="CF251" i="11"/>
  <c r="CZ251" i="11"/>
  <c r="CL251" i="11"/>
  <c r="CK251" i="11"/>
  <c r="CY251" i="11"/>
  <c r="CW251" i="11"/>
  <c r="CV251" i="11"/>
  <c r="CT251" i="11"/>
  <c r="AY115" i="11"/>
  <c r="CT285" i="11"/>
  <c r="CL285" i="11"/>
  <c r="CV285" i="11"/>
  <c r="CZ285" i="11"/>
  <c r="CW285" i="11"/>
  <c r="CF285" i="11"/>
  <c r="CY285" i="11"/>
  <c r="CJ285" i="11"/>
  <c r="CX285" i="11"/>
  <c r="CK285" i="11"/>
  <c r="CI285" i="11"/>
  <c r="CH285" i="11"/>
  <c r="AY285" i="11" s="1"/>
  <c r="CF317" i="11"/>
  <c r="CZ317" i="11"/>
  <c r="CY317" i="11"/>
  <c r="CK317" i="11"/>
  <c r="CI317" i="11"/>
  <c r="CH317" i="11"/>
  <c r="CW317" i="11"/>
  <c r="CV317" i="11"/>
  <c r="CT317" i="11"/>
  <c r="CL317" i="11"/>
  <c r="CR327" i="11"/>
  <c r="CQ327" i="11"/>
  <c r="CF327" i="11"/>
  <c r="CE327" i="11"/>
  <c r="CK327" i="11"/>
  <c r="CZ327" i="11"/>
  <c r="CY327" i="11"/>
  <c r="CX327" i="11"/>
  <c r="CD327" i="11"/>
  <c r="CL327" i="11"/>
  <c r="CJ327" i="11"/>
  <c r="CS327" i="11"/>
  <c r="CI327" i="11"/>
  <c r="CC327" i="11"/>
  <c r="AY327" i="11" s="1"/>
  <c r="CW327" i="11"/>
  <c r="CV327" i="11"/>
  <c r="CT327" i="11"/>
  <c r="CH327" i="11"/>
  <c r="CV295" i="11"/>
  <c r="CT295" i="11"/>
  <c r="CS295" i="11"/>
  <c r="CF295" i="11"/>
  <c r="CE295" i="11"/>
  <c r="CZ295" i="11"/>
  <c r="CL295" i="11"/>
  <c r="CW295" i="11"/>
  <c r="CY295" i="11"/>
  <c r="CH295" i="11"/>
  <c r="CI295" i="11"/>
  <c r="CK295" i="11"/>
  <c r="AY296" i="11"/>
  <c r="AY280" i="11"/>
  <c r="AY181" i="11"/>
  <c r="CU14" i="11"/>
  <c r="CS14" i="11"/>
  <c r="CD14" i="11"/>
  <c r="CV14" i="11"/>
  <c r="CT14" i="11"/>
  <c r="CR14" i="11"/>
  <c r="B384" i="11" s="1"/>
  <c r="CE14" i="11"/>
  <c r="CH14" i="11"/>
  <c r="CG14" i="11"/>
  <c r="CF14" i="11"/>
  <c r="CW272" i="11"/>
  <c r="CV272" i="11"/>
  <c r="CZ272" i="11"/>
  <c r="CH272" i="11"/>
  <c r="CI272" i="11"/>
  <c r="CK272" i="11"/>
  <c r="CF272" i="11"/>
  <c r="CY272" i="11"/>
  <c r="CT272" i="11"/>
  <c r="CL272" i="11"/>
  <c r="AY295" i="11"/>
  <c r="AY224" i="11"/>
  <c r="CO136" i="11"/>
  <c r="CQ136" i="11"/>
  <c r="CI136" i="11"/>
  <c r="CC136" i="11"/>
  <c r="CW136" i="11"/>
  <c r="CU136" i="11"/>
  <c r="CH136" i="11"/>
  <c r="CF136" i="11"/>
  <c r="CE136" i="11"/>
  <c r="CG136" i="11"/>
  <c r="CV136" i="11"/>
  <c r="CS136" i="11"/>
  <c r="CT136" i="11"/>
  <c r="AY121" i="11"/>
  <c r="AY180" i="11"/>
  <c r="CV98" i="11"/>
  <c r="CE98" i="11"/>
  <c r="CW98" i="11"/>
  <c r="CU98" i="11"/>
  <c r="CT98" i="11"/>
  <c r="CI98" i="11"/>
  <c r="CG98" i="11"/>
  <c r="CH98" i="11"/>
  <c r="CC98" i="11"/>
  <c r="CS98" i="11"/>
  <c r="CQ98" i="11"/>
  <c r="CO98" i="11"/>
  <c r="CF98" i="11"/>
  <c r="CK265" i="11"/>
  <c r="CI265" i="11"/>
  <c r="CH265" i="11"/>
  <c r="CT265" i="11"/>
  <c r="CL265" i="11"/>
  <c r="CV265" i="11"/>
  <c r="CG265" i="11"/>
  <c r="CZ265" i="11"/>
  <c r="CW265" i="11"/>
  <c r="CS265" i="11"/>
  <c r="CE265" i="11"/>
  <c r="CY265" i="11"/>
  <c r="CU265" i="11"/>
  <c r="CF265" i="11"/>
  <c r="AY276" i="11"/>
  <c r="AY135" i="11"/>
  <c r="CG124" i="11"/>
  <c r="CV124" i="11"/>
  <c r="CF124" i="11"/>
  <c r="CE124" i="11"/>
  <c r="CW124" i="11"/>
  <c r="CJ124" i="11"/>
  <c r="CI124" i="11"/>
  <c r="CH124" i="11"/>
  <c r="CC124" i="11"/>
  <c r="AY124" i="11" s="1"/>
  <c r="CX124" i="11"/>
  <c r="CT124" i="11"/>
  <c r="CS124" i="11"/>
  <c r="CU124" i="11"/>
  <c r="CQ124" i="11"/>
  <c r="AY275" i="11"/>
  <c r="AY196" i="11"/>
  <c r="AY222" i="11"/>
  <c r="AY65" i="11"/>
  <c r="AY30" i="11"/>
  <c r="CG93" i="11"/>
  <c r="CQ93" i="11"/>
  <c r="CW93" i="11"/>
  <c r="CV93" i="11"/>
  <c r="CH93" i="11"/>
  <c r="CU93" i="11"/>
  <c r="CF93" i="11"/>
  <c r="CC93" i="11"/>
  <c r="CT93" i="11"/>
  <c r="CS93" i="11"/>
  <c r="CO93" i="11"/>
  <c r="CI93" i="11"/>
  <c r="CE93" i="11"/>
  <c r="CU28" i="11"/>
  <c r="CR28" i="11"/>
  <c r="CD28" i="11"/>
  <c r="CH28" i="11"/>
  <c r="CE28" i="11"/>
  <c r="CV28" i="11"/>
  <c r="CT28" i="11"/>
  <c r="CS28" i="11"/>
  <c r="CG28" i="11"/>
  <c r="CF28" i="11"/>
  <c r="CO232" i="11"/>
  <c r="CD232" i="11"/>
  <c r="CQ232" i="11"/>
  <c r="CR232" i="11"/>
  <c r="CB232" i="11"/>
  <c r="CC232" i="11"/>
  <c r="CA232" i="11"/>
  <c r="AJ232" i="11" s="1"/>
  <c r="CY297" i="11"/>
  <c r="CX297" i="11"/>
  <c r="CW297" i="11"/>
  <c r="CJ297" i="11"/>
  <c r="CI297" i="11"/>
  <c r="CF297" i="11"/>
  <c r="CV297" i="11"/>
  <c r="CL297" i="11"/>
  <c r="CK297" i="11"/>
  <c r="CH297" i="11"/>
  <c r="CZ297" i="11"/>
  <c r="CT297" i="11"/>
  <c r="CW118" i="11"/>
  <c r="CH118" i="11"/>
  <c r="CG118" i="11"/>
  <c r="CF118" i="11"/>
  <c r="CC118" i="11"/>
  <c r="CV118" i="11"/>
  <c r="CU118" i="11"/>
  <c r="CT118" i="11"/>
  <c r="CS118" i="11"/>
  <c r="CE118" i="11"/>
  <c r="CQ118" i="11"/>
  <c r="CO118" i="11"/>
  <c r="CI118" i="11"/>
  <c r="AY218" i="11"/>
  <c r="CV138" i="11"/>
  <c r="CH138" i="11"/>
  <c r="CU138" i="11"/>
  <c r="CI138" i="11"/>
  <c r="CG138" i="11"/>
  <c r="CS138" i="11"/>
  <c r="CQ138" i="11"/>
  <c r="CW138" i="11"/>
  <c r="CT138" i="11"/>
  <c r="CC138" i="11"/>
  <c r="CX138" i="11"/>
  <c r="CO138" i="11"/>
  <c r="CJ138" i="11"/>
  <c r="CF138" i="11"/>
  <c r="CE138" i="11"/>
  <c r="AY210" i="11"/>
  <c r="AY188" i="11"/>
  <c r="AY59" i="11"/>
  <c r="AY130" i="11"/>
  <c r="AY225" i="11"/>
  <c r="AY22" i="11"/>
  <c r="CI123" i="11"/>
  <c r="CW123" i="11"/>
  <c r="CF123" i="11"/>
  <c r="CE123" i="11"/>
  <c r="CV123" i="11"/>
  <c r="CC123" i="11"/>
  <c r="CU123" i="11"/>
  <c r="CT123" i="11"/>
  <c r="CS123" i="11"/>
  <c r="CG123" i="11"/>
  <c r="CX123" i="11"/>
  <c r="CJ123" i="11"/>
  <c r="CH123" i="11"/>
  <c r="CQ123" i="11"/>
  <c r="AY255" i="11"/>
  <c r="CF104" i="11"/>
  <c r="CS104" i="11"/>
  <c r="CQ104" i="11"/>
  <c r="CE104" i="11"/>
  <c r="CC104" i="11"/>
  <c r="CV104" i="11"/>
  <c r="CI104" i="11"/>
  <c r="CH104" i="11"/>
  <c r="CG104" i="11"/>
  <c r="CX104" i="11"/>
  <c r="CW104" i="11"/>
  <c r="CJ104" i="11"/>
  <c r="CU104" i="11"/>
  <c r="CT104" i="11"/>
  <c r="CL304" i="11"/>
  <c r="CT304" i="11"/>
  <c r="CF304" i="11"/>
  <c r="AY304" i="11" s="1"/>
  <c r="CV304" i="11"/>
  <c r="CI304" i="11"/>
  <c r="CH304" i="11"/>
  <c r="CZ304" i="11"/>
  <c r="CY304" i="11"/>
  <c r="CK304" i="11"/>
  <c r="CW304" i="11"/>
  <c r="CH252" i="11"/>
  <c r="CF252" i="11"/>
  <c r="CE252" i="11"/>
  <c r="CW252" i="11"/>
  <c r="CV252" i="11"/>
  <c r="CS252" i="11"/>
  <c r="CK252" i="11"/>
  <c r="CT252" i="11"/>
  <c r="CR252" i="11"/>
  <c r="CQ252" i="11"/>
  <c r="CD252" i="11"/>
  <c r="CZ252" i="11"/>
  <c r="CY252" i="11"/>
  <c r="CI252" i="11"/>
  <c r="CL252" i="11"/>
  <c r="CC252" i="11"/>
  <c r="AY168" i="11"/>
  <c r="AY208" i="11"/>
  <c r="AY61" i="11"/>
  <c r="AY108" i="11"/>
  <c r="CV107" i="11"/>
  <c r="CQ107" i="11"/>
  <c r="CE107" i="11"/>
  <c r="AY107" i="11" s="1"/>
  <c r="CC107" i="11"/>
  <c r="CO107" i="11"/>
  <c r="CI107" i="11"/>
  <c r="CF107" i="11"/>
  <c r="CH107" i="11"/>
  <c r="CG107" i="11"/>
  <c r="CU107" i="11"/>
  <c r="CT107" i="11"/>
  <c r="CW107" i="11"/>
  <c r="CS107" i="11"/>
  <c r="CV274" i="11"/>
  <c r="CT274" i="11"/>
  <c r="CL274" i="11"/>
  <c r="CK274" i="11"/>
  <c r="CI274" i="11"/>
  <c r="CZ274" i="11"/>
  <c r="CY274" i="11"/>
  <c r="CW274" i="11"/>
  <c r="CH274" i="11"/>
  <c r="CF274" i="11"/>
  <c r="AY298" i="11"/>
  <c r="CE56" i="11"/>
  <c r="CD56" i="11"/>
  <c r="CV56" i="11"/>
  <c r="CU56" i="11"/>
  <c r="CT56" i="11"/>
  <c r="CS56" i="11"/>
  <c r="CF56" i="11"/>
  <c r="CR56" i="11"/>
  <c r="CH56" i="11"/>
  <c r="CG56" i="11"/>
  <c r="CF44" i="11"/>
  <c r="CH44" i="11"/>
  <c r="CD44" i="11"/>
  <c r="CV44" i="11"/>
  <c r="CU44" i="11"/>
  <c r="CT44" i="11"/>
  <c r="CS44" i="11"/>
  <c r="CR44" i="11"/>
  <c r="CG44" i="11"/>
  <c r="CE44" i="11"/>
  <c r="CV294" i="11"/>
  <c r="CT294" i="11"/>
  <c r="CS294" i="11"/>
  <c r="CI294" i="11"/>
  <c r="CH294" i="11"/>
  <c r="CD294" i="11"/>
  <c r="CW294" i="11"/>
  <c r="CE294" i="11"/>
  <c r="CC294" i="11"/>
  <c r="AY294" i="11" s="1"/>
  <c r="CZ294" i="11"/>
  <c r="CY294" i="11"/>
  <c r="CR294" i="11"/>
  <c r="CF294" i="11"/>
  <c r="CQ294" i="11"/>
  <c r="CL294" i="11"/>
  <c r="CK294" i="11"/>
  <c r="AY48" i="11"/>
  <c r="CC95" i="11"/>
  <c r="CO95" i="11"/>
  <c r="CW95" i="11"/>
  <c r="CV95" i="11"/>
  <c r="CH95" i="11"/>
  <c r="CT95" i="11"/>
  <c r="CS95" i="11"/>
  <c r="CQ95" i="11"/>
  <c r="CF95" i="11"/>
  <c r="CI95" i="11"/>
  <c r="CG95" i="11"/>
  <c r="CE95" i="11"/>
  <c r="CU95" i="11"/>
  <c r="AY190" i="11"/>
  <c r="AY186" i="11"/>
  <c r="A384" i="11"/>
  <c r="CE125" i="11"/>
  <c r="CU125" i="11"/>
  <c r="CG125" i="11"/>
  <c r="CF125" i="11"/>
  <c r="CW125" i="11"/>
  <c r="CS125" i="11"/>
  <c r="CQ125" i="11"/>
  <c r="CJ125" i="11"/>
  <c r="CC125" i="11"/>
  <c r="AY125" i="11" s="1"/>
  <c r="CT125" i="11"/>
  <c r="CX125" i="11"/>
  <c r="CH125" i="11"/>
  <c r="CV125" i="11"/>
  <c r="CI125" i="11"/>
  <c r="AY199" i="11"/>
  <c r="AY217" i="11"/>
  <c r="CL257" i="11"/>
  <c r="CK257" i="11"/>
  <c r="AY257" i="11" s="1"/>
  <c r="CI257" i="11"/>
  <c r="CH257" i="11"/>
  <c r="CF257" i="11"/>
  <c r="CW257" i="11"/>
  <c r="CV257" i="11"/>
  <c r="CT257" i="11"/>
  <c r="CZ257" i="11"/>
  <c r="CY257" i="11"/>
  <c r="AY114" i="11"/>
  <c r="AY273" i="11"/>
  <c r="CF321" i="11"/>
  <c r="CX321" i="11"/>
  <c r="CW321" i="11"/>
  <c r="CY321" i="11"/>
  <c r="CV321" i="11"/>
  <c r="CL321" i="11"/>
  <c r="CZ321" i="11"/>
  <c r="CT321" i="11"/>
  <c r="CK321" i="11"/>
  <c r="AY321" i="11" s="1"/>
  <c r="CJ321" i="11"/>
  <c r="CH321" i="11"/>
  <c r="CI321" i="11"/>
  <c r="AY254" i="11"/>
  <c r="AY264" i="11"/>
  <c r="CS215" i="11"/>
  <c r="CB215" i="11"/>
  <c r="CT215" i="11"/>
  <c r="CP215" i="11"/>
  <c r="CV215" i="11"/>
  <c r="CU215" i="11"/>
  <c r="CH215" i="11"/>
  <c r="CG215" i="11"/>
  <c r="CF215" i="11"/>
  <c r="CE215" i="11"/>
  <c r="AY195" i="11"/>
  <c r="AY119" i="11"/>
  <c r="AY220" i="11"/>
  <c r="AY101" i="11"/>
  <c r="CU60" i="11"/>
  <c r="CG60" i="11"/>
  <c r="CH60" i="11"/>
  <c r="CF60" i="11"/>
  <c r="CV60" i="11"/>
  <c r="CE60" i="11"/>
  <c r="CD60" i="11"/>
  <c r="CT60" i="11"/>
  <c r="CS60" i="11"/>
  <c r="CR60" i="11"/>
  <c r="CH96" i="11"/>
  <c r="CW96" i="11"/>
  <c r="CV96" i="11"/>
  <c r="CU96" i="11"/>
  <c r="CG96" i="11"/>
  <c r="CF96" i="11"/>
  <c r="CE96" i="11"/>
  <c r="CT96" i="11"/>
  <c r="CI96" i="11"/>
  <c r="CS96" i="11"/>
  <c r="CQ96" i="11"/>
  <c r="CO96" i="11"/>
  <c r="CC96" i="11"/>
  <c r="AY270" i="11"/>
  <c r="CH212" i="11"/>
  <c r="CS212" i="11"/>
  <c r="CG212" i="11"/>
  <c r="CF212" i="11"/>
  <c r="CE212" i="11"/>
  <c r="CV212" i="11"/>
  <c r="CU212" i="11"/>
  <c r="CT212" i="11"/>
  <c r="CP212" i="11"/>
  <c r="CB212" i="11"/>
  <c r="AY212" i="11" s="1"/>
  <c r="CX127" i="11"/>
  <c r="CC127" i="11"/>
  <c r="AY127" i="11" s="1"/>
  <c r="CU127" i="11"/>
  <c r="CS127" i="11"/>
  <c r="CW127" i="11"/>
  <c r="CQ127" i="11"/>
  <c r="CI127" i="11"/>
  <c r="CH127" i="11"/>
  <c r="CG127" i="11"/>
  <c r="CF127" i="11"/>
  <c r="CJ127" i="11"/>
  <c r="CE127" i="11"/>
  <c r="CV127" i="11"/>
  <c r="CT127" i="11"/>
  <c r="AY259" i="11"/>
  <c r="AY289" i="13"/>
  <c r="CS294" i="13"/>
  <c r="CI294" i="13"/>
  <c r="CH294" i="13"/>
  <c r="CF294" i="13"/>
  <c r="CZ294" i="13"/>
  <c r="CY294" i="13"/>
  <c r="CW294" i="13"/>
  <c r="CL294" i="13"/>
  <c r="CK294" i="13"/>
  <c r="CE294" i="13"/>
  <c r="CD294" i="13"/>
  <c r="CT294" i="13"/>
  <c r="CV294" i="13"/>
  <c r="CR294" i="13"/>
  <c r="CC294" i="13"/>
  <c r="CQ294" i="13"/>
  <c r="CF100" i="13"/>
  <c r="CC100" i="13"/>
  <c r="CV100" i="13"/>
  <c r="CU100" i="13"/>
  <c r="CQ100" i="13"/>
  <c r="CT100" i="13"/>
  <c r="CS100" i="13"/>
  <c r="CH100" i="13"/>
  <c r="CG100" i="13"/>
  <c r="CE100" i="13"/>
  <c r="CI100" i="13"/>
  <c r="CW100" i="13"/>
  <c r="CO100" i="13"/>
  <c r="AY212" i="13"/>
  <c r="AY198" i="13"/>
  <c r="CU138" i="13"/>
  <c r="CI138" i="13"/>
  <c r="AY138" i="13" s="1"/>
  <c r="CG138" i="13"/>
  <c r="CO138" i="13"/>
  <c r="CJ138" i="13"/>
  <c r="CH138" i="13"/>
  <c r="CV138" i="13"/>
  <c r="CT138" i="13"/>
  <c r="CQ138" i="13"/>
  <c r="CF138" i="13"/>
  <c r="CS138" i="13"/>
  <c r="CX138" i="13"/>
  <c r="CE138" i="13"/>
  <c r="CW138" i="13"/>
  <c r="CC138" i="13"/>
  <c r="CF13" i="13"/>
  <c r="CD13" i="13"/>
  <c r="CE13" i="13"/>
  <c r="CV13" i="13"/>
  <c r="CS13" i="13"/>
  <c r="CH13" i="13"/>
  <c r="CU13" i="13"/>
  <c r="CG13" i="13"/>
  <c r="CT13" i="13"/>
  <c r="CR13" i="13"/>
  <c r="AY32" i="13"/>
  <c r="CV164" i="13"/>
  <c r="CU164" i="13"/>
  <c r="CT164" i="13"/>
  <c r="CH164" i="13"/>
  <c r="CG164" i="13"/>
  <c r="CR164" i="13"/>
  <c r="CE164" i="13"/>
  <c r="CS164" i="13"/>
  <c r="CF164" i="13"/>
  <c r="CD164" i="13"/>
  <c r="AY181" i="13"/>
  <c r="AY189" i="13"/>
  <c r="AY272" i="13"/>
  <c r="CF36" i="13"/>
  <c r="CD36" i="13"/>
  <c r="AY36" i="13" s="1"/>
  <c r="CS36" i="13"/>
  <c r="CR36" i="13"/>
  <c r="CV36" i="13"/>
  <c r="CU36" i="13"/>
  <c r="CT36" i="13"/>
  <c r="CH36" i="13"/>
  <c r="CG36" i="13"/>
  <c r="CE36" i="13"/>
  <c r="AY261" i="13"/>
  <c r="AY29" i="13"/>
  <c r="AY281" i="13"/>
  <c r="AY131" i="13"/>
  <c r="CQ108" i="13"/>
  <c r="CO108" i="13"/>
  <c r="CC108" i="13"/>
  <c r="AY108" i="13" s="1"/>
  <c r="CV108" i="13"/>
  <c r="CS108" i="13"/>
  <c r="CH108" i="13"/>
  <c r="CG108" i="13"/>
  <c r="CI108" i="13"/>
  <c r="CW108" i="13"/>
  <c r="CF108" i="13"/>
  <c r="CE108" i="13"/>
  <c r="CU108" i="13"/>
  <c r="CT108" i="13"/>
  <c r="AY133" i="13"/>
  <c r="AY278" i="13"/>
  <c r="CQ217" i="13"/>
  <c r="CF217" i="13"/>
  <c r="CS217" i="13"/>
  <c r="CR217" i="13"/>
  <c r="CP217" i="13"/>
  <c r="CU217" i="13"/>
  <c r="CC217" i="13"/>
  <c r="CT217" i="13"/>
  <c r="CH217" i="13"/>
  <c r="CD217" i="13"/>
  <c r="CV217" i="13"/>
  <c r="CG217" i="13"/>
  <c r="CE217" i="13"/>
  <c r="CB217" i="13"/>
  <c r="AY316" i="13"/>
  <c r="AY274" i="13"/>
  <c r="AJ231" i="13"/>
  <c r="AJ233" i="13"/>
  <c r="AY202" i="13"/>
  <c r="AY182" i="13"/>
  <c r="AY224" i="13"/>
  <c r="CF255" i="13"/>
  <c r="CZ255" i="13"/>
  <c r="CY255" i="13"/>
  <c r="CX255" i="13"/>
  <c r="CL255" i="13"/>
  <c r="CK255" i="13"/>
  <c r="CJ255" i="13"/>
  <c r="CI255" i="13"/>
  <c r="CT255" i="13"/>
  <c r="CH255" i="13"/>
  <c r="CV255" i="13"/>
  <c r="CW255" i="13"/>
  <c r="AY220" i="13"/>
  <c r="AY273" i="13"/>
  <c r="AY184" i="13"/>
  <c r="CV208" i="13"/>
  <c r="CS208" i="13"/>
  <c r="CR208" i="13"/>
  <c r="CQ208" i="13"/>
  <c r="CP208" i="13"/>
  <c r="CB208" i="13"/>
  <c r="CG208" i="13"/>
  <c r="CU208" i="13"/>
  <c r="CD208" i="13"/>
  <c r="CE208" i="13"/>
  <c r="CC208" i="13"/>
  <c r="CH208" i="13"/>
  <c r="CL284" i="13"/>
  <c r="CK284" i="13"/>
  <c r="CI284" i="13"/>
  <c r="AY284" i="13" s="1"/>
  <c r="CH284" i="13"/>
  <c r="CF284" i="13"/>
  <c r="CZ284" i="13"/>
  <c r="CT284" i="13"/>
  <c r="CW284" i="13"/>
  <c r="CV284" i="13"/>
  <c r="CY284" i="13"/>
  <c r="AY135" i="13"/>
  <c r="CZ309" i="13"/>
  <c r="CY309" i="13"/>
  <c r="CX309" i="13"/>
  <c r="CL309" i="13"/>
  <c r="CJ309" i="13"/>
  <c r="CW309" i="13"/>
  <c r="CV309" i="13"/>
  <c r="CH309" i="13"/>
  <c r="CK309" i="13"/>
  <c r="CT309" i="13"/>
  <c r="CF309" i="13"/>
  <c r="CI309" i="13"/>
  <c r="AY283" i="13"/>
  <c r="AY130" i="13"/>
  <c r="AY222" i="13"/>
  <c r="CV301" i="13"/>
  <c r="CK301" i="13"/>
  <c r="CS301" i="13"/>
  <c r="CT301" i="13"/>
  <c r="CL301" i="13"/>
  <c r="CI301" i="13"/>
  <c r="CE301" i="13"/>
  <c r="AY301" i="13" s="1"/>
  <c r="CW301" i="13"/>
  <c r="CH301" i="13"/>
  <c r="CF301" i="13"/>
  <c r="CZ301" i="13"/>
  <c r="CY301" i="13"/>
  <c r="AY199" i="13"/>
  <c r="CG223" i="13"/>
  <c r="CH223" i="13"/>
  <c r="CQ223" i="13"/>
  <c r="CE223" i="13"/>
  <c r="CU223" i="13"/>
  <c r="CS223" i="13"/>
  <c r="CD223" i="13"/>
  <c r="CC223" i="13"/>
  <c r="CR223" i="13"/>
  <c r="CP223" i="13"/>
  <c r="CB223" i="13"/>
  <c r="CV223" i="13"/>
  <c r="AY48" i="13"/>
  <c r="AY226" i="13"/>
  <c r="AY253" i="13"/>
  <c r="CV163" i="13"/>
  <c r="CU163" i="13"/>
  <c r="CT163" i="13"/>
  <c r="CG163" i="13"/>
  <c r="CF163" i="13"/>
  <c r="CE163" i="13"/>
  <c r="CD163" i="13"/>
  <c r="CS163" i="13"/>
  <c r="CR163" i="13"/>
  <c r="CH163" i="13"/>
  <c r="D174" i="13"/>
  <c r="AY288" i="13"/>
  <c r="CT322" i="13"/>
  <c r="CL322" i="13"/>
  <c r="CZ322" i="13"/>
  <c r="CY322" i="13"/>
  <c r="CH322" i="13"/>
  <c r="CW322" i="13"/>
  <c r="CV322" i="13"/>
  <c r="CI322" i="13"/>
  <c r="AY322" i="13" s="1"/>
  <c r="CF322" i="13"/>
  <c r="CK322" i="13"/>
  <c r="CV173" i="13"/>
  <c r="CU173" i="13"/>
  <c r="CT173" i="13"/>
  <c r="CS173" i="13"/>
  <c r="CE173" i="13"/>
  <c r="CD173" i="13"/>
  <c r="AY173" i="13" s="1"/>
  <c r="CG173" i="13"/>
  <c r="CH173" i="13"/>
  <c r="CR173" i="13"/>
  <c r="CF173" i="13"/>
  <c r="AY271" i="13"/>
  <c r="AY264" i="13"/>
  <c r="CU60" i="13"/>
  <c r="CS60" i="13"/>
  <c r="CG60" i="13"/>
  <c r="CF60" i="13"/>
  <c r="CE60" i="13"/>
  <c r="CD60" i="13"/>
  <c r="AY60" i="13" s="1"/>
  <c r="CV60" i="13"/>
  <c r="CH60" i="13"/>
  <c r="CT60" i="13"/>
  <c r="CR60" i="13"/>
  <c r="AY125" i="13"/>
  <c r="AY107" i="13"/>
  <c r="AY203" i="13"/>
  <c r="CV171" i="13"/>
  <c r="CU171" i="13"/>
  <c r="CT171" i="13"/>
  <c r="CS171" i="13"/>
  <c r="CH171" i="13"/>
  <c r="CF171" i="13"/>
  <c r="CE171" i="13"/>
  <c r="CD171" i="13"/>
  <c r="CR171" i="13"/>
  <c r="CG171" i="13"/>
  <c r="D333" i="13"/>
  <c r="CX104" i="13"/>
  <c r="CV104" i="13"/>
  <c r="CC104" i="13"/>
  <c r="CW104" i="13"/>
  <c r="CQ104" i="13"/>
  <c r="CI104" i="13"/>
  <c r="CE104" i="13"/>
  <c r="CJ104" i="13"/>
  <c r="AY104" i="13" s="1"/>
  <c r="CH104" i="13"/>
  <c r="CT104" i="13"/>
  <c r="CU104" i="13"/>
  <c r="CS104" i="13"/>
  <c r="CG104" i="13"/>
  <c r="CF104" i="13"/>
  <c r="AY31" i="13"/>
  <c r="CF251" i="13"/>
  <c r="CW251" i="13"/>
  <c r="CL251" i="13"/>
  <c r="CK251" i="13"/>
  <c r="CZ251" i="13"/>
  <c r="CY251" i="13"/>
  <c r="CV251" i="13"/>
  <c r="CT251" i="13"/>
  <c r="CH251" i="13"/>
  <c r="CI251" i="13"/>
  <c r="AY251" i="13" s="1"/>
  <c r="AY114" i="13"/>
  <c r="AY52" i="13"/>
  <c r="AY263" i="13"/>
  <c r="AY171" i="13"/>
  <c r="AY321" i="13"/>
  <c r="AY275" i="13"/>
  <c r="CF125" i="13"/>
  <c r="CH125" i="13"/>
  <c r="CE125" i="13"/>
  <c r="CI125" i="13"/>
  <c r="CG125" i="13"/>
  <c r="CC125" i="13"/>
  <c r="CX125" i="13"/>
  <c r="CT125" i="13"/>
  <c r="CS125" i="13"/>
  <c r="CQ125" i="13"/>
  <c r="CW125" i="13"/>
  <c r="CJ125" i="13"/>
  <c r="CV125" i="13"/>
  <c r="CU125" i="13"/>
  <c r="AY205" i="13"/>
  <c r="AY214" i="13"/>
  <c r="AY195" i="13"/>
  <c r="AY191" i="13"/>
  <c r="AY27" i="13"/>
  <c r="CS107" i="13"/>
  <c r="CQ107" i="13"/>
  <c r="CC107" i="13"/>
  <c r="CV107" i="13"/>
  <c r="CI107" i="13"/>
  <c r="CH107" i="13"/>
  <c r="CE107" i="13"/>
  <c r="CG107" i="13"/>
  <c r="CF107" i="13"/>
  <c r="CT107" i="13"/>
  <c r="CU107" i="13"/>
  <c r="CW107" i="13"/>
  <c r="CO107" i="13"/>
  <c r="AY38" i="13"/>
  <c r="CY298" i="13"/>
  <c r="CH298" i="13"/>
  <c r="CZ298" i="13"/>
  <c r="CW298" i="13"/>
  <c r="CV298" i="13"/>
  <c r="CI298" i="13"/>
  <c r="CL298" i="13"/>
  <c r="CT298" i="13"/>
  <c r="CK298" i="13"/>
  <c r="CF298" i="13"/>
  <c r="AY277" i="13"/>
  <c r="AY140" i="13"/>
  <c r="CF21" i="13"/>
  <c r="CD21" i="13"/>
  <c r="CG21" i="13"/>
  <c r="CV21" i="13"/>
  <c r="CU21" i="13"/>
  <c r="D39" i="13"/>
  <c r="CT21" i="13"/>
  <c r="CH21" i="13"/>
  <c r="CS21" i="13"/>
  <c r="CR21" i="13"/>
  <c r="CE21" i="13"/>
  <c r="AY163" i="13"/>
  <c r="CY290" i="13"/>
  <c r="CV290" i="13"/>
  <c r="CZ290" i="13"/>
  <c r="CW290" i="13"/>
  <c r="CT290" i="13"/>
  <c r="CH290" i="13"/>
  <c r="CF290" i="13"/>
  <c r="CI290" i="13"/>
  <c r="CL290" i="13"/>
  <c r="CK290" i="13"/>
  <c r="AY304" i="13"/>
  <c r="CT305" i="13"/>
  <c r="CZ305" i="13"/>
  <c r="CY305" i="13"/>
  <c r="CW305" i="13"/>
  <c r="CH305" i="13"/>
  <c r="CF305" i="13"/>
  <c r="AY305" i="13" s="1"/>
  <c r="CK305" i="13"/>
  <c r="CV305" i="13"/>
  <c r="CL305" i="13"/>
  <c r="CI305" i="13"/>
  <c r="AY218" i="13"/>
  <c r="AY328" i="13"/>
  <c r="CV170" i="13"/>
  <c r="CU170" i="13"/>
  <c r="CT170" i="13"/>
  <c r="CS170" i="13"/>
  <c r="CR170" i="13"/>
  <c r="CD170" i="13"/>
  <c r="AY170" i="13" s="1"/>
  <c r="CF170" i="13"/>
  <c r="CE170" i="13"/>
  <c r="CH170" i="13"/>
  <c r="CG170" i="13"/>
  <c r="AY110" i="13"/>
  <c r="AY34" i="13"/>
  <c r="CV52" i="13"/>
  <c r="CG52" i="13"/>
  <c r="CE52" i="13"/>
  <c r="D57" i="13"/>
  <c r="A384" i="13" s="1"/>
  <c r="CR52" i="13"/>
  <c r="CD52" i="13"/>
  <c r="CS52" i="13"/>
  <c r="CU52" i="13"/>
  <c r="CT52" i="13"/>
  <c r="CH52" i="13"/>
  <c r="CF52" i="13"/>
  <c r="AY111" i="13"/>
  <c r="AY204" i="13"/>
  <c r="CS96" i="13"/>
  <c r="CQ96" i="13"/>
  <c r="CH96" i="13"/>
  <c r="CG96" i="13"/>
  <c r="CC96" i="13"/>
  <c r="AY96" i="13" s="1"/>
  <c r="CF96" i="13"/>
  <c r="CE96" i="13"/>
  <c r="CV96" i="13"/>
  <c r="CI96" i="13"/>
  <c r="CW96" i="13"/>
  <c r="CU96" i="13"/>
  <c r="CT96" i="13"/>
  <c r="CO96" i="13"/>
  <c r="CC318" i="13"/>
  <c r="CL318" i="13"/>
  <c r="CR318" i="13"/>
  <c r="CQ318" i="13"/>
  <c r="CE318" i="13"/>
  <c r="CZ318" i="13"/>
  <c r="CY318" i="13"/>
  <c r="CK318" i="13"/>
  <c r="CI318" i="13"/>
  <c r="CH318" i="13"/>
  <c r="CF318" i="13"/>
  <c r="CV318" i="13"/>
  <c r="CS318" i="13"/>
  <c r="CT318" i="13"/>
  <c r="CD318" i="13"/>
  <c r="AY318" i="13" s="1"/>
  <c r="CW318" i="13"/>
  <c r="CU219" i="13"/>
  <c r="CS219" i="13"/>
  <c r="CT219" i="13"/>
  <c r="CR219" i="13"/>
  <c r="CQ219" i="13"/>
  <c r="CP219" i="13"/>
  <c r="CC219" i="13"/>
  <c r="CB219" i="13"/>
  <c r="CF219" i="13"/>
  <c r="CV219" i="13"/>
  <c r="CE219" i="13"/>
  <c r="CD219" i="13"/>
  <c r="CH219" i="13"/>
  <c r="CG219" i="13"/>
  <c r="AY307" i="13"/>
  <c r="L245" i="13"/>
  <c r="AY142" i="13"/>
  <c r="AY216" i="13"/>
  <c r="AY37" i="13"/>
  <c r="AY297" i="13"/>
  <c r="CG196" i="13"/>
  <c r="CF196" i="13"/>
  <c r="CE196" i="13"/>
  <c r="CU196" i="13"/>
  <c r="CT196" i="13"/>
  <c r="CS196" i="13"/>
  <c r="CR196" i="13"/>
  <c r="CB196" i="13"/>
  <c r="CQ196" i="13"/>
  <c r="CP196" i="13"/>
  <c r="CC196" i="13"/>
  <c r="CH196" i="13"/>
  <c r="CD196" i="13"/>
  <c r="CV196" i="13"/>
  <c r="CV313" i="13"/>
  <c r="CS313" i="13"/>
  <c r="CL313" i="13"/>
  <c r="CK313" i="13"/>
  <c r="CI313" i="13"/>
  <c r="CH313" i="13"/>
  <c r="CZ313" i="13"/>
  <c r="CF313" i="13"/>
  <c r="CE313" i="13"/>
  <c r="CY313" i="13"/>
  <c r="CW313" i="13"/>
  <c r="CT313" i="13"/>
  <c r="CV300" i="13"/>
  <c r="CL300" i="13"/>
  <c r="CZ300" i="13"/>
  <c r="CQ300" i="13"/>
  <c r="CI300" i="13"/>
  <c r="CH300" i="13"/>
  <c r="CF300" i="13"/>
  <c r="CE300" i="13"/>
  <c r="CY300" i="13"/>
  <c r="CW300" i="13"/>
  <c r="CT300" i="13"/>
  <c r="CD300" i="13"/>
  <c r="CS300" i="13"/>
  <c r="CK300" i="13"/>
  <c r="CR300" i="13"/>
  <c r="CC300" i="13"/>
  <c r="AY258" i="13"/>
  <c r="AY279" i="13"/>
  <c r="L242" i="13"/>
  <c r="AY324" i="13"/>
  <c r="AY165" i="13"/>
  <c r="AY206" i="13"/>
  <c r="AY128" i="13"/>
  <c r="AY180" i="13"/>
  <c r="AY188" i="13"/>
  <c r="AY280" i="13"/>
  <c r="AY286" i="13"/>
  <c r="CJ123" i="13"/>
  <c r="CI123" i="13"/>
  <c r="CG123" i="13"/>
  <c r="CC123" i="13"/>
  <c r="AY123" i="13" s="1"/>
  <c r="CW123" i="13"/>
  <c r="CS123" i="13"/>
  <c r="CH123" i="13"/>
  <c r="CQ123" i="13"/>
  <c r="CF123" i="13"/>
  <c r="CV123" i="13"/>
  <c r="CX123" i="13"/>
  <c r="CT123" i="13"/>
  <c r="CU123" i="13"/>
  <c r="CE123" i="13"/>
  <c r="CV169" i="13"/>
  <c r="CU169" i="13"/>
  <c r="CT169" i="13"/>
  <c r="CS169" i="13"/>
  <c r="CH169" i="13"/>
  <c r="CG169" i="13"/>
  <c r="CF169" i="13"/>
  <c r="CR169" i="13"/>
  <c r="CE169" i="13"/>
  <c r="CD169" i="13"/>
  <c r="AY179" i="13"/>
  <c r="AY187" i="13"/>
  <c r="AY252" i="13"/>
  <c r="AY325" i="13"/>
  <c r="AY190" i="13"/>
  <c r="CF16" i="13"/>
  <c r="CD16" i="13"/>
  <c r="AY16" i="13" s="1"/>
  <c r="CS16" i="13"/>
  <c r="CR16" i="13"/>
  <c r="CV16" i="13"/>
  <c r="CE16" i="13"/>
  <c r="CU16" i="13"/>
  <c r="CT16" i="13"/>
  <c r="CH16" i="13"/>
  <c r="CG16" i="13"/>
  <c r="AY268" i="13"/>
  <c r="AY293" i="13"/>
  <c r="AY35" i="13"/>
  <c r="CL283" i="12"/>
  <c r="CI283" i="12"/>
  <c r="CY283" i="12"/>
  <c r="CV283" i="12"/>
  <c r="CZ283" i="12"/>
  <c r="CH283" i="12"/>
  <c r="CF283" i="12"/>
  <c r="CE283" i="12"/>
  <c r="CW283" i="12"/>
  <c r="CS283" i="12"/>
  <c r="CT283" i="12"/>
  <c r="CK283" i="12"/>
  <c r="CW94" i="12"/>
  <c r="CQ94" i="12"/>
  <c r="CO94" i="12"/>
  <c r="CC94" i="12"/>
  <c r="CT94" i="12"/>
  <c r="CS94" i="12"/>
  <c r="CV94" i="12"/>
  <c r="CU94" i="12"/>
  <c r="CI94" i="12"/>
  <c r="CH94" i="12"/>
  <c r="CG94" i="12"/>
  <c r="CF94" i="12"/>
  <c r="CE94" i="12"/>
  <c r="AY281" i="12"/>
  <c r="AY284" i="12"/>
  <c r="AY280" i="12"/>
  <c r="AY288" i="12"/>
  <c r="CZ325" i="12"/>
  <c r="CH325" i="12"/>
  <c r="CE325" i="12"/>
  <c r="CS325" i="12"/>
  <c r="CD325" i="12"/>
  <c r="AY325" i="12" s="1"/>
  <c r="CT325" i="12"/>
  <c r="CL325" i="12"/>
  <c r="CK325" i="12"/>
  <c r="CI325" i="12"/>
  <c r="CV325" i="12"/>
  <c r="CR325" i="12"/>
  <c r="CQ325" i="12"/>
  <c r="CY325" i="12"/>
  <c r="CW325" i="12"/>
  <c r="CF325" i="12"/>
  <c r="CC325" i="12"/>
  <c r="AY181" i="12"/>
  <c r="CZ313" i="12"/>
  <c r="CL313" i="12"/>
  <c r="CT313" i="12"/>
  <c r="CV313" i="12"/>
  <c r="CS313" i="12"/>
  <c r="CH313" i="12"/>
  <c r="CY313" i="12"/>
  <c r="CE313" i="12"/>
  <c r="AY313" i="12" s="1"/>
  <c r="CI313" i="12"/>
  <c r="CK313" i="12"/>
  <c r="CF313" i="12"/>
  <c r="CW313" i="12"/>
  <c r="CU58" i="12"/>
  <c r="CT58" i="12"/>
  <c r="CF58" i="12"/>
  <c r="CE58" i="12"/>
  <c r="CD58" i="12"/>
  <c r="AY58" i="12" s="1"/>
  <c r="CH58" i="12"/>
  <c r="CG58" i="12"/>
  <c r="D63" i="12"/>
  <c r="A384" i="12" s="1"/>
  <c r="CV58" i="12"/>
  <c r="CS58" i="12"/>
  <c r="CR58" i="12"/>
  <c r="CX315" i="12"/>
  <c r="CV315" i="12"/>
  <c r="CJ315" i="12"/>
  <c r="CZ315" i="12"/>
  <c r="CY315" i="12"/>
  <c r="CW315" i="12"/>
  <c r="CT315" i="12"/>
  <c r="CL315" i="12"/>
  <c r="CH315" i="12"/>
  <c r="CK315" i="12"/>
  <c r="CI315" i="12"/>
  <c r="CF315" i="12"/>
  <c r="CO98" i="12"/>
  <c r="CH98" i="12"/>
  <c r="CF98" i="12"/>
  <c r="CI98" i="12"/>
  <c r="CG98" i="12"/>
  <c r="CE98" i="12"/>
  <c r="CW98" i="12"/>
  <c r="CV98" i="12"/>
  <c r="CU98" i="12"/>
  <c r="CT98" i="12"/>
  <c r="CS98" i="12"/>
  <c r="CQ98" i="12"/>
  <c r="CC98" i="12"/>
  <c r="AY98" i="12" s="1"/>
  <c r="CJ261" i="12"/>
  <c r="CH261" i="12"/>
  <c r="CZ261" i="12"/>
  <c r="CX261" i="12"/>
  <c r="CY261" i="12"/>
  <c r="CF261" i="12"/>
  <c r="AY261" i="12" s="1"/>
  <c r="CW261" i="12"/>
  <c r="CV261" i="12"/>
  <c r="CT261" i="12"/>
  <c r="CL261" i="12"/>
  <c r="CK261" i="12"/>
  <c r="CI261" i="12"/>
  <c r="AY189" i="12"/>
  <c r="AY47" i="12"/>
  <c r="AJ233" i="12"/>
  <c r="AY30" i="12"/>
  <c r="AY29" i="12"/>
  <c r="CZ304" i="12"/>
  <c r="CI304" i="12"/>
  <c r="CT304" i="12"/>
  <c r="CL304" i="12"/>
  <c r="CK304" i="12"/>
  <c r="CH304" i="12"/>
  <c r="CF304" i="12"/>
  <c r="CY304" i="12"/>
  <c r="CW304" i="12"/>
  <c r="CV304" i="12"/>
  <c r="AY274" i="12"/>
  <c r="CF32" i="12"/>
  <c r="CU32" i="12"/>
  <c r="CE32" i="12"/>
  <c r="CV32" i="12"/>
  <c r="CT32" i="12"/>
  <c r="CS32" i="12"/>
  <c r="CR32" i="12"/>
  <c r="CH32" i="12"/>
  <c r="CG32" i="12"/>
  <c r="CD32" i="12"/>
  <c r="AY32" i="12" s="1"/>
  <c r="AY275" i="12"/>
  <c r="AY220" i="12"/>
  <c r="AY202" i="12"/>
  <c r="CF30" i="12"/>
  <c r="CV30" i="12"/>
  <c r="CU30" i="12"/>
  <c r="CT30" i="12"/>
  <c r="CS30" i="12"/>
  <c r="CE30" i="12"/>
  <c r="CH30" i="12"/>
  <c r="CG30" i="12"/>
  <c r="CD30" i="12"/>
  <c r="CR30" i="12"/>
  <c r="CV211" i="12"/>
  <c r="CS211" i="12"/>
  <c r="CD211" i="12"/>
  <c r="CE211" i="12"/>
  <c r="CC211" i="12"/>
  <c r="CG211" i="12"/>
  <c r="CB211" i="12"/>
  <c r="CP211" i="12"/>
  <c r="CH211" i="12"/>
  <c r="CU211" i="12"/>
  <c r="CR211" i="12"/>
  <c r="CQ211" i="12"/>
  <c r="CD50" i="12"/>
  <c r="CR50" i="12"/>
  <c r="CV50" i="12"/>
  <c r="CU50" i="12"/>
  <c r="CS50" i="12"/>
  <c r="CT50" i="12"/>
  <c r="CH50" i="12"/>
  <c r="CG50" i="12"/>
  <c r="CE50" i="12"/>
  <c r="CF50" i="12"/>
  <c r="AY255" i="12"/>
  <c r="AY186" i="12"/>
  <c r="CI119" i="12"/>
  <c r="CE119" i="12"/>
  <c r="CC119" i="12"/>
  <c r="CG119" i="12"/>
  <c r="CF119" i="12"/>
  <c r="CW119" i="12"/>
  <c r="CV119" i="12"/>
  <c r="CU119" i="12"/>
  <c r="CO119" i="12"/>
  <c r="CS119" i="12"/>
  <c r="CT119" i="12"/>
  <c r="CQ119" i="12"/>
  <c r="CH119" i="12"/>
  <c r="AY322" i="12"/>
  <c r="CW287" i="12"/>
  <c r="CT287" i="12"/>
  <c r="CH287" i="12"/>
  <c r="CF287" i="12"/>
  <c r="AY287" i="12" s="1"/>
  <c r="CV287" i="12"/>
  <c r="CZ287" i="12"/>
  <c r="CK287" i="12"/>
  <c r="CI287" i="12"/>
  <c r="CY287" i="12"/>
  <c r="CL287" i="12"/>
  <c r="AY314" i="12"/>
  <c r="CF37" i="12"/>
  <c r="CE37" i="12"/>
  <c r="CH37" i="12"/>
  <c r="CG37" i="12"/>
  <c r="CD37" i="12"/>
  <c r="CV37" i="12"/>
  <c r="CS37" i="12"/>
  <c r="CU37" i="12"/>
  <c r="CR37" i="12"/>
  <c r="CT37" i="12"/>
  <c r="AY195" i="12"/>
  <c r="CQ97" i="12"/>
  <c r="CI97" i="12"/>
  <c r="CG97" i="12"/>
  <c r="CF97" i="12"/>
  <c r="CE97" i="12"/>
  <c r="CC97" i="12"/>
  <c r="CW97" i="12"/>
  <c r="CV97" i="12"/>
  <c r="CU97" i="12"/>
  <c r="CT97" i="12"/>
  <c r="CS97" i="12"/>
  <c r="CO97" i="12"/>
  <c r="CH97" i="12"/>
  <c r="CF121" i="12"/>
  <c r="CC121" i="12"/>
  <c r="CQ121" i="12"/>
  <c r="CJ121" i="12"/>
  <c r="CI121" i="12"/>
  <c r="CX121" i="12"/>
  <c r="CW121" i="12"/>
  <c r="CV121" i="12"/>
  <c r="CU121" i="12"/>
  <c r="CT121" i="12"/>
  <c r="CS121" i="12"/>
  <c r="CH121" i="12"/>
  <c r="CG121" i="12"/>
  <c r="CE121" i="12"/>
  <c r="CW125" i="12"/>
  <c r="CX125" i="12"/>
  <c r="CV125" i="12"/>
  <c r="CU125" i="12"/>
  <c r="CT125" i="12"/>
  <c r="CS125" i="12"/>
  <c r="CQ125" i="12"/>
  <c r="CE125" i="12"/>
  <c r="CH125" i="12"/>
  <c r="CG125" i="12"/>
  <c r="CF125" i="12"/>
  <c r="CC125" i="12"/>
  <c r="CJ125" i="12"/>
  <c r="CI125" i="12"/>
  <c r="AY215" i="12"/>
  <c r="AY318" i="12"/>
  <c r="CF23" i="12"/>
  <c r="CR23" i="12"/>
  <c r="CV23" i="12"/>
  <c r="CG23" i="12"/>
  <c r="CU23" i="12"/>
  <c r="CT23" i="12"/>
  <c r="CS23" i="12"/>
  <c r="CH23" i="12"/>
  <c r="CE23" i="12"/>
  <c r="CD23" i="12"/>
  <c r="AY23" i="12" s="1"/>
  <c r="CF26" i="12"/>
  <c r="CU26" i="12"/>
  <c r="CS26" i="12"/>
  <c r="CD26" i="12"/>
  <c r="CH26" i="12"/>
  <c r="CG26" i="12"/>
  <c r="CE26" i="12"/>
  <c r="CT26" i="12"/>
  <c r="CV26" i="12"/>
  <c r="CR26" i="12"/>
  <c r="AY199" i="12"/>
  <c r="AJ234" i="12"/>
  <c r="CF12" i="12"/>
  <c r="CV12" i="12"/>
  <c r="CH12" i="12"/>
  <c r="CG12" i="12"/>
  <c r="CE12" i="12"/>
  <c r="CD12" i="12"/>
  <c r="AY12" i="12" s="1"/>
  <c r="CR12" i="12"/>
  <c r="B384" i="12" s="1"/>
  <c r="CU12" i="12"/>
  <c r="CS12" i="12"/>
  <c r="CT12" i="12"/>
  <c r="CH260" i="12"/>
  <c r="AY260" i="12" s="1"/>
  <c r="CW260" i="12"/>
  <c r="CT260" i="12"/>
  <c r="CY260" i="12"/>
  <c r="CZ260" i="12"/>
  <c r="CV260" i="12"/>
  <c r="CL260" i="12"/>
  <c r="CK260" i="12"/>
  <c r="CI260" i="12"/>
  <c r="CF260" i="12"/>
  <c r="CS126" i="12"/>
  <c r="CV126" i="12"/>
  <c r="CU126" i="12"/>
  <c r="CT126" i="12"/>
  <c r="CQ126" i="12"/>
  <c r="CX126" i="12"/>
  <c r="CH126" i="12"/>
  <c r="CG126" i="12"/>
  <c r="CW126" i="12"/>
  <c r="CO126" i="12"/>
  <c r="CJ126" i="12"/>
  <c r="CF126" i="12"/>
  <c r="CC126" i="12"/>
  <c r="AY126" i="12" s="1"/>
  <c r="CI126" i="12"/>
  <c r="CE126" i="12"/>
  <c r="CH256" i="12"/>
  <c r="AY256" i="12" s="1"/>
  <c r="CK256" i="12"/>
  <c r="CF256" i="12"/>
  <c r="CV256" i="12"/>
  <c r="CT256" i="12"/>
  <c r="CY256" i="12"/>
  <c r="CW256" i="12"/>
  <c r="CL256" i="12"/>
  <c r="CI256" i="12"/>
  <c r="CZ256" i="12"/>
  <c r="AY213" i="12"/>
  <c r="CD54" i="12"/>
  <c r="AY54" i="12" s="1"/>
  <c r="CH54" i="12"/>
  <c r="CG54" i="12"/>
  <c r="CR54" i="12"/>
  <c r="CF54" i="12"/>
  <c r="CE54" i="12"/>
  <c r="CT54" i="12"/>
  <c r="CS54" i="12"/>
  <c r="CV54" i="12"/>
  <c r="CU54" i="12"/>
  <c r="AY268" i="12"/>
  <c r="AY140" i="12"/>
  <c r="AY270" i="12"/>
  <c r="CZ306" i="12"/>
  <c r="CW306" i="12"/>
  <c r="CC306" i="12"/>
  <c r="CR306" i="12"/>
  <c r="CF306" i="12"/>
  <c r="CE306" i="12"/>
  <c r="CY306" i="12"/>
  <c r="CS306" i="12"/>
  <c r="CL306" i="12"/>
  <c r="CK306" i="12"/>
  <c r="CV306" i="12"/>
  <c r="CT306" i="12"/>
  <c r="CQ306" i="12"/>
  <c r="CH306" i="12"/>
  <c r="CD306" i="12"/>
  <c r="AY306" i="12" s="1"/>
  <c r="CI306" i="12"/>
  <c r="AY119" i="12"/>
  <c r="AY203" i="12"/>
  <c r="CH64" i="12"/>
  <c r="D67" i="12"/>
  <c r="CU64" i="12"/>
  <c r="CS64" i="12"/>
  <c r="CG64" i="12"/>
  <c r="CE64" i="12"/>
  <c r="CD64" i="12"/>
  <c r="AY64" i="12" s="1"/>
  <c r="CR64" i="12"/>
  <c r="CV64" i="12"/>
  <c r="CT64" i="12"/>
  <c r="CF64" i="12"/>
  <c r="AY131" i="12"/>
  <c r="AY264" i="12"/>
  <c r="AY226" i="12"/>
  <c r="CT286" i="12"/>
  <c r="CH286" i="12"/>
  <c r="AY286" i="12" s="1"/>
  <c r="CZ286" i="12"/>
  <c r="CL286" i="12"/>
  <c r="CY286" i="12"/>
  <c r="CW286" i="12"/>
  <c r="CV286" i="12"/>
  <c r="CK286" i="12"/>
  <c r="CI286" i="12"/>
  <c r="CF286" i="12"/>
  <c r="AY208" i="12"/>
  <c r="AY225" i="12"/>
  <c r="AY267" i="12"/>
  <c r="AY66" i="12"/>
  <c r="CZ293" i="12"/>
  <c r="CW293" i="12"/>
  <c r="CK293" i="12"/>
  <c r="CI293" i="12"/>
  <c r="CY293" i="12"/>
  <c r="CV293" i="12"/>
  <c r="CL293" i="12"/>
  <c r="CF293" i="12"/>
  <c r="AY293" i="12" s="1"/>
  <c r="CH293" i="12"/>
  <c r="CT293" i="12"/>
  <c r="AY209" i="12"/>
  <c r="AY182" i="12"/>
  <c r="CE222" i="12"/>
  <c r="CC222" i="12"/>
  <c r="CD222" i="12"/>
  <c r="CG222" i="12"/>
  <c r="CU222" i="12"/>
  <c r="CR222" i="12"/>
  <c r="CQ222" i="12"/>
  <c r="CP222" i="12"/>
  <c r="CH222" i="12"/>
  <c r="CF222" i="12"/>
  <c r="CB222" i="12"/>
  <c r="AY222" i="12" s="1"/>
  <c r="CV222" i="12"/>
  <c r="CT222" i="12"/>
  <c r="CS222" i="12"/>
  <c r="AJ232" i="12"/>
  <c r="AY273" i="12"/>
  <c r="AY190" i="12"/>
  <c r="AY53" i="12"/>
  <c r="AY291" i="12"/>
  <c r="CZ299" i="12"/>
  <c r="CK299" i="12"/>
  <c r="CY299" i="12"/>
  <c r="CW299" i="12"/>
  <c r="CI299" i="12"/>
  <c r="CT299" i="12"/>
  <c r="CF299" i="12"/>
  <c r="CV299" i="12"/>
  <c r="CL299" i="12"/>
  <c r="CH299" i="12"/>
  <c r="CF38" i="12"/>
  <c r="CG38" i="12"/>
  <c r="CD38" i="12"/>
  <c r="AY38" i="12" s="1"/>
  <c r="CS38" i="12"/>
  <c r="CR38" i="12"/>
  <c r="CH38" i="12"/>
  <c r="CE38" i="12"/>
  <c r="CT38" i="12"/>
  <c r="CV38" i="12"/>
  <c r="CU38" i="12"/>
  <c r="D39" i="12"/>
  <c r="D335" i="12"/>
  <c r="AY272" i="12"/>
  <c r="AY298" i="12"/>
  <c r="AY300" i="12"/>
  <c r="CU116" i="12"/>
  <c r="CO116" i="12"/>
  <c r="CJ116" i="12"/>
  <c r="CI116" i="12"/>
  <c r="CH116" i="12"/>
  <c r="CQ116" i="12"/>
  <c r="CF116" i="12"/>
  <c r="CE116" i="12"/>
  <c r="CC116" i="12"/>
  <c r="AY116" i="12" s="1"/>
  <c r="CT116" i="12"/>
  <c r="CS116" i="12"/>
  <c r="CG116" i="12"/>
  <c r="CX116" i="12"/>
  <c r="CW116" i="12"/>
  <c r="CV116" i="12"/>
  <c r="AY52" i="12"/>
  <c r="AY258" i="12"/>
  <c r="AY35" i="12"/>
  <c r="AY212" i="12"/>
  <c r="CW296" i="12"/>
  <c r="CT296" i="12"/>
  <c r="CH296" i="12"/>
  <c r="CY296" i="12"/>
  <c r="CZ296" i="12"/>
  <c r="CL296" i="12"/>
  <c r="CK296" i="12"/>
  <c r="CV296" i="12"/>
  <c r="CI296" i="12"/>
  <c r="CF296" i="12"/>
  <c r="AY296" i="12" s="1"/>
  <c r="AY121" i="12"/>
  <c r="AY187" i="12"/>
  <c r="AY223" i="12"/>
  <c r="AY308" i="12"/>
  <c r="AY133" i="12"/>
  <c r="CZ312" i="12"/>
  <c r="CQ312" i="12"/>
  <c r="CR312" i="12"/>
  <c r="CL312" i="12"/>
  <c r="CK312" i="12"/>
  <c r="CD312" i="12"/>
  <c r="CY312" i="12"/>
  <c r="CW312" i="12"/>
  <c r="CV312" i="12"/>
  <c r="CF312" i="12"/>
  <c r="CE312" i="12"/>
  <c r="CC312" i="12"/>
  <c r="AY312" i="12" s="1"/>
  <c r="CI312" i="12"/>
  <c r="CH312" i="12"/>
  <c r="CS312" i="12"/>
  <c r="CT312" i="12"/>
  <c r="AY192" i="12"/>
  <c r="CC136" i="12"/>
  <c r="CO136" i="12"/>
  <c r="CI136" i="12"/>
  <c r="CH136" i="12"/>
  <c r="CG136" i="12"/>
  <c r="CW136" i="12"/>
  <c r="CU136" i="12"/>
  <c r="CT136" i="12"/>
  <c r="CV136" i="12"/>
  <c r="CQ136" i="12"/>
  <c r="CS136" i="12"/>
  <c r="CF136" i="12"/>
  <c r="CE136" i="12"/>
  <c r="AY136" i="12" s="1"/>
  <c r="CH110" i="12"/>
  <c r="CW110" i="12"/>
  <c r="CU110" i="12"/>
  <c r="CQ110" i="12"/>
  <c r="CO110" i="12"/>
  <c r="CI110" i="12"/>
  <c r="CV110" i="12"/>
  <c r="CT110" i="12"/>
  <c r="CS110" i="12"/>
  <c r="CG110" i="12"/>
  <c r="CF110" i="12"/>
  <c r="CE110" i="12"/>
  <c r="CC110" i="12"/>
  <c r="AY110" i="12" s="1"/>
  <c r="AY217" i="12"/>
  <c r="AY113" i="12"/>
  <c r="AY102" i="12"/>
  <c r="CW301" i="12"/>
  <c r="CT301" i="12"/>
  <c r="CK301" i="12"/>
  <c r="CZ301" i="12"/>
  <c r="CL301" i="12"/>
  <c r="CI301" i="12"/>
  <c r="CH301" i="12"/>
  <c r="CF301" i="12"/>
  <c r="CE301" i="12"/>
  <c r="AY301" i="12" s="1"/>
  <c r="CY301" i="12"/>
  <c r="CV301" i="12"/>
  <c r="CS301" i="12"/>
  <c r="CL282" i="12"/>
  <c r="CV282" i="12"/>
  <c r="CS282" i="12"/>
  <c r="CC282" i="12"/>
  <c r="CT282" i="12"/>
  <c r="CQ282" i="12"/>
  <c r="CZ282" i="12"/>
  <c r="CY282" i="12"/>
  <c r="CW282" i="12"/>
  <c r="CR282" i="12"/>
  <c r="CK282" i="12"/>
  <c r="CI282" i="12"/>
  <c r="CE282" i="12"/>
  <c r="CD282" i="12"/>
  <c r="CH282" i="12"/>
  <c r="CF282" i="12"/>
  <c r="AY15" i="12"/>
  <c r="AY56" i="12"/>
  <c r="AY180" i="12"/>
  <c r="AY262" i="12"/>
  <c r="AY206" i="12"/>
  <c r="AY142" i="12"/>
  <c r="AY224" i="12"/>
  <c r="AY164" i="12"/>
  <c r="AY204" i="12"/>
  <c r="AY165" i="12"/>
  <c r="AY101" i="12"/>
  <c r="CD49" i="12"/>
  <c r="AY49" i="12" s="1"/>
  <c r="CV49" i="12"/>
  <c r="CU49" i="12"/>
  <c r="CT49" i="12"/>
  <c r="CS49" i="12"/>
  <c r="CF49" i="12"/>
  <c r="CR49" i="12"/>
  <c r="CE49" i="12"/>
  <c r="CH49" i="12"/>
  <c r="CG49" i="12"/>
  <c r="AY263" i="12"/>
  <c r="D333" i="12"/>
  <c r="CV214" i="12"/>
  <c r="CS214" i="12"/>
  <c r="CU214" i="12"/>
  <c r="CG214" i="12"/>
  <c r="CP214" i="12"/>
  <c r="CH214" i="12"/>
  <c r="CE214" i="12"/>
  <c r="CB214" i="12"/>
  <c r="AY214" i="12" s="1"/>
  <c r="AY132" i="12"/>
  <c r="AY191" i="12"/>
  <c r="AY31" i="12"/>
  <c r="AY167" i="12"/>
  <c r="CE130" i="12"/>
  <c r="CQ130" i="12"/>
  <c r="CO130" i="12"/>
  <c r="CI130" i="12"/>
  <c r="CH130" i="12"/>
  <c r="CS130" i="12"/>
  <c r="CG130" i="12"/>
  <c r="CF130" i="12"/>
  <c r="CW130" i="12"/>
  <c r="CC130" i="12"/>
  <c r="AY130" i="12" s="1"/>
  <c r="CU130" i="12"/>
  <c r="CT130" i="12"/>
  <c r="CV130" i="12"/>
  <c r="CF16" i="12"/>
  <c r="CH16" i="12"/>
  <c r="CE16" i="12"/>
  <c r="CG16" i="12"/>
  <c r="CD16" i="12"/>
  <c r="AY16" i="12" s="1"/>
  <c r="CR16" i="12"/>
  <c r="CT16" i="12"/>
  <c r="CS16" i="12"/>
  <c r="CV16" i="12"/>
  <c r="CU16" i="12"/>
  <c r="AY196" i="12"/>
  <c r="AY317" i="11" l="1"/>
  <c r="AY93" i="11"/>
  <c r="AY256" i="11"/>
  <c r="AY56" i="11"/>
  <c r="AY122" i="11"/>
  <c r="AY138" i="11"/>
  <c r="AY139" i="11"/>
  <c r="AY322" i="11"/>
  <c r="AY123" i="11"/>
  <c r="AY60" i="11"/>
  <c r="AY215" i="11"/>
  <c r="AY95" i="11"/>
  <c r="AY274" i="11"/>
  <c r="AY91" i="11"/>
  <c r="AY98" i="11"/>
  <c r="AY118" i="11"/>
  <c r="AY136" i="11"/>
  <c r="AY213" i="11"/>
  <c r="AY34" i="11"/>
  <c r="AY96" i="11"/>
  <c r="AY104" i="11"/>
  <c r="AY14" i="11"/>
  <c r="AY307" i="11"/>
  <c r="AY44" i="11"/>
  <c r="AY297" i="11"/>
  <c r="AY28" i="11"/>
  <c r="AY265" i="11"/>
  <c r="AY52" i="11"/>
  <c r="AY252" i="11"/>
  <c r="AY272" i="11"/>
  <c r="B384" i="13"/>
  <c r="AY169" i="13"/>
  <c r="AY217" i="13"/>
  <c r="AY294" i="13"/>
  <c r="AY13" i="13"/>
  <c r="AY164" i="13"/>
  <c r="AY309" i="13"/>
  <c r="AY21" i="13"/>
  <c r="AY219" i="13"/>
  <c r="AY298" i="13"/>
  <c r="AY255" i="13"/>
  <c r="AY223" i="13"/>
  <c r="AY208" i="13"/>
  <c r="AY196" i="13"/>
  <c r="AY290" i="13"/>
  <c r="AY313" i="13"/>
  <c r="AY300" i="13"/>
  <c r="AY100" i="13"/>
  <c r="AY37" i="12"/>
  <c r="AY282" i="12"/>
  <c r="AY315" i="12"/>
  <c r="AY304" i="12"/>
  <c r="AY26" i="12"/>
  <c r="AY283" i="12"/>
  <c r="AY50" i="12"/>
  <c r="AY97" i="12"/>
  <c r="AY211" i="12"/>
  <c r="AY125" i="12"/>
  <c r="AY299" i="12"/>
  <c r="AY94" i="12"/>
  <c r="CP344" i="10" l="1"/>
  <c r="CB344" i="10"/>
  <c r="F344" i="10"/>
  <c r="CO344" i="10" s="1"/>
  <c r="E344" i="10"/>
  <c r="D344" i="10"/>
  <c r="CP343" i="10"/>
  <c r="CB343" i="10"/>
  <c r="CA343" i="10"/>
  <c r="AS343" i="10" s="1"/>
  <c r="F343" i="10"/>
  <c r="E343" i="10"/>
  <c r="CP342" i="10"/>
  <c r="CO342" i="10"/>
  <c r="CB342" i="10"/>
  <c r="F342" i="10"/>
  <c r="CA342" i="10" s="1"/>
  <c r="AS342" i="10" s="1"/>
  <c r="E342" i="10"/>
  <c r="D342" i="10"/>
  <c r="CP341" i="10"/>
  <c r="CO341" i="10"/>
  <c r="CB341" i="10"/>
  <c r="AS341" i="10" s="1"/>
  <c r="CA341" i="10"/>
  <c r="F341" i="10"/>
  <c r="E341" i="10"/>
  <c r="D341" i="10"/>
  <c r="CP340" i="10"/>
  <c r="CO340" i="10"/>
  <c r="CB340" i="10"/>
  <c r="CA340" i="10"/>
  <c r="AS340" i="10" s="1"/>
  <c r="F340" i="10"/>
  <c r="E340" i="10"/>
  <c r="AX335" i="10"/>
  <c r="AW335" i="10"/>
  <c r="AU335" i="10"/>
  <c r="AT335" i="10"/>
  <c r="AS335" i="10"/>
  <c r="AR335" i="10"/>
  <c r="AN335" i="10"/>
  <c r="AM335" i="10"/>
  <c r="AL335" i="10"/>
  <c r="AK335" i="10"/>
  <c r="AJ335" i="10"/>
  <c r="AI335" i="10"/>
  <c r="AH335" i="10"/>
  <c r="AG335" i="10"/>
  <c r="AF335" i="10"/>
  <c r="AE335" i="10"/>
  <c r="AD335" i="10"/>
  <c r="AC335" i="10"/>
  <c r="AB335" i="10"/>
  <c r="AA335" i="10"/>
  <c r="Z335" i="10"/>
  <c r="Y335" i="10"/>
  <c r="X335" i="10"/>
  <c r="W335" i="10"/>
  <c r="V335" i="10"/>
  <c r="U335" i="10"/>
  <c r="T335" i="10"/>
  <c r="S335" i="10"/>
  <c r="R335" i="10"/>
  <c r="Q335" i="10"/>
  <c r="P335" i="10"/>
  <c r="O335" i="10"/>
  <c r="N335" i="10"/>
  <c r="M335" i="10"/>
  <c r="L335" i="10"/>
  <c r="K335" i="10"/>
  <c r="J335" i="10"/>
  <c r="I335" i="10"/>
  <c r="H335" i="10"/>
  <c r="G335" i="10"/>
  <c r="AX334" i="10"/>
  <c r="AW334" i="10"/>
  <c r="AU334" i="10"/>
  <c r="AT334" i="10"/>
  <c r="AS334" i="10"/>
  <c r="AR334" i="10"/>
  <c r="AN334" i="10"/>
  <c r="AM334" i="10"/>
  <c r="AL334" i="10"/>
  <c r="AK334" i="10"/>
  <c r="AJ334" i="10"/>
  <c r="AI334" i="10"/>
  <c r="AH334" i="10"/>
  <c r="AG334" i="10"/>
  <c r="AF334" i="10"/>
  <c r="AE334" i="10"/>
  <c r="AD334" i="10"/>
  <c r="AC334" i="10"/>
  <c r="AB334" i="10"/>
  <c r="AA334" i="10"/>
  <c r="Z334" i="10"/>
  <c r="Y334" i="10"/>
  <c r="X334" i="10"/>
  <c r="W334" i="10"/>
  <c r="V334" i="10"/>
  <c r="U334" i="10"/>
  <c r="T334" i="10"/>
  <c r="S334" i="10"/>
  <c r="R334" i="10"/>
  <c r="Q334" i="10"/>
  <c r="P334" i="10"/>
  <c r="O334" i="10"/>
  <c r="N334" i="10"/>
  <c r="M334" i="10"/>
  <c r="L334" i="10"/>
  <c r="K334" i="10"/>
  <c r="J334" i="10"/>
  <c r="I334" i="10"/>
  <c r="H334" i="10"/>
  <c r="G334" i="10"/>
  <c r="AX333" i="10"/>
  <c r="AW333" i="10"/>
  <c r="AV333" i="10"/>
  <c r="AU333" i="10"/>
  <c r="AT333" i="10"/>
  <c r="AS333" i="10"/>
  <c r="AR333" i="10"/>
  <c r="AN333" i="10"/>
  <c r="AM333" i="10"/>
  <c r="AL333" i="10"/>
  <c r="AK333" i="10"/>
  <c r="AJ333" i="10"/>
  <c r="AI333" i="10"/>
  <c r="AH333" i="10"/>
  <c r="AG333" i="10"/>
  <c r="AF333" i="10"/>
  <c r="AE333" i="10"/>
  <c r="AD333" i="10"/>
  <c r="AC333" i="10"/>
  <c r="AB333" i="10"/>
  <c r="AA333" i="10"/>
  <c r="Z333" i="10"/>
  <c r="Y333" i="10"/>
  <c r="X333" i="10"/>
  <c r="W333" i="10"/>
  <c r="V333" i="10"/>
  <c r="F333" i="10" s="1"/>
  <c r="U333" i="10"/>
  <c r="T333" i="10"/>
  <c r="S333" i="10"/>
  <c r="R333" i="10"/>
  <c r="Q333" i="10"/>
  <c r="P333" i="10"/>
  <c r="O333" i="10"/>
  <c r="N333" i="10"/>
  <c r="M333" i="10"/>
  <c r="L333" i="10"/>
  <c r="K333" i="10"/>
  <c r="J333" i="10"/>
  <c r="I333" i="10"/>
  <c r="H333" i="10"/>
  <c r="G333" i="10"/>
  <c r="E333" i="10"/>
  <c r="AX332" i="10"/>
  <c r="AW332" i="10"/>
  <c r="AU332" i="10"/>
  <c r="AT332" i="10"/>
  <c r="AS332" i="10"/>
  <c r="AR332" i="10"/>
  <c r="AN332" i="10"/>
  <c r="AM332" i="10"/>
  <c r="AL332" i="10"/>
  <c r="AK332" i="10"/>
  <c r="AJ332" i="10"/>
  <c r="AI332" i="10"/>
  <c r="AH332" i="10"/>
  <c r="AG332" i="10"/>
  <c r="AF332" i="10"/>
  <c r="AE332" i="10"/>
  <c r="AD332" i="10"/>
  <c r="AC332" i="10"/>
  <c r="AB332" i="10"/>
  <c r="AA332" i="10"/>
  <c r="Z332" i="10"/>
  <c r="Y332" i="10"/>
  <c r="X332" i="10"/>
  <c r="W332" i="10"/>
  <c r="V332" i="10"/>
  <c r="U332" i="10"/>
  <c r="T332" i="10"/>
  <c r="S332" i="10"/>
  <c r="R332" i="10"/>
  <c r="Q332" i="10"/>
  <c r="P332" i="10"/>
  <c r="O332" i="10"/>
  <c r="N332" i="10"/>
  <c r="M332" i="10"/>
  <c r="L332" i="10"/>
  <c r="K332" i="10"/>
  <c r="J332" i="10"/>
  <c r="I332" i="10"/>
  <c r="H332" i="10"/>
  <c r="G332" i="10"/>
  <c r="E332" i="10"/>
  <c r="AX331" i="10"/>
  <c r="AW331" i="10"/>
  <c r="AU331" i="10"/>
  <c r="AT331" i="10"/>
  <c r="AS331" i="10"/>
  <c r="AR331" i="10"/>
  <c r="AQ331" i="10"/>
  <c r="AN331" i="10"/>
  <c r="AM331" i="10"/>
  <c r="AL331" i="10"/>
  <c r="AK331" i="10"/>
  <c r="AJ331" i="10"/>
  <c r="AI331" i="10"/>
  <c r="AH331" i="10"/>
  <c r="AG331" i="10"/>
  <c r="AF331" i="10"/>
  <c r="AE331" i="10"/>
  <c r="AD331" i="10"/>
  <c r="AC331" i="10"/>
  <c r="AB331" i="10"/>
  <c r="AA331" i="10"/>
  <c r="Z331" i="10"/>
  <c r="Y331" i="10"/>
  <c r="X331" i="10"/>
  <c r="W331" i="10"/>
  <c r="V331" i="10"/>
  <c r="U331" i="10"/>
  <c r="T331" i="10"/>
  <c r="S331" i="10"/>
  <c r="R331" i="10"/>
  <c r="Q331" i="10"/>
  <c r="P331" i="10"/>
  <c r="O331" i="10"/>
  <c r="N331" i="10"/>
  <c r="M331" i="10"/>
  <c r="L331" i="10"/>
  <c r="K331" i="10"/>
  <c r="J331" i="10"/>
  <c r="I331" i="10"/>
  <c r="H331" i="10"/>
  <c r="F331" i="10" s="1"/>
  <c r="G331" i="10"/>
  <c r="AX330" i="10"/>
  <c r="AW330" i="10"/>
  <c r="AU330" i="10"/>
  <c r="AT330" i="10"/>
  <c r="AS330" i="10"/>
  <c r="AR330" i="10"/>
  <c r="AQ330" i="10"/>
  <c r="AP330" i="10"/>
  <c r="AO330" i="10"/>
  <c r="AN330" i="10"/>
  <c r="AM330" i="10"/>
  <c r="AL330" i="10"/>
  <c r="AK330" i="10"/>
  <c r="AJ330" i="10"/>
  <c r="AI330" i="10"/>
  <c r="AH330" i="10"/>
  <c r="AG330" i="10"/>
  <c r="AF330" i="10"/>
  <c r="AE330" i="10"/>
  <c r="AD330" i="10"/>
  <c r="AC330" i="10"/>
  <c r="AB330" i="10"/>
  <c r="AA330" i="10"/>
  <c r="Z330" i="10"/>
  <c r="Y330" i="10"/>
  <c r="X330" i="10"/>
  <c r="W330" i="10"/>
  <c r="V330" i="10"/>
  <c r="U330" i="10"/>
  <c r="T330" i="10"/>
  <c r="S330" i="10"/>
  <c r="R330" i="10"/>
  <c r="Q330" i="10"/>
  <c r="P330" i="10"/>
  <c r="O330" i="10"/>
  <c r="N330" i="10"/>
  <c r="M330" i="10"/>
  <c r="L330" i="10"/>
  <c r="K330" i="10"/>
  <c r="J330" i="10"/>
  <c r="I330" i="10"/>
  <c r="H330" i="10"/>
  <c r="G330" i="10"/>
  <c r="CP329" i="10"/>
  <c r="CO329" i="10"/>
  <c r="CH329" i="10"/>
  <c r="CB329" i="10"/>
  <c r="F329" i="10"/>
  <c r="CA329" i="10" s="1"/>
  <c r="E329" i="10"/>
  <c r="D329" i="10" s="1"/>
  <c r="CP328" i="10"/>
  <c r="CO328" i="10"/>
  <c r="CB328" i="10"/>
  <c r="CA328" i="10"/>
  <c r="F328" i="10"/>
  <c r="D328" i="10" s="1"/>
  <c r="E328" i="10"/>
  <c r="CP327" i="10"/>
  <c r="CB327" i="10"/>
  <c r="CA327" i="10"/>
  <c r="F327" i="10"/>
  <c r="E327" i="10"/>
  <c r="CP326" i="10"/>
  <c r="CB326" i="10"/>
  <c r="F326" i="10"/>
  <c r="E326" i="10"/>
  <c r="CP325" i="10"/>
  <c r="CO325" i="10"/>
  <c r="CF325" i="10"/>
  <c r="CB325" i="10"/>
  <c r="F325" i="10"/>
  <c r="CA325" i="10" s="1"/>
  <c r="E325" i="10"/>
  <c r="D325" i="10" s="1"/>
  <c r="CP324" i="10"/>
  <c r="CB324" i="10"/>
  <c r="F324" i="10"/>
  <c r="E324" i="10"/>
  <c r="CP323" i="10"/>
  <c r="CO323" i="10"/>
  <c r="CI323" i="10"/>
  <c r="CB323" i="10"/>
  <c r="F323" i="10"/>
  <c r="CA323" i="10" s="1"/>
  <c r="E323" i="10"/>
  <c r="D323" i="10" s="1"/>
  <c r="CY322" i="10"/>
  <c r="CP322" i="10"/>
  <c r="CO322" i="10"/>
  <c r="CB322" i="10"/>
  <c r="F322" i="10"/>
  <c r="CA322" i="10" s="1"/>
  <c r="E322" i="10"/>
  <c r="D322" i="10"/>
  <c r="CZ321" i="10"/>
  <c r="CY321" i="10"/>
  <c r="CX321" i="10"/>
  <c r="CW321" i="10"/>
  <c r="CT321" i="10"/>
  <c r="CP321" i="10"/>
  <c r="CO321" i="10"/>
  <c r="CL321" i="10"/>
  <c r="CK321" i="10"/>
  <c r="CJ321" i="10"/>
  <c r="CI321" i="10"/>
  <c r="CH321" i="10"/>
  <c r="CF321" i="10"/>
  <c r="CB321" i="10"/>
  <c r="F321" i="10"/>
  <c r="CA321" i="10" s="1"/>
  <c r="E321" i="10"/>
  <c r="D321" i="10"/>
  <c r="CV321" i="10" s="1"/>
  <c r="CV320" i="10"/>
  <c r="CP320" i="10"/>
  <c r="CO320" i="10"/>
  <c r="CB320" i="10"/>
  <c r="CA320" i="10"/>
  <c r="F320" i="10"/>
  <c r="E320" i="10"/>
  <c r="D320" i="10" s="1"/>
  <c r="CZ319" i="10"/>
  <c r="CY319" i="10"/>
  <c r="CV319" i="10"/>
  <c r="CP319" i="10"/>
  <c r="CO319" i="10"/>
  <c r="CK319" i="10"/>
  <c r="CI319" i="10"/>
  <c r="CH319" i="10"/>
  <c r="CF319" i="10"/>
  <c r="CB319" i="10"/>
  <c r="CA319" i="10"/>
  <c r="F319" i="10"/>
  <c r="E319" i="10"/>
  <c r="D319" i="10" s="1"/>
  <c r="CP318" i="10"/>
  <c r="CB318" i="10"/>
  <c r="F318" i="10"/>
  <c r="E318" i="10"/>
  <c r="CZ317" i="10"/>
  <c r="CV317" i="10"/>
  <c r="CT317" i="10"/>
  <c r="CP317" i="10"/>
  <c r="CO317" i="10"/>
  <c r="CL317" i="10"/>
  <c r="CH317" i="10"/>
  <c r="CF317" i="10"/>
  <c r="CB317" i="10"/>
  <c r="F317" i="10"/>
  <c r="CA317" i="10" s="1"/>
  <c r="E317" i="10"/>
  <c r="D317" i="10"/>
  <c r="CY317" i="10" s="1"/>
  <c r="CY316" i="10"/>
  <c r="CW316" i="10"/>
  <c r="CV316" i="10"/>
  <c r="CP316" i="10"/>
  <c r="CO316" i="10"/>
  <c r="CL316" i="10"/>
  <c r="CK316" i="10"/>
  <c r="CI316" i="10"/>
  <c r="CH316" i="10"/>
  <c r="CF316" i="10"/>
  <c r="CB316" i="10"/>
  <c r="CA316" i="10"/>
  <c r="F316" i="10"/>
  <c r="E316" i="10"/>
  <c r="D316" i="10" s="1"/>
  <c r="CZ315" i="10"/>
  <c r="CY315" i="10"/>
  <c r="CX315" i="10"/>
  <c r="CW315" i="10"/>
  <c r="CP315" i="10"/>
  <c r="CO315" i="10"/>
  <c r="CL315" i="10"/>
  <c r="CK315" i="10"/>
  <c r="CJ315" i="10"/>
  <c r="CI315" i="10"/>
  <c r="CH315" i="10"/>
  <c r="CF315" i="10"/>
  <c r="CB315" i="10"/>
  <c r="CA315" i="10"/>
  <c r="F315" i="10"/>
  <c r="E315" i="10"/>
  <c r="D315" i="10" s="1"/>
  <c r="CP314" i="10"/>
  <c r="CL314" i="10"/>
  <c r="CI314" i="10"/>
  <c r="CH314" i="10"/>
  <c r="CB314" i="10"/>
  <c r="F314" i="10"/>
  <c r="E314" i="10"/>
  <c r="D314" i="10" s="1"/>
  <c r="CP313" i="10"/>
  <c r="CB313" i="10"/>
  <c r="F313" i="10"/>
  <c r="CO313" i="10" s="1"/>
  <c r="E313" i="10"/>
  <c r="CR312" i="10"/>
  <c r="CQ312" i="10"/>
  <c r="CP312" i="10"/>
  <c r="CO312" i="10"/>
  <c r="CL312" i="10"/>
  <c r="CK312" i="10"/>
  <c r="CE312" i="10"/>
  <c r="CD312" i="10"/>
  <c r="CB312" i="10"/>
  <c r="CA312" i="10"/>
  <c r="F312" i="10"/>
  <c r="E312" i="10"/>
  <c r="D312" i="10" s="1"/>
  <c r="CZ311" i="10"/>
  <c r="CY311" i="10"/>
  <c r="CW311" i="10"/>
  <c r="CV311" i="10"/>
  <c r="CP311" i="10"/>
  <c r="CO311" i="10"/>
  <c r="CL311" i="10"/>
  <c r="CK311" i="10"/>
  <c r="CI311" i="10"/>
  <c r="CH311" i="10"/>
  <c r="CF311" i="10"/>
  <c r="CB311" i="10"/>
  <c r="CA311" i="10"/>
  <c r="F311" i="10"/>
  <c r="E311" i="10"/>
  <c r="D311" i="10" s="1"/>
  <c r="CT311" i="10" s="1"/>
  <c r="CP310" i="10"/>
  <c r="CB310" i="10"/>
  <c r="CA310" i="10"/>
  <c r="F310" i="10"/>
  <c r="CO310" i="10" s="1"/>
  <c r="E310" i="10"/>
  <c r="CP309" i="10"/>
  <c r="CO309" i="10"/>
  <c r="CB309" i="10"/>
  <c r="CA309" i="10"/>
  <c r="F309" i="10"/>
  <c r="E309" i="10"/>
  <c r="CT308" i="10"/>
  <c r="CP308" i="10"/>
  <c r="CB308" i="10"/>
  <c r="F308" i="10"/>
  <c r="E308" i="10"/>
  <c r="D308" i="10" s="1"/>
  <c r="CP307" i="10"/>
  <c r="CO307" i="10"/>
  <c r="CB307" i="10"/>
  <c r="CA307" i="10"/>
  <c r="F307" i="10"/>
  <c r="E307" i="10"/>
  <c r="D307" i="10"/>
  <c r="CT306" i="10"/>
  <c r="CS306" i="10"/>
  <c r="CR306" i="10"/>
  <c r="CQ306" i="10"/>
  <c r="CP306" i="10"/>
  <c r="CO306" i="10"/>
  <c r="CK306" i="10"/>
  <c r="CI306" i="10"/>
  <c r="CH306" i="10"/>
  <c r="CF306" i="10"/>
  <c r="CE306" i="10"/>
  <c r="CD306" i="10"/>
  <c r="CC306" i="10"/>
  <c r="CB306" i="10"/>
  <c r="CA306" i="10"/>
  <c r="F306" i="10"/>
  <c r="E306" i="10"/>
  <c r="D306" i="10" s="1"/>
  <c r="CP305" i="10"/>
  <c r="CB305" i="10"/>
  <c r="F305" i="10"/>
  <c r="CO305" i="10" s="1"/>
  <c r="E305" i="10"/>
  <c r="CP304" i="10"/>
  <c r="CB304" i="10"/>
  <c r="F304" i="10"/>
  <c r="E304" i="10"/>
  <c r="CP303" i="10"/>
  <c r="CB303" i="10"/>
  <c r="F303" i="10"/>
  <c r="E303" i="10"/>
  <c r="CP302" i="10"/>
  <c r="CI302" i="10"/>
  <c r="CF302" i="10"/>
  <c r="CB302" i="10"/>
  <c r="CA302" i="10"/>
  <c r="F302" i="10"/>
  <c r="CO302" i="10" s="1"/>
  <c r="E302" i="10"/>
  <c r="D302" i="10" s="1"/>
  <c r="CP301" i="10"/>
  <c r="CB301" i="10"/>
  <c r="F301" i="10"/>
  <c r="E301" i="10"/>
  <c r="CP300" i="10"/>
  <c r="CB300" i="10"/>
  <c r="F300" i="10"/>
  <c r="E300" i="10"/>
  <c r="CW299" i="10"/>
  <c r="CP299" i="10"/>
  <c r="CO299" i="10"/>
  <c r="CL299" i="10"/>
  <c r="CB299" i="10"/>
  <c r="CA299" i="10"/>
  <c r="F299" i="10"/>
  <c r="E299" i="10"/>
  <c r="D299" i="10"/>
  <c r="CP298" i="10"/>
  <c r="CB298" i="10"/>
  <c r="F298" i="10"/>
  <c r="E298" i="10"/>
  <c r="D298" i="10"/>
  <c r="CP297" i="10"/>
  <c r="CB297" i="10"/>
  <c r="F297" i="10"/>
  <c r="E297" i="10"/>
  <c r="D297" i="10"/>
  <c r="CP296" i="10"/>
  <c r="CB296" i="10"/>
  <c r="F296" i="10"/>
  <c r="E296" i="10"/>
  <c r="CP295" i="10"/>
  <c r="CB295" i="10"/>
  <c r="F295" i="10"/>
  <c r="E295" i="10"/>
  <c r="D295" i="10" s="1"/>
  <c r="CP294" i="10"/>
  <c r="CB294" i="10"/>
  <c r="F294" i="10"/>
  <c r="E294" i="10"/>
  <c r="CP293" i="10"/>
  <c r="CO293" i="10"/>
  <c r="CL293" i="10"/>
  <c r="CK293" i="10"/>
  <c r="CH293" i="10"/>
  <c r="CF293" i="10"/>
  <c r="CB293" i="10"/>
  <c r="CA293" i="10"/>
  <c r="F293" i="10"/>
  <c r="E293" i="10"/>
  <c r="D293" i="10" s="1"/>
  <c r="CP292" i="10"/>
  <c r="CL292" i="10"/>
  <c r="CB292" i="10"/>
  <c r="F292" i="10"/>
  <c r="E292" i="10"/>
  <c r="D292" i="10" s="1"/>
  <c r="CP291" i="10"/>
  <c r="CK291" i="10"/>
  <c r="CB291" i="10"/>
  <c r="F291" i="10"/>
  <c r="E291" i="10"/>
  <c r="D291" i="10"/>
  <c r="CP290" i="10"/>
  <c r="CB290" i="10"/>
  <c r="F290" i="10"/>
  <c r="CO290" i="10" s="1"/>
  <c r="E290" i="10"/>
  <c r="D290" i="10"/>
  <c r="CZ289" i="10"/>
  <c r="CT289" i="10"/>
  <c r="CP289" i="10"/>
  <c r="CB289" i="10"/>
  <c r="F289" i="10"/>
  <c r="E289" i="10"/>
  <c r="D289" i="10"/>
  <c r="CP288" i="10"/>
  <c r="CL288" i="10"/>
  <c r="CK288" i="10"/>
  <c r="CB288" i="10"/>
  <c r="CA288" i="10"/>
  <c r="F288" i="10"/>
  <c r="CO288" i="10" s="1"/>
  <c r="E288" i="10"/>
  <c r="D288" i="10" s="1"/>
  <c r="CP287" i="10"/>
  <c r="CO287" i="10"/>
  <c r="CH287" i="10"/>
  <c r="CB287" i="10"/>
  <c r="CA287" i="10"/>
  <c r="F287" i="10"/>
  <c r="E287" i="10"/>
  <c r="D287" i="10" s="1"/>
  <c r="CP286" i="10"/>
  <c r="CB286" i="10"/>
  <c r="F286" i="10"/>
  <c r="E286" i="10"/>
  <c r="D286" i="10"/>
  <c r="CT285" i="10"/>
  <c r="CP285" i="10"/>
  <c r="CI285" i="10"/>
  <c r="CB285" i="10"/>
  <c r="F285" i="10"/>
  <c r="E285" i="10"/>
  <c r="D285" i="10" s="1"/>
  <c r="CW284" i="10"/>
  <c r="CT284" i="10"/>
  <c r="CP284" i="10"/>
  <c r="CH284" i="10"/>
  <c r="CB284" i="10"/>
  <c r="F284" i="10"/>
  <c r="D284" i="10" s="1"/>
  <c r="E284" i="10"/>
  <c r="CP283" i="10"/>
  <c r="CO283" i="10"/>
  <c r="CB283" i="10"/>
  <c r="CA283" i="10"/>
  <c r="F283" i="10"/>
  <c r="E283" i="10"/>
  <c r="D283" i="10" s="1"/>
  <c r="CY282" i="10"/>
  <c r="CP282" i="10"/>
  <c r="CB282" i="10"/>
  <c r="F282" i="10"/>
  <c r="E282" i="10"/>
  <c r="D282" i="10" s="1"/>
  <c r="CH281" i="10"/>
  <c r="F281" i="10"/>
  <c r="D281" i="10" s="1"/>
  <c r="E281" i="10"/>
  <c r="CZ280" i="10"/>
  <c r="CY280" i="10"/>
  <c r="CW280" i="10"/>
  <c r="CT280" i="10"/>
  <c r="F280" i="10"/>
  <c r="E280" i="10"/>
  <c r="D280" i="10"/>
  <c r="CZ279" i="10"/>
  <c r="CY279" i="10"/>
  <c r="CW279" i="10"/>
  <c r="CV279" i="10"/>
  <c r="CU279" i="10"/>
  <c r="CT279" i="10"/>
  <c r="CI279" i="10"/>
  <c r="CH279" i="10"/>
  <c r="F279" i="10"/>
  <c r="E279" i="10"/>
  <c r="D279" i="10" s="1"/>
  <c r="CZ278" i="10"/>
  <c r="CW278" i="10"/>
  <c r="CV278" i="10"/>
  <c r="CU278" i="10"/>
  <c r="CI278" i="10"/>
  <c r="CG278" i="10"/>
  <c r="CF278" i="10"/>
  <c r="F278" i="10"/>
  <c r="E278" i="10"/>
  <c r="D278" i="10" s="1"/>
  <c r="CI277" i="10"/>
  <c r="CG277" i="10"/>
  <c r="CE277" i="10"/>
  <c r="F277" i="10"/>
  <c r="E277" i="10"/>
  <c r="D277" i="10" s="1"/>
  <c r="CL276" i="10"/>
  <c r="CI276" i="10"/>
  <c r="CH276" i="10"/>
  <c r="CG276" i="10"/>
  <c r="CF276" i="10"/>
  <c r="CE276" i="10"/>
  <c r="CD276" i="10"/>
  <c r="F276" i="10"/>
  <c r="E276" i="10"/>
  <c r="D276" i="10" s="1"/>
  <c r="CW275" i="10"/>
  <c r="CV275" i="10"/>
  <c r="CT275" i="10"/>
  <c r="CL275" i="10"/>
  <c r="CK275" i="10"/>
  <c r="CI275" i="10"/>
  <c r="F275" i="10"/>
  <c r="E275" i="10"/>
  <c r="D275" i="10"/>
  <c r="F274" i="10"/>
  <c r="D274" i="10" s="1"/>
  <c r="E274" i="10"/>
  <c r="CY273" i="10"/>
  <c r="CL273" i="10"/>
  <c r="CJ273" i="10"/>
  <c r="F273" i="10"/>
  <c r="E273" i="10"/>
  <c r="D273" i="10"/>
  <c r="CV272" i="10"/>
  <c r="CT272" i="10"/>
  <c r="CL272" i="10"/>
  <c r="CI272" i="10"/>
  <c r="CF272" i="10"/>
  <c r="F272" i="10"/>
  <c r="D272" i="10" s="1"/>
  <c r="E272" i="10"/>
  <c r="F271" i="10"/>
  <c r="E271" i="10"/>
  <c r="D271" i="10" s="1"/>
  <c r="CV270" i="10"/>
  <c r="CK270" i="10"/>
  <c r="F270" i="10"/>
  <c r="E270" i="10"/>
  <c r="D270" i="10" s="1"/>
  <c r="CA269" i="10"/>
  <c r="F269" i="10"/>
  <c r="E269" i="10"/>
  <c r="F268" i="10"/>
  <c r="E268" i="10"/>
  <c r="D268" i="10"/>
  <c r="CA267" i="10"/>
  <c r="F267" i="10"/>
  <c r="CO267" i="10" s="1"/>
  <c r="E267" i="10"/>
  <c r="CY266" i="10"/>
  <c r="CW266" i="10"/>
  <c r="CV266" i="10"/>
  <c r="CT266" i="10"/>
  <c r="CO266" i="10"/>
  <c r="CL266" i="10"/>
  <c r="CA266" i="10"/>
  <c r="F266" i="10"/>
  <c r="E266" i="10"/>
  <c r="D266" i="10" s="1"/>
  <c r="CE265" i="10"/>
  <c r="CA265" i="10"/>
  <c r="F265" i="10"/>
  <c r="CO265" i="10" s="1"/>
  <c r="E265" i="10"/>
  <c r="D265" i="10"/>
  <c r="CW264" i="10"/>
  <c r="CU264" i="10"/>
  <c r="CS264" i="10"/>
  <c r="CR264" i="10"/>
  <c r="CQ264" i="10"/>
  <c r="CO264" i="10"/>
  <c r="CG264" i="10"/>
  <c r="F264" i="10"/>
  <c r="CA264" i="10" s="1"/>
  <c r="E264" i="10"/>
  <c r="D264" i="10"/>
  <c r="CP263" i="10"/>
  <c r="CB263" i="10"/>
  <c r="F263" i="10"/>
  <c r="E263" i="10"/>
  <c r="D263" i="10"/>
  <c r="CZ262" i="10"/>
  <c r="CP262" i="10"/>
  <c r="CO262" i="10"/>
  <c r="CB262" i="10"/>
  <c r="CA262" i="10"/>
  <c r="F262" i="10"/>
  <c r="E262" i="10"/>
  <c r="D262" i="10" s="1"/>
  <c r="CZ261" i="10"/>
  <c r="CX261" i="10"/>
  <c r="CW261" i="10"/>
  <c r="CV261" i="10"/>
  <c r="CT261" i="10"/>
  <c r="CP261" i="10"/>
  <c r="CO261" i="10"/>
  <c r="CL261" i="10"/>
  <c r="CB261" i="10"/>
  <c r="CA261" i="10"/>
  <c r="F261" i="10"/>
  <c r="E261" i="10"/>
  <c r="D261" i="10"/>
  <c r="CP260" i="10"/>
  <c r="CO260" i="10"/>
  <c r="CB260" i="10"/>
  <c r="F260" i="10"/>
  <c r="CA260" i="10" s="1"/>
  <c r="E260" i="10"/>
  <c r="CP259" i="10"/>
  <c r="CB259" i="10"/>
  <c r="F259" i="10"/>
  <c r="E259" i="10"/>
  <c r="D259" i="10"/>
  <c r="CP258" i="10"/>
  <c r="CO258" i="10"/>
  <c r="CK258" i="10"/>
  <c r="CB258" i="10"/>
  <c r="CA258" i="10"/>
  <c r="F258" i="10"/>
  <c r="E258" i="10"/>
  <c r="D258" i="10"/>
  <c r="CY257" i="10"/>
  <c r="CW257" i="10"/>
  <c r="CV257" i="10"/>
  <c r="CP257" i="10"/>
  <c r="CH257" i="10"/>
  <c r="CB257" i="10"/>
  <c r="CA257" i="10"/>
  <c r="F257" i="10"/>
  <c r="CO257" i="10" s="1"/>
  <c r="E257" i="10"/>
  <c r="D257" i="10"/>
  <c r="CP256" i="10"/>
  <c r="CO256" i="10"/>
  <c r="CB256" i="10"/>
  <c r="F256" i="10"/>
  <c r="CA256" i="10" s="1"/>
  <c r="E256" i="10"/>
  <c r="CP255" i="10"/>
  <c r="CB255" i="10"/>
  <c r="F255" i="10"/>
  <c r="E255" i="10"/>
  <c r="CZ254" i="10"/>
  <c r="CY254" i="10"/>
  <c r="CV254" i="10"/>
  <c r="CT254" i="10"/>
  <c r="CP254" i="10"/>
  <c r="CO254" i="10"/>
  <c r="CL254" i="10"/>
  <c r="CK254" i="10"/>
  <c r="CI254" i="10"/>
  <c r="CF254" i="10"/>
  <c r="CB254" i="10"/>
  <c r="F254" i="10"/>
  <c r="CA254" i="10" s="1"/>
  <c r="E254" i="10"/>
  <c r="D254" i="10"/>
  <c r="CP253" i="10"/>
  <c r="CO253" i="10"/>
  <c r="CB253" i="10"/>
  <c r="F253" i="10"/>
  <c r="CA253" i="10" s="1"/>
  <c r="E253" i="10"/>
  <c r="D253" i="10"/>
  <c r="CP252" i="10"/>
  <c r="CB252" i="10"/>
  <c r="CA252" i="10"/>
  <c r="F252" i="10"/>
  <c r="CO252" i="10" s="1"/>
  <c r="E252" i="10"/>
  <c r="CP251" i="10"/>
  <c r="CO251" i="10"/>
  <c r="CL251" i="10"/>
  <c r="CK251" i="10"/>
  <c r="CI251" i="10"/>
  <c r="CH251" i="10"/>
  <c r="CB251" i="10"/>
  <c r="F251" i="10"/>
  <c r="CA251" i="10" s="1"/>
  <c r="E251" i="10"/>
  <c r="D251" i="10"/>
  <c r="CZ250" i="10"/>
  <c r="CY250" i="10"/>
  <c r="CW250" i="10"/>
  <c r="CV250" i="10"/>
  <c r="CT250" i="10"/>
  <c r="CP250" i="10"/>
  <c r="CO250" i="10"/>
  <c r="CB250" i="10"/>
  <c r="F250" i="10"/>
  <c r="CA250" i="10" s="1"/>
  <c r="E250" i="10"/>
  <c r="D250" i="10" s="1"/>
  <c r="AY246" i="10"/>
  <c r="CS245" i="10"/>
  <c r="CR245" i="10"/>
  <c r="CQ245" i="10"/>
  <c r="CP245" i="10"/>
  <c r="CO245" i="10"/>
  <c r="CE245" i="10"/>
  <c r="CD245" i="10"/>
  <c r="CC245" i="10"/>
  <c r="CB245" i="10"/>
  <c r="CA245" i="10"/>
  <c r="L245" i="10" s="1"/>
  <c r="D245" i="10"/>
  <c r="CR244" i="10"/>
  <c r="CC244" i="10"/>
  <c r="CA244" i="10"/>
  <c r="D244" i="10"/>
  <c r="CS243" i="10"/>
  <c r="CR243" i="10"/>
  <c r="CQ243" i="10"/>
  <c r="CP243" i="10"/>
  <c r="CO243" i="10"/>
  <c r="CE243" i="10"/>
  <c r="CD243" i="10"/>
  <c r="CC243" i="10"/>
  <c r="CB243" i="10"/>
  <c r="CA243" i="10"/>
  <c r="D243" i="10"/>
  <c r="CP242" i="10"/>
  <c r="CE242" i="10"/>
  <c r="CB242" i="10"/>
  <c r="D242" i="10"/>
  <c r="CS241" i="10"/>
  <c r="CR241" i="10"/>
  <c r="CQ241" i="10"/>
  <c r="CP241" i="10"/>
  <c r="CO241" i="10"/>
  <c r="CE241" i="10"/>
  <c r="CC241" i="10"/>
  <c r="CA241" i="10"/>
  <c r="D241" i="10"/>
  <c r="AJ236" i="10"/>
  <c r="AD236" i="10"/>
  <c r="AJ235" i="10"/>
  <c r="AD235" i="10"/>
  <c r="CQ234" i="10"/>
  <c r="CD234" i="10"/>
  <c r="CB234" i="10"/>
  <c r="CA234" i="10"/>
  <c r="AD234" i="10"/>
  <c r="CP234" i="10" s="1"/>
  <c r="F234" i="10"/>
  <c r="E234" i="10"/>
  <c r="D234" i="10" s="1"/>
  <c r="CA233" i="10"/>
  <c r="AD233" i="10"/>
  <c r="F233" i="10"/>
  <c r="E233" i="10"/>
  <c r="D233" i="10"/>
  <c r="AD232" i="10"/>
  <c r="F232" i="10"/>
  <c r="E232" i="10"/>
  <c r="D232" i="10"/>
  <c r="CO232" i="10" s="1"/>
  <c r="CR231" i="10"/>
  <c r="CO231" i="10"/>
  <c r="AD231" i="10"/>
  <c r="F231" i="10"/>
  <c r="D231" i="10" s="1"/>
  <c r="E231" i="10"/>
  <c r="AY227" i="10"/>
  <c r="F226" i="10"/>
  <c r="E226" i="10"/>
  <c r="D226" i="10" s="1"/>
  <c r="CH225" i="10"/>
  <c r="CE225" i="10"/>
  <c r="CD225" i="10"/>
  <c r="CC225" i="10"/>
  <c r="CB225" i="10"/>
  <c r="F225" i="10"/>
  <c r="E225" i="10"/>
  <c r="D225" i="10" s="1"/>
  <c r="CS224" i="10"/>
  <c r="CR224" i="10"/>
  <c r="CP224" i="10"/>
  <c r="CG224" i="10"/>
  <c r="CF224" i="10"/>
  <c r="CE224" i="10"/>
  <c r="CD224" i="10"/>
  <c r="CC224" i="10"/>
  <c r="CB224" i="10"/>
  <c r="F224" i="10"/>
  <c r="E224" i="10"/>
  <c r="D224" i="10"/>
  <c r="CC223" i="10"/>
  <c r="F223" i="10"/>
  <c r="E223" i="10"/>
  <c r="D223" i="10"/>
  <c r="CV222" i="10"/>
  <c r="CU222" i="10"/>
  <c r="CT222" i="10"/>
  <c r="CG222" i="10"/>
  <c r="F222" i="10"/>
  <c r="E222" i="10"/>
  <c r="D222" i="10"/>
  <c r="CV221" i="10"/>
  <c r="CU221" i="10"/>
  <c r="CS221" i="10"/>
  <c r="CR221" i="10"/>
  <c r="CQ221" i="10"/>
  <c r="CP221" i="10"/>
  <c r="CH221" i="10"/>
  <c r="CG221" i="10"/>
  <c r="CE221" i="10"/>
  <c r="CD221" i="10"/>
  <c r="AY221" i="10" s="1"/>
  <c r="CC221" i="10"/>
  <c r="CB221" i="10"/>
  <c r="F221" i="10"/>
  <c r="E221" i="10"/>
  <c r="D221" i="10" s="1"/>
  <c r="CH220" i="10"/>
  <c r="CG220" i="10"/>
  <c r="CD220" i="10"/>
  <c r="F220" i="10"/>
  <c r="D220" i="10" s="1"/>
  <c r="E220" i="10"/>
  <c r="F219" i="10"/>
  <c r="E219" i="10"/>
  <c r="F218" i="10"/>
  <c r="D218" i="10" s="1"/>
  <c r="E218" i="10"/>
  <c r="CS217" i="10"/>
  <c r="CD217" i="10"/>
  <c r="F217" i="10"/>
  <c r="E217" i="10"/>
  <c r="D217" i="10" s="1"/>
  <c r="CS216" i="10"/>
  <c r="CH216" i="10"/>
  <c r="F216" i="10"/>
  <c r="E216" i="10"/>
  <c r="D216" i="10"/>
  <c r="CV215" i="10"/>
  <c r="CU215" i="10"/>
  <c r="CH215" i="10"/>
  <c r="F215" i="10"/>
  <c r="E215" i="10"/>
  <c r="D215" i="10" s="1"/>
  <c r="CS214" i="10"/>
  <c r="CG214" i="10"/>
  <c r="CE214" i="10"/>
  <c r="F214" i="10"/>
  <c r="E214" i="10"/>
  <c r="D214" i="10" s="1"/>
  <c r="CU213" i="10"/>
  <c r="CT213" i="10"/>
  <c r="CS213" i="10"/>
  <c r="CP213" i="10"/>
  <c r="F213" i="10"/>
  <c r="E213" i="10"/>
  <c r="D213" i="10" s="1"/>
  <c r="CH212" i="10"/>
  <c r="CF212" i="10"/>
  <c r="F212" i="10"/>
  <c r="D212" i="10" s="1"/>
  <c r="E212" i="10"/>
  <c r="F211" i="10"/>
  <c r="D211" i="10" s="1"/>
  <c r="E211" i="10"/>
  <c r="F210" i="10"/>
  <c r="E210" i="10"/>
  <c r="D210" i="10" s="1"/>
  <c r="F209" i="10"/>
  <c r="E209" i="10"/>
  <c r="D209" i="10"/>
  <c r="CV208" i="10"/>
  <c r="CU208" i="10"/>
  <c r="CR208" i="10"/>
  <c r="CQ208" i="10"/>
  <c r="CH208" i="10"/>
  <c r="CE208" i="10"/>
  <c r="CD208" i="10"/>
  <c r="CC208" i="10"/>
  <c r="CB208" i="10"/>
  <c r="F208" i="10"/>
  <c r="E208" i="10"/>
  <c r="D208" i="10"/>
  <c r="CS208" i="10" s="1"/>
  <c r="CV207" i="10"/>
  <c r="CU207" i="10"/>
  <c r="CT207" i="10"/>
  <c r="CS207" i="10"/>
  <c r="CR207" i="10"/>
  <c r="CQ207" i="10"/>
  <c r="CH207" i="10"/>
  <c r="CF207" i="10"/>
  <c r="CD207" i="10"/>
  <c r="F207" i="10"/>
  <c r="E207" i="10"/>
  <c r="D207" i="10"/>
  <c r="F206" i="10"/>
  <c r="E206" i="10"/>
  <c r="CQ205" i="10"/>
  <c r="CG205" i="10"/>
  <c r="CE205" i="10"/>
  <c r="CD205" i="10"/>
  <c r="CC205" i="10"/>
  <c r="F205" i="10"/>
  <c r="E205" i="10"/>
  <c r="D205" i="10" s="1"/>
  <c r="CR204" i="10"/>
  <c r="CC204" i="10"/>
  <c r="CB204" i="10"/>
  <c r="F204" i="10"/>
  <c r="D204" i="10" s="1"/>
  <c r="E204" i="10"/>
  <c r="CQ203" i="10"/>
  <c r="F203" i="10"/>
  <c r="D203" i="10" s="1"/>
  <c r="E203" i="10"/>
  <c r="CU202" i="10"/>
  <c r="CT202" i="10"/>
  <c r="CS202" i="10"/>
  <c r="CR202" i="10"/>
  <c r="CQ202" i="10"/>
  <c r="CP202" i="10"/>
  <c r="CH202" i="10"/>
  <c r="CG202" i="10"/>
  <c r="CF202" i="10"/>
  <c r="CE202" i="10"/>
  <c r="CD202" i="10"/>
  <c r="CC202" i="10"/>
  <c r="CB202" i="10"/>
  <c r="F202" i="10"/>
  <c r="E202" i="10"/>
  <c r="D202" i="10"/>
  <c r="CV202" i="10" s="1"/>
  <c r="AX201" i="10"/>
  <c r="AW201" i="10"/>
  <c r="AV201" i="10"/>
  <c r="AU201" i="10"/>
  <c r="AT201" i="10"/>
  <c r="AS201" i="10"/>
  <c r="AR201" i="10"/>
  <c r="AQ201" i="10"/>
  <c r="AP201" i="10"/>
  <c r="AO201" i="10"/>
  <c r="AN201" i="10"/>
  <c r="AM201" i="10"/>
  <c r="AL201" i="10"/>
  <c r="AK201" i="10"/>
  <c r="AJ201" i="10"/>
  <c r="AI201" i="10"/>
  <c r="AH201" i="10"/>
  <c r="AG201" i="10"/>
  <c r="AF201" i="10"/>
  <c r="AE201" i="10"/>
  <c r="AD201" i="10"/>
  <c r="AC201" i="10"/>
  <c r="AB201" i="10"/>
  <c r="AA201" i="10"/>
  <c r="Z201" i="10"/>
  <c r="Y201" i="10"/>
  <c r="X201" i="10"/>
  <c r="W201" i="10"/>
  <c r="V201" i="10"/>
  <c r="U201" i="10"/>
  <c r="T201" i="10"/>
  <c r="S201" i="10"/>
  <c r="R201" i="10"/>
  <c r="F201" i="10" s="1"/>
  <c r="Q201" i="10"/>
  <c r="E201" i="10" s="1"/>
  <c r="D201" i="10" s="1"/>
  <c r="P201" i="10"/>
  <c r="O201" i="10"/>
  <c r="N201" i="10"/>
  <c r="M201" i="10"/>
  <c r="L201" i="10"/>
  <c r="K201" i="10"/>
  <c r="J201" i="10"/>
  <c r="I201" i="10"/>
  <c r="H201" i="10"/>
  <c r="G201" i="10"/>
  <c r="CH200" i="10"/>
  <c r="E200" i="10"/>
  <c r="D200" i="10"/>
  <c r="CU199" i="10"/>
  <c r="CS199" i="10"/>
  <c r="CP199" i="10"/>
  <c r="CE199" i="10"/>
  <c r="E199" i="10"/>
  <c r="D199" i="10"/>
  <c r="E198" i="10"/>
  <c r="D198" i="10" s="1"/>
  <c r="CB198" i="10" s="1"/>
  <c r="CP197" i="10"/>
  <c r="CC197" i="10"/>
  <c r="E197" i="10"/>
  <c r="D197" i="10" s="1"/>
  <c r="CS196" i="10"/>
  <c r="CG196" i="10"/>
  <c r="AX196" i="10"/>
  <c r="AW196" i="10"/>
  <c r="AV196" i="10"/>
  <c r="AU196" i="10"/>
  <c r="AT196" i="10"/>
  <c r="AS196" i="10"/>
  <c r="AR196" i="10"/>
  <c r="AQ196" i="10"/>
  <c r="AO196" i="10"/>
  <c r="AM196" i="10"/>
  <c r="AK196" i="10"/>
  <c r="AI196" i="10"/>
  <c r="AG196" i="10"/>
  <c r="AE196" i="10"/>
  <c r="AC196" i="10"/>
  <c r="E196" i="10"/>
  <c r="D196" i="10"/>
  <c r="CP196" i="10" s="1"/>
  <c r="CV195" i="10"/>
  <c r="CU195" i="10"/>
  <c r="CS195" i="10"/>
  <c r="CR195" i="10"/>
  <c r="CQ195" i="10"/>
  <c r="CP195" i="10"/>
  <c r="CH195" i="10"/>
  <c r="CG195" i="10"/>
  <c r="CE195" i="10"/>
  <c r="CD195" i="10"/>
  <c r="CC195" i="10"/>
  <c r="CB195" i="10"/>
  <c r="E195" i="10"/>
  <c r="D195" i="10"/>
  <c r="E194" i="10"/>
  <c r="D194" i="10" s="1"/>
  <c r="CR193" i="10"/>
  <c r="E193" i="10"/>
  <c r="D193" i="10"/>
  <c r="CE192" i="10"/>
  <c r="CD192" i="10"/>
  <c r="E192" i="10"/>
  <c r="D192" i="10"/>
  <c r="CV191" i="10"/>
  <c r="CU191" i="10"/>
  <c r="CT191" i="10"/>
  <c r="CS191" i="10"/>
  <c r="CR191" i="10"/>
  <c r="CQ191" i="10"/>
  <c r="CP191" i="10"/>
  <c r="CH191" i="10"/>
  <c r="CG191" i="10"/>
  <c r="CF191" i="10"/>
  <c r="CE191" i="10"/>
  <c r="CD191" i="10"/>
  <c r="CC191" i="10"/>
  <c r="CB191" i="10"/>
  <c r="AY191" i="10"/>
  <c r="F191" i="10"/>
  <c r="D191" i="10"/>
  <c r="CU190" i="10"/>
  <c r="F190" i="10"/>
  <c r="D190" i="10" s="1"/>
  <c r="CT189" i="10"/>
  <c r="CQ189" i="10"/>
  <c r="CH189" i="10"/>
  <c r="CF189" i="10"/>
  <c r="CD189" i="10"/>
  <c r="F189" i="10"/>
  <c r="D189" i="10" s="1"/>
  <c r="CQ188" i="10"/>
  <c r="CP188" i="10"/>
  <c r="CF188" i="10"/>
  <c r="CE188" i="10"/>
  <c r="CD188" i="10"/>
  <c r="CC188" i="10"/>
  <c r="F188" i="10"/>
  <c r="D188" i="10" s="1"/>
  <c r="CT187" i="10"/>
  <c r="CS187" i="10"/>
  <c r="CR187" i="10"/>
  <c r="CQ187" i="10"/>
  <c r="CP187" i="10"/>
  <c r="CF187" i="10"/>
  <c r="F187" i="10"/>
  <c r="D187" i="10"/>
  <c r="CV186" i="10"/>
  <c r="CU186" i="10"/>
  <c r="CT186" i="10"/>
  <c r="CS186" i="10"/>
  <c r="CR186" i="10"/>
  <c r="CQ186" i="10"/>
  <c r="CP186" i="10"/>
  <c r="CH186" i="10"/>
  <c r="CG186" i="10"/>
  <c r="CF186" i="10"/>
  <c r="CD186" i="10"/>
  <c r="CC186" i="10"/>
  <c r="CB186" i="10"/>
  <c r="F186" i="10"/>
  <c r="D186" i="10"/>
  <c r="CE186" i="10" s="1"/>
  <c r="CV185" i="10"/>
  <c r="CR185" i="10"/>
  <c r="CQ185" i="10"/>
  <c r="CP185" i="10"/>
  <c r="CF185" i="10"/>
  <c r="CD185" i="10"/>
  <c r="CC185" i="10"/>
  <c r="F185" i="10"/>
  <c r="D185" i="10"/>
  <c r="F184" i="10"/>
  <c r="D184" i="10" s="1"/>
  <c r="AX183" i="10"/>
  <c r="AW183" i="10"/>
  <c r="AV183" i="10"/>
  <c r="AU183" i="10"/>
  <c r="AT183" i="10"/>
  <c r="AS183" i="10"/>
  <c r="AR183" i="10"/>
  <c r="AQ183" i="10"/>
  <c r="AP183" i="10"/>
  <c r="AN183" i="10"/>
  <c r="AL183" i="10"/>
  <c r="AJ183" i="10"/>
  <c r="AH183" i="10"/>
  <c r="AF183" i="10"/>
  <c r="AD183" i="10"/>
  <c r="CS182" i="10"/>
  <c r="CR182" i="10"/>
  <c r="CQ182" i="10"/>
  <c r="CP182" i="10"/>
  <c r="CH182" i="10"/>
  <c r="CG182" i="10"/>
  <c r="CE182" i="10"/>
  <c r="CB182" i="10"/>
  <c r="F182" i="10"/>
  <c r="D182" i="10" s="1"/>
  <c r="F181" i="10"/>
  <c r="D181" i="10" s="1"/>
  <c r="CP181" i="10" s="1"/>
  <c r="CS180" i="10"/>
  <c r="CG180" i="10"/>
  <c r="CE180" i="10"/>
  <c r="CC180" i="10"/>
  <c r="CB180" i="10"/>
  <c r="F180" i="10"/>
  <c r="D180" i="10" s="1"/>
  <c r="CV179" i="10"/>
  <c r="CU179" i="10"/>
  <c r="CS179" i="10"/>
  <c r="CR179" i="10"/>
  <c r="CG179" i="10"/>
  <c r="CD179" i="10"/>
  <c r="CC179" i="10"/>
  <c r="F179" i="10"/>
  <c r="D179" i="10"/>
  <c r="AX174" i="10"/>
  <c r="AW174" i="10"/>
  <c r="AV174" i="10"/>
  <c r="AU174" i="10"/>
  <c r="AT174" i="10"/>
  <c r="AS174" i="10"/>
  <c r="AR174" i="10"/>
  <c r="AQ174" i="10"/>
  <c r="AP174" i="10"/>
  <c r="AO174" i="10"/>
  <c r="AN174" i="10"/>
  <c r="AM174" i="10"/>
  <c r="AL174" i="10"/>
  <c r="AK174" i="10"/>
  <c r="AJ174" i="10"/>
  <c r="AI174" i="10"/>
  <c r="AH174" i="10"/>
  <c r="AG174" i="10"/>
  <c r="AF174" i="10"/>
  <c r="AE174" i="10"/>
  <c r="AD174" i="10"/>
  <c r="AC174" i="10"/>
  <c r="AB174" i="10"/>
  <c r="AA174" i="10"/>
  <c r="Z174" i="10"/>
  <c r="Y174" i="10"/>
  <c r="X174" i="10"/>
  <c r="W174" i="10"/>
  <c r="V174" i="10"/>
  <c r="U174" i="10"/>
  <c r="T174" i="10"/>
  <c r="S174" i="10"/>
  <c r="R174" i="10"/>
  <c r="Q174" i="10"/>
  <c r="P174" i="10"/>
  <c r="O174" i="10"/>
  <c r="N174" i="10"/>
  <c r="M174" i="10"/>
  <c r="L174" i="10"/>
  <c r="K174" i="10"/>
  <c r="J174" i="10"/>
  <c r="I174" i="10"/>
  <c r="H174" i="10"/>
  <c r="G174" i="10"/>
  <c r="F174" i="10"/>
  <c r="CQ173" i="10"/>
  <c r="CO173" i="10"/>
  <c r="CC173" i="10"/>
  <c r="CB173" i="10"/>
  <c r="CA173" i="10"/>
  <c r="F173" i="10"/>
  <c r="CP173" i="10" s="1"/>
  <c r="E173" i="10"/>
  <c r="CR172" i="10"/>
  <c r="CQ172" i="10"/>
  <c r="CO172" i="10"/>
  <c r="CH172" i="10"/>
  <c r="CG172" i="10"/>
  <c r="CF172" i="10"/>
  <c r="CE172" i="10"/>
  <c r="CC172" i="10"/>
  <c r="CA172" i="10"/>
  <c r="F172" i="10"/>
  <c r="E172" i="10"/>
  <c r="D172" i="10"/>
  <c r="CS171" i="10"/>
  <c r="CQ171" i="10"/>
  <c r="CO171" i="10"/>
  <c r="CC171" i="10"/>
  <c r="CA171" i="10"/>
  <c r="F171" i="10"/>
  <c r="D171" i="10" s="1"/>
  <c r="E171" i="10"/>
  <c r="CV170" i="10"/>
  <c r="CU170" i="10"/>
  <c r="CQ170" i="10"/>
  <c r="CP170" i="10"/>
  <c r="CO170" i="10"/>
  <c r="CC170" i="10"/>
  <c r="CB170" i="10"/>
  <c r="CA170" i="10"/>
  <c r="F170" i="10"/>
  <c r="E170" i="10"/>
  <c r="D170" i="10" s="1"/>
  <c r="CV169" i="10"/>
  <c r="CU169" i="10"/>
  <c r="CS169" i="10"/>
  <c r="CR169" i="10"/>
  <c r="CQ169" i="10"/>
  <c r="CO169" i="10"/>
  <c r="CG169" i="10"/>
  <c r="CF169" i="10"/>
  <c r="CE169" i="10"/>
  <c r="CD169" i="10"/>
  <c r="CC169" i="10"/>
  <c r="CB169" i="10"/>
  <c r="CA169" i="10"/>
  <c r="F169" i="10"/>
  <c r="CP169" i="10" s="1"/>
  <c r="E169" i="10"/>
  <c r="D169" i="10"/>
  <c r="CT169" i="10" s="1"/>
  <c r="CU168" i="10"/>
  <c r="CR168" i="10"/>
  <c r="CQ168" i="10"/>
  <c r="CP168" i="10"/>
  <c r="CO168" i="10"/>
  <c r="CH168" i="10"/>
  <c r="CG168" i="10"/>
  <c r="CF168" i="10"/>
  <c r="CE168" i="10"/>
  <c r="CC168" i="10"/>
  <c r="CB168" i="10"/>
  <c r="CA168" i="10"/>
  <c r="F168" i="10"/>
  <c r="E168" i="10"/>
  <c r="D168" i="10" s="1"/>
  <c r="CQ167" i="10"/>
  <c r="CO167" i="10"/>
  <c r="CC167" i="10"/>
  <c r="CB167" i="10"/>
  <c r="CA167" i="10"/>
  <c r="F167" i="10"/>
  <c r="E167" i="10"/>
  <c r="CQ166" i="10"/>
  <c r="CO166" i="10"/>
  <c r="CC166" i="10"/>
  <c r="CA166" i="10"/>
  <c r="F166" i="10"/>
  <c r="E166" i="10"/>
  <c r="D166" i="10" s="1"/>
  <c r="CQ165" i="10"/>
  <c r="CP165" i="10"/>
  <c r="CO165" i="10"/>
  <c r="CC165" i="10"/>
  <c r="CA165" i="10"/>
  <c r="F165" i="10"/>
  <c r="CB165" i="10" s="1"/>
  <c r="E165" i="10"/>
  <c r="CQ164" i="10"/>
  <c r="CP164" i="10"/>
  <c r="CO164" i="10"/>
  <c r="CC164" i="10"/>
  <c r="CB164" i="10"/>
  <c r="CA164" i="10"/>
  <c r="F164" i="10"/>
  <c r="E164" i="10"/>
  <c r="D164" i="10"/>
  <c r="CQ163" i="10"/>
  <c r="CO163" i="10"/>
  <c r="CC163" i="10"/>
  <c r="CA163" i="10"/>
  <c r="F163" i="10"/>
  <c r="CP163" i="10" s="1"/>
  <c r="E163" i="10"/>
  <c r="N158" i="10"/>
  <c r="M158" i="10"/>
  <c r="L158" i="10" a="1"/>
  <c r="L158" i="10" s="1"/>
  <c r="K158" i="10"/>
  <c r="J158" i="10"/>
  <c r="H158" i="10"/>
  <c r="G158" i="10"/>
  <c r="F158" i="10"/>
  <c r="E158" i="10"/>
  <c r="D158" i="10"/>
  <c r="C158" i="10"/>
  <c r="I157" i="10"/>
  <c r="B157" i="10"/>
  <c r="I156" i="10"/>
  <c r="B156" i="10"/>
  <c r="I155" i="10"/>
  <c r="B155" i="10"/>
  <c r="I154" i="10"/>
  <c r="B154" i="10"/>
  <c r="I153" i="10"/>
  <c r="B153" i="10"/>
  <c r="I152" i="10"/>
  <c r="B152" i="10"/>
  <c r="I151" i="10"/>
  <c r="B151" i="10"/>
  <c r="I150" i="10"/>
  <c r="B150" i="10"/>
  <c r="I149" i="10"/>
  <c r="B149" i="10"/>
  <c r="I148" i="10"/>
  <c r="B148" i="10"/>
  <c r="B158" i="10" s="1"/>
  <c r="AX143" i="10"/>
  <c r="AW143" i="10"/>
  <c r="AV143" i="10"/>
  <c r="AU143" i="10"/>
  <c r="AT143" i="10"/>
  <c r="AS143" i="10"/>
  <c r="AR143" i="10"/>
  <c r="AQ143" i="10"/>
  <c r="AP143" i="10"/>
  <c r="AO143" i="10"/>
  <c r="AN143" i="10"/>
  <c r="AM143" i="10"/>
  <c r="AL143" i="10"/>
  <c r="AK143" i="10"/>
  <c r="AJ143" i="10"/>
  <c r="AI143" i="10"/>
  <c r="AH143" i="10"/>
  <c r="AG143" i="10"/>
  <c r="AF143" i="10"/>
  <c r="AE143" i="10"/>
  <c r="AD143" i="10"/>
  <c r="AC143" i="10"/>
  <c r="AB143" i="10"/>
  <c r="AA143" i="10"/>
  <c r="Z143" i="10"/>
  <c r="Y143" i="10"/>
  <c r="X143" i="10"/>
  <c r="W143" i="10"/>
  <c r="V143" i="10"/>
  <c r="U143" i="10"/>
  <c r="T143" i="10"/>
  <c r="S143" i="10"/>
  <c r="R143" i="10"/>
  <c r="Q143" i="10"/>
  <c r="P143" i="10"/>
  <c r="O143" i="10"/>
  <c r="N143" i="10"/>
  <c r="M143" i="10"/>
  <c r="L143" i="10"/>
  <c r="K143" i="10"/>
  <c r="J143" i="10"/>
  <c r="I143" i="10"/>
  <c r="E143" i="10" s="1"/>
  <c r="H143" i="10"/>
  <c r="G143" i="10"/>
  <c r="CR142" i="10"/>
  <c r="CP142" i="10"/>
  <c r="CE142" i="10"/>
  <c r="CD142" i="10"/>
  <c r="CC142" i="10"/>
  <c r="CB142" i="10"/>
  <c r="CA142" i="10"/>
  <c r="F142" i="10"/>
  <c r="E142" i="10"/>
  <c r="D142" i="10" s="1"/>
  <c r="CX141" i="10"/>
  <c r="CU141" i="10"/>
  <c r="CS141" i="10"/>
  <c r="CR141" i="10"/>
  <c r="CQ141" i="10"/>
  <c r="CG141" i="10"/>
  <c r="CF141" i="10"/>
  <c r="CE141" i="10"/>
  <c r="CD141" i="10"/>
  <c r="CB141" i="10"/>
  <c r="CA141" i="10"/>
  <c r="F141" i="10"/>
  <c r="CP141" i="10" s="1"/>
  <c r="E141" i="10"/>
  <c r="D141" i="10"/>
  <c r="CW140" i="10"/>
  <c r="CU140" i="10"/>
  <c r="CR140" i="10"/>
  <c r="CP140" i="10"/>
  <c r="CD140" i="10"/>
  <c r="CB140" i="10"/>
  <c r="CA140" i="10"/>
  <c r="F140" i="10"/>
  <c r="E140" i="10"/>
  <c r="D140" i="10" s="1"/>
  <c r="CX139" i="10"/>
  <c r="CT139" i="10"/>
  <c r="CR139" i="10"/>
  <c r="CQ139" i="10"/>
  <c r="CP139" i="10"/>
  <c r="CO139" i="10"/>
  <c r="CJ139" i="10"/>
  <c r="CH139" i="10"/>
  <c r="CG139" i="10"/>
  <c r="CD139" i="10"/>
  <c r="CC139" i="10"/>
  <c r="CA139" i="10"/>
  <c r="F139" i="10"/>
  <c r="CB139" i="10" s="1"/>
  <c r="E139" i="10"/>
  <c r="D139" i="10"/>
  <c r="CR138" i="10"/>
  <c r="CD138" i="10"/>
  <c r="CA138" i="10"/>
  <c r="F138" i="10"/>
  <c r="E138" i="10"/>
  <c r="D138" i="10" s="1"/>
  <c r="CR137" i="10"/>
  <c r="CP137" i="10"/>
  <c r="CD137" i="10"/>
  <c r="CB137" i="10"/>
  <c r="CA137" i="10"/>
  <c r="F137" i="10"/>
  <c r="E137" i="10"/>
  <c r="D137" i="10"/>
  <c r="CQ137" i="10" s="1"/>
  <c r="CR136" i="10"/>
  <c r="CD136" i="10"/>
  <c r="CA136" i="10"/>
  <c r="F136" i="10"/>
  <c r="E136" i="10"/>
  <c r="CT135" i="10"/>
  <c r="CR135" i="10"/>
  <c r="CP135" i="10"/>
  <c r="CI135" i="10"/>
  <c r="CG135" i="10"/>
  <c r="CF135" i="10"/>
  <c r="CD135" i="10"/>
  <c r="CC135" i="10"/>
  <c r="CB135" i="10"/>
  <c r="CA135" i="10"/>
  <c r="F135" i="10"/>
  <c r="E135" i="10"/>
  <c r="D135" i="10" s="1"/>
  <c r="CR134" i="10"/>
  <c r="CH134" i="10"/>
  <c r="CD134" i="10"/>
  <c r="CB134" i="10"/>
  <c r="CA134" i="10"/>
  <c r="F134" i="10"/>
  <c r="CP134" i="10" s="1"/>
  <c r="E134" i="10"/>
  <c r="D134" i="10"/>
  <c r="CR133" i="10"/>
  <c r="CD133" i="10"/>
  <c r="CB133" i="10"/>
  <c r="CA133" i="10"/>
  <c r="F133" i="10"/>
  <c r="E133" i="10"/>
  <c r="CV132" i="10"/>
  <c r="CU132" i="10"/>
  <c r="CS132" i="10"/>
  <c r="CR132" i="10"/>
  <c r="CF132" i="10"/>
  <c r="CD132" i="10"/>
  <c r="CC132" i="10"/>
  <c r="CB132" i="10"/>
  <c r="CA132" i="10"/>
  <c r="F132" i="10"/>
  <c r="D132" i="10" s="1"/>
  <c r="CW132" i="10" s="1"/>
  <c r="E132" i="10"/>
  <c r="CR131" i="10"/>
  <c r="CD131" i="10"/>
  <c r="CA131" i="10"/>
  <c r="F131" i="10"/>
  <c r="E131" i="10"/>
  <c r="CR130" i="10"/>
  <c r="CD130" i="10"/>
  <c r="CA130" i="10"/>
  <c r="F130" i="10"/>
  <c r="E130" i="10"/>
  <c r="CR129" i="10"/>
  <c r="CP129" i="10"/>
  <c r="CG129" i="10"/>
  <c r="CD129" i="10"/>
  <c r="CB129" i="10"/>
  <c r="CA129" i="10"/>
  <c r="F129" i="10"/>
  <c r="E129" i="10"/>
  <c r="D129" i="10" s="1"/>
  <c r="CW128" i="10"/>
  <c r="CR128" i="10"/>
  <c r="CQ128" i="10"/>
  <c r="CP128" i="10"/>
  <c r="CF128" i="10"/>
  <c r="CE128" i="10"/>
  <c r="CD128" i="10"/>
  <c r="CB128" i="10"/>
  <c r="CA128" i="10"/>
  <c r="F128" i="10"/>
  <c r="E128" i="10"/>
  <c r="D128" i="10"/>
  <c r="CU127" i="10"/>
  <c r="CR127" i="10"/>
  <c r="CP127" i="10"/>
  <c r="CI127" i="10"/>
  <c r="CH127" i="10"/>
  <c r="CG127" i="10"/>
  <c r="CF127" i="10"/>
  <c r="CE127" i="10"/>
  <c r="CD127" i="10"/>
  <c r="F127" i="10"/>
  <c r="CB127" i="10" s="1"/>
  <c r="E127" i="10"/>
  <c r="D127" i="10"/>
  <c r="CW126" i="10"/>
  <c r="CU126" i="10"/>
  <c r="CR126" i="10"/>
  <c r="CP126" i="10"/>
  <c r="CD126" i="10"/>
  <c r="CB126" i="10"/>
  <c r="CA126" i="10"/>
  <c r="F126" i="10"/>
  <c r="E126" i="10"/>
  <c r="D126" i="10" s="1"/>
  <c r="CX125" i="10"/>
  <c r="CW125" i="10"/>
  <c r="CU125" i="10"/>
  <c r="CS125" i="10"/>
  <c r="CR125" i="10"/>
  <c r="CQ125" i="10"/>
  <c r="CP125" i="10"/>
  <c r="CI125" i="10"/>
  <c r="CG125" i="10"/>
  <c r="CF125" i="10"/>
  <c r="CE125" i="10"/>
  <c r="CD125" i="10"/>
  <c r="CC125" i="10"/>
  <c r="CB125" i="10"/>
  <c r="F125" i="10"/>
  <c r="E125" i="10"/>
  <c r="D125" i="10"/>
  <c r="CX124" i="10"/>
  <c r="CW124" i="10"/>
  <c r="CU124" i="10"/>
  <c r="CS124" i="10"/>
  <c r="CR124" i="10"/>
  <c r="CP124" i="10"/>
  <c r="CH124" i="10"/>
  <c r="CF124" i="10"/>
  <c r="CE124" i="10"/>
  <c r="CD124" i="10"/>
  <c r="CB124" i="10"/>
  <c r="F124" i="10"/>
  <c r="E124" i="10"/>
  <c r="D124" i="10" s="1"/>
  <c r="CR123" i="10"/>
  <c r="CP123" i="10"/>
  <c r="CJ123" i="10"/>
  <c r="CI123" i="10"/>
  <c r="CH123" i="10"/>
  <c r="CG123" i="10"/>
  <c r="CF123" i="10"/>
  <c r="CD123" i="10"/>
  <c r="CB123" i="10"/>
  <c r="F123" i="10"/>
  <c r="E123" i="10"/>
  <c r="D123" i="10"/>
  <c r="CW123" i="10" s="1"/>
  <c r="CR122" i="10"/>
  <c r="CP122" i="10"/>
  <c r="CD122" i="10"/>
  <c r="F122" i="10"/>
  <c r="CB122" i="10" s="1"/>
  <c r="E122" i="10"/>
  <c r="D122" i="10" s="1"/>
  <c r="CR121" i="10"/>
  <c r="CP121" i="10"/>
  <c r="CD121" i="10"/>
  <c r="CB121" i="10"/>
  <c r="F121" i="10"/>
  <c r="E121" i="10"/>
  <c r="D121" i="10" s="1"/>
  <c r="CU120" i="10"/>
  <c r="CT120" i="10"/>
  <c r="CR120" i="10"/>
  <c r="CP120" i="10"/>
  <c r="CI120" i="10"/>
  <c r="CH120" i="10"/>
  <c r="CG120" i="10"/>
  <c r="CF120" i="10"/>
  <c r="CE120" i="10"/>
  <c r="CD120" i="10"/>
  <c r="CB120" i="10"/>
  <c r="CA120" i="10"/>
  <c r="F120" i="10"/>
  <c r="E120" i="10"/>
  <c r="D120" i="10" s="1"/>
  <c r="CR119" i="10"/>
  <c r="CP119" i="10"/>
  <c r="CD119" i="10"/>
  <c r="CB119" i="10"/>
  <c r="CA119" i="10"/>
  <c r="F119" i="10"/>
  <c r="E119" i="10"/>
  <c r="D119" i="10" s="1"/>
  <c r="CS118" i="10"/>
  <c r="CR118" i="10"/>
  <c r="CD118" i="10"/>
  <c r="CB118" i="10"/>
  <c r="CA118" i="10"/>
  <c r="F118" i="10"/>
  <c r="CP118" i="10" s="1"/>
  <c r="E118" i="10"/>
  <c r="D118" i="10"/>
  <c r="CR117" i="10"/>
  <c r="CD117" i="10"/>
  <c r="CA117" i="10"/>
  <c r="F117" i="10"/>
  <c r="E117" i="10"/>
  <c r="D117" i="10" s="1"/>
  <c r="CR116" i="10"/>
  <c r="CD116" i="10"/>
  <c r="CA116" i="10"/>
  <c r="F116" i="10"/>
  <c r="CP116" i="10" s="1"/>
  <c r="E116" i="10"/>
  <c r="CV115" i="10"/>
  <c r="CR115" i="10"/>
  <c r="CD115" i="10"/>
  <c r="CA115" i="10"/>
  <c r="F115" i="10"/>
  <c r="E115" i="10"/>
  <c r="D115" i="10"/>
  <c r="CO115" i="10" s="1"/>
  <c r="CV114" i="10"/>
  <c r="CS114" i="10"/>
  <c r="CR114" i="10"/>
  <c r="CE114" i="10"/>
  <c r="CD114" i="10"/>
  <c r="CC114" i="10"/>
  <c r="CB114" i="10"/>
  <c r="CA114" i="10"/>
  <c r="F114" i="10"/>
  <c r="CP114" i="10" s="1"/>
  <c r="E114" i="10"/>
  <c r="D114" i="10" s="1"/>
  <c r="CH114" i="10" s="1"/>
  <c r="CW113" i="10"/>
  <c r="CV113" i="10"/>
  <c r="CU113" i="10"/>
  <c r="CS113" i="10"/>
  <c r="CR113" i="10"/>
  <c r="CQ113" i="10"/>
  <c r="CP113" i="10"/>
  <c r="CO113" i="10"/>
  <c r="CE113" i="10"/>
  <c r="CC113" i="10"/>
  <c r="CB113" i="10"/>
  <c r="CA113" i="10"/>
  <c r="F113" i="10"/>
  <c r="E113" i="10"/>
  <c r="D113" i="10" s="1"/>
  <c r="CW112" i="10"/>
  <c r="CT112" i="10"/>
  <c r="CR112" i="10"/>
  <c r="CQ112" i="10"/>
  <c r="CP112" i="10"/>
  <c r="CO112" i="10"/>
  <c r="CI112" i="10"/>
  <c r="CH112" i="10"/>
  <c r="CG112" i="10"/>
  <c r="CF112" i="10"/>
  <c r="CD112" i="10"/>
  <c r="CB112" i="10"/>
  <c r="CA112" i="10"/>
  <c r="F112" i="10"/>
  <c r="E112" i="10"/>
  <c r="D112" i="10" s="1"/>
  <c r="CV111" i="10"/>
  <c r="CT111" i="10"/>
  <c r="CS111" i="10"/>
  <c r="CR111" i="10"/>
  <c r="CQ111" i="10"/>
  <c r="CP111" i="10"/>
  <c r="CO111" i="10"/>
  <c r="CI111" i="10"/>
  <c r="CH111" i="10"/>
  <c r="CG111" i="10"/>
  <c r="CF111" i="10"/>
  <c r="CE111" i="10"/>
  <c r="CD111" i="10"/>
  <c r="CC111" i="10"/>
  <c r="CB111" i="10"/>
  <c r="CA111" i="10"/>
  <c r="F111" i="10"/>
  <c r="E111" i="10"/>
  <c r="D111" i="10"/>
  <c r="CV110" i="10"/>
  <c r="CU110" i="10"/>
  <c r="CT110" i="10"/>
  <c r="CS110" i="10"/>
  <c r="CR110" i="10"/>
  <c r="CQ110" i="10"/>
  <c r="CP110" i="10"/>
  <c r="CO110" i="10"/>
  <c r="CI110" i="10"/>
  <c r="CH110" i="10"/>
  <c r="CG110" i="10"/>
  <c r="CF110" i="10"/>
  <c r="CE110" i="10"/>
  <c r="CD110" i="10"/>
  <c r="CC110" i="10"/>
  <c r="CB110" i="10"/>
  <c r="CA110" i="10"/>
  <c r="F110" i="10"/>
  <c r="E110" i="10"/>
  <c r="D110" i="10"/>
  <c r="CW110" i="10" s="1"/>
  <c r="CU109" i="10"/>
  <c r="CS109" i="10"/>
  <c r="CR109" i="10"/>
  <c r="CQ109" i="10"/>
  <c r="CP109" i="10"/>
  <c r="CO109" i="10"/>
  <c r="CI109" i="10"/>
  <c r="CH109" i="10"/>
  <c r="CG109" i="10"/>
  <c r="CD109" i="10"/>
  <c r="CA109" i="10"/>
  <c r="F109" i="10"/>
  <c r="CB109" i="10" s="1"/>
  <c r="E109" i="10"/>
  <c r="D109" i="10" s="1"/>
  <c r="CW109" i="10" s="1"/>
  <c r="CR108" i="10"/>
  <c r="CP108" i="10"/>
  <c r="CD108" i="10"/>
  <c r="CA108" i="10"/>
  <c r="F108" i="10"/>
  <c r="CB108" i="10" s="1"/>
  <c r="E108" i="10"/>
  <c r="D108" i="10"/>
  <c r="CW107" i="10"/>
  <c r="CR107" i="10"/>
  <c r="CP107" i="10"/>
  <c r="CH107" i="10"/>
  <c r="CG107" i="10"/>
  <c r="CD107" i="10"/>
  <c r="CB107" i="10"/>
  <c r="CA107" i="10"/>
  <c r="F107" i="10"/>
  <c r="E107" i="10"/>
  <c r="D107" i="10"/>
  <c r="CW106" i="10"/>
  <c r="CV106" i="10"/>
  <c r="CU106" i="10"/>
  <c r="CT106" i="10"/>
  <c r="CS106" i="10"/>
  <c r="CR106" i="10"/>
  <c r="CQ106" i="10"/>
  <c r="CP106" i="10"/>
  <c r="CO106" i="10"/>
  <c r="CI106" i="10"/>
  <c r="CG106" i="10"/>
  <c r="CE106" i="10"/>
  <c r="CD106" i="10"/>
  <c r="CB106" i="10"/>
  <c r="CA106" i="10"/>
  <c r="F106" i="10"/>
  <c r="E106" i="10"/>
  <c r="D106" i="10"/>
  <c r="CP105" i="10"/>
  <c r="CB105" i="10"/>
  <c r="CA105" i="10"/>
  <c r="F105" i="10"/>
  <c r="E105" i="10"/>
  <c r="D105" i="10" s="1"/>
  <c r="CT105" i="10" s="1"/>
  <c r="CX104" i="10"/>
  <c r="CU104" i="10"/>
  <c r="CT104" i="10"/>
  <c r="CS104" i="10"/>
  <c r="CR104" i="10"/>
  <c r="CQ104" i="10"/>
  <c r="CJ104" i="10"/>
  <c r="CG104" i="10"/>
  <c r="CE104" i="10"/>
  <c r="CD104" i="10"/>
  <c r="CC104" i="10"/>
  <c r="CB104" i="10"/>
  <c r="F104" i="10"/>
  <c r="CP104" i="10" s="1"/>
  <c r="E104" i="10"/>
  <c r="D104" i="10" s="1"/>
  <c r="CV103" i="10"/>
  <c r="CR103" i="10"/>
  <c r="CP103" i="10"/>
  <c r="CI103" i="10"/>
  <c r="CF103" i="10"/>
  <c r="CD103" i="10"/>
  <c r="CB103" i="10"/>
  <c r="CA103" i="10"/>
  <c r="F103" i="10"/>
  <c r="E103" i="10"/>
  <c r="D103" i="10" s="1"/>
  <c r="CW102" i="10"/>
  <c r="CV102" i="10"/>
  <c r="CU102" i="10"/>
  <c r="CT102" i="10"/>
  <c r="CR102" i="10"/>
  <c r="CP102" i="10"/>
  <c r="CO102" i="10"/>
  <c r="CI102" i="10"/>
  <c r="CH102" i="10"/>
  <c r="CG102" i="10"/>
  <c r="CF102" i="10"/>
  <c r="CE102" i="10"/>
  <c r="CD102" i="10"/>
  <c r="CC102" i="10"/>
  <c r="CB102" i="10"/>
  <c r="CA102" i="10"/>
  <c r="AY102" i="10"/>
  <c r="F102" i="10"/>
  <c r="E102" i="10"/>
  <c r="D102" i="10" s="1"/>
  <c r="CW101" i="10"/>
  <c r="CV101" i="10"/>
  <c r="CT101" i="10"/>
  <c r="CR101" i="10"/>
  <c r="CQ101" i="10"/>
  <c r="CP101" i="10"/>
  <c r="CO101" i="10"/>
  <c r="CI101" i="10"/>
  <c r="CH101" i="10"/>
  <c r="CG101" i="10"/>
  <c r="CF101" i="10"/>
  <c r="CE101" i="10"/>
  <c r="CD101" i="10"/>
  <c r="CC101" i="10"/>
  <c r="CB101" i="10"/>
  <c r="CA101" i="10"/>
  <c r="AY101" i="10" s="1"/>
  <c r="F101" i="10"/>
  <c r="E101" i="10"/>
  <c r="D101" i="10" s="1"/>
  <c r="CV100" i="10"/>
  <c r="CT100" i="10"/>
  <c r="CS100" i="10"/>
  <c r="CR100" i="10"/>
  <c r="CQ100" i="10"/>
  <c r="CP100" i="10"/>
  <c r="CO100" i="10"/>
  <c r="CI100" i="10"/>
  <c r="CH100" i="10"/>
  <c r="CG100" i="10"/>
  <c r="CF100" i="10"/>
  <c r="CE100" i="10"/>
  <c r="CD100" i="10"/>
  <c r="CC100" i="10"/>
  <c r="CB100" i="10"/>
  <c r="CA100" i="10"/>
  <c r="F100" i="10"/>
  <c r="E100" i="10"/>
  <c r="D100" i="10"/>
  <c r="CV99" i="10"/>
  <c r="CU99" i="10"/>
  <c r="CT99" i="10"/>
  <c r="CS99" i="10"/>
  <c r="CR99" i="10"/>
  <c r="CQ99" i="10"/>
  <c r="CP99" i="10"/>
  <c r="CO99" i="10"/>
  <c r="CI99" i="10"/>
  <c r="CH99" i="10"/>
  <c r="CG99" i="10"/>
  <c r="CF99" i="10"/>
  <c r="CE99" i="10"/>
  <c r="CD99" i="10"/>
  <c r="CC99" i="10"/>
  <c r="CB99" i="10"/>
  <c r="CA99" i="10"/>
  <c r="F99" i="10"/>
  <c r="E99" i="10"/>
  <c r="D99" i="10"/>
  <c r="CW99" i="10" s="1"/>
  <c r="CV98" i="10"/>
  <c r="CU98" i="10"/>
  <c r="CT98" i="10"/>
  <c r="CS98" i="10"/>
  <c r="CR98" i="10"/>
  <c r="CQ98" i="10"/>
  <c r="CP98" i="10"/>
  <c r="CH98" i="10"/>
  <c r="CG98" i="10"/>
  <c r="CF98" i="10"/>
  <c r="CE98" i="10"/>
  <c r="CD98" i="10"/>
  <c r="CC98" i="10"/>
  <c r="CA98" i="10"/>
  <c r="F98" i="10"/>
  <c r="CB98" i="10" s="1"/>
  <c r="E98" i="10"/>
  <c r="D98" i="10" s="1"/>
  <c r="CW98" i="10" s="1"/>
  <c r="CR97" i="10"/>
  <c r="CP97" i="10"/>
  <c r="CD97" i="10"/>
  <c r="CA97" i="10"/>
  <c r="F97" i="10"/>
  <c r="E97" i="10"/>
  <c r="CR96" i="10"/>
  <c r="CP96" i="10"/>
  <c r="CD96" i="10"/>
  <c r="CB96" i="10"/>
  <c r="CA96" i="10"/>
  <c r="F96" i="10"/>
  <c r="E96" i="10"/>
  <c r="D96" i="10" s="1"/>
  <c r="CV95" i="10"/>
  <c r="CR95" i="10"/>
  <c r="CP95" i="10"/>
  <c r="CG95" i="10"/>
  <c r="CD95" i="10"/>
  <c r="CB95" i="10"/>
  <c r="CA95" i="10"/>
  <c r="F95" i="10"/>
  <c r="E95" i="10"/>
  <c r="D95" i="10" s="1"/>
  <c r="CR94" i="10"/>
  <c r="CP94" i="10"/>
  <c r="CD94" i="10"/>
  <c r="CB94" i="10"/>
  <c r="CA94" i="10"/>
  <c r="F94" i="10"/>
  <c r="E94" i="10"/>
  <c r="D94" i="10" s="1"/>
  <c r="CG94" i="10" s="1"/>
  <c r="CV93" i="10"/>
  <c r="CU93" i="10"/>
  <c r="CT93" i="10"/>
  <c r="CS93" i="10"/>
  <c r="CR93" i="10"/>
  <c r="CP93" i="10"/>
  <c r="CI93" i="10"/>
  <c r="CH93" i="10"/>
  <c r="CG93" i="10"/>
  <c r="CF93" i="10"/>
  <c r="CE93" i="10"/>
  <c r="CD93" i="10"/>
  <c r="CC93" i="10"/>
  <c r="CB93" i="10"/>
  <c r="CA93" i="10"/>
  <c r="F93" i="10"/>
  <c r="E93" i="10"/>
  <c r="D93" i="10" s="1"/>
  <c r="CT92" i="10"/>
  <c r="CR92" i="10"/>
  <c r="CP92" i="10"/>
  <c r="CO92" i="10"/>
  <c r="CI92" i="10"/>
  <c r="CD92" i="10"/>
  <c r="CB92" i="10"/>
  <c r="CA92" i="10"/>
  <c r="F92" i="10"/>
  <c r="E92" i="10"/>
  <c r="D92" i="10" s="1"/>
  <c r="CV91" i="10"/>
  <c r="CR91" i="10"/>
  <c r="CQ91" i="10"/>
  <c r="CP91" i="10"/>
  <c r="CG91" i="10"/>
  <c r="CE91" i="10"/>
  <c r="CD91" i="10"/>
  <c r="CC91" i="10"/>
  <c r="CB91" i="10"/>
  <c r="CA91" i="10"/>
  <c r="F91" i="10"/>
  <c r="E91" i="10"/>
  <c r="D91" i="10" s="1"/>
  <c r="D86" i="10"/>
  <c r="D85" i="10"/>
  <c r="CA81" i="10"/>
  <c r="O81" i="10" s="1"/>
  <c r="I81" i="10"/>
  <c r="D81" i="10"/>
  <c r="CO80" i="10"/>
  <c r="CA80" i="10"/>
  <c r="O80" i="10" s="1"/>
  <c r="I80" i="10"/>
  <c r="D80" i="10"/>
  <c r="I79" i="10"/>
  <c r="CO79" i="10" s="1"/>
  <c r="D79" i="10"/>
  <c r="CO78" i="10"/>
  <c r="O78" i="10"/>
  <c r="I78" i="10"/>
  <c r="D78" i="10"/>
  <c r="CA78" i="10" s="1"/>
  <c r="I77" i="10"/>
  <c r="D77" i="10"/>
  <c r="I76" i="10"/>
  <c r="D76" i="10"/>
  <c r="CO75" i="10"/>
  <c r="CA75" i="10"/>
  <c r="O75" i="10"/>
  <c r="I75" i="10"/>
  <c r="D75" i="10"/>
  <c r="I74" i="10"/>
  <c r="D74" i="10"/>
  <c r="CA73" i="10"/>
  <c r="O73" i="10"/>
  <c r="I73" i="10"/>
  <c r="D73" i="10"/>
  <c r="CO72" i="10"/>
  <c r="CA72" i="10"/>
  <c r="O72" i="10" s="1"/>
  <c r="I72" i="10"/>
  <c r="D72" i="10"/>
  <c r="I71" i="10"/>
  <c r="D71" i="10"/>
  <c r="AX67" i="10"/>
  <c r="AW67" i="10"/>
  <c r="AV67" i="10"/>
  <c r="AU67" i="10"/>
  <c r="AT67" i="10"/>
  <c r="AS67" i="10"/>
  <c r="AR67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F67" i="10"/>
  <c r="CQ66" i="10"/>
  <c r="CP66" i="10"/>
  <c r="CO66" i="10"/>
  <c r="CH66" i="10"/>
  <c r="CC66" i="10"/>
  <c r="CB66" i="10"/>
  <c r="CA66" i="10"/>
  <c r="F66" i="10"/>
  <c r="E66" i="10"/>
  <c r="D66" i="10"/>
  <c r="CV65" i="10"/>
  <c r="CU65" i="10"/>
  <c r="CT65" i="10"/>
  <c r="CS65" i="10"/>
  <c r="CR65" i="10"/>
  <c r="CQ65" i="10"/>
  <c r="CP65" i="10"/>
  <c r="CO65" i="10"/>
  <c r="CH65" i="10"/>
  <c r="CG65" i="10"/>
  <c r="CF65" i="10"/>
  <c r="CE65" i="10"/>
  <c r="CD65" i="10"/>
  <c r="CC65" i="10"/>
  <c r="CB65" i="10"/>
  <c r="CA65" i="10"/>
  <c r="AY65" i="10" s="1"/>
  <c r="F65" i="10"/>
  <c r="E65" i="10"/>
  <c r="D65" i="10"/>
  <c r="CT64" i="10"/>
  <c r="CS64" i="10"/>
  <c r="CQ64" i="10"/>
  <c r="CP64" i="10"/>
  <c r="CO64" i="10"/>
  <c r="CH64" i="10"/>
  <c r="CG64" i="10"/>
  <c r="CF64" i="10"/>
  <c r="CC64" i="10"/>
  <c r="CB64" i="10"/>
  <c r="CA64" i="10"/>
  <c r="F64" i="10"/>
  <c r="E64" i="10"/>
  <c r="E67" i="10" s="1"/>
  <c r="D64" i="10"/>
  <c r="CV64" i="10" s="1"/>
  <c r="AX63" i="10"/>
  <c r="AW63" i="10"/>
  <c r="AV63" i="10"/>
  <c r="AU63" i="10"/>
  <c r="AT63" i="10"/>
  <c r="AS63" i="10"/>
  <c r="AR63" i="10"/>
  <c r="AQ63" i="10"/>
  <c r="AP63" i="10"/>
  <c r="AO63" i="10"/>
  <c r="AN63" i="10"/>
  <c r="AM63" i="10"/>
  <c r="AL63" i="10"/>
  <c r="AK63" i="10"/>
  <c r="AJ63" i="10"/>
  <c r="AI63" i="10"/>
  <c r="AH63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CV62" i="10"/>
  <c r="CU62" i="10"/>
  <c r="CT62" i="10"/>
  <c r="CS62" i="10"/>
  <c r="CR62" i="10"/>
  <c r="CQ62" i="10"/>
  <c r="CP62" i="10"/>
  <c r="CO62" i="10"/>
  <c r="CC62" i="10"/>
  <c r="CB62" i="10"/>
  <c r="CA62" i="10"/>
  <c r="F62" i="10"/>
  <c r="E62" i="10"/>
  <c r="D62" i="10"/>
  <c r="CQ61" i="10"/>
  <c r="CP61" i="10"/>
  <c r="CO61" i="10"/>
  <c r="CC61" i="10"/>
  <c r="CB61" i="10"/>
  <c r="CA61" i="10"/>
  <c r="F61" i="10"/>
  <c r="E61" i="10"/>
  <c r="D61" i="10" s="1"/>
  <c r="CH61" i="10" s="1"/>
  <c r="CV60" i="10"/>
  <c r="CU60" i="10"/>
  <c r="CR60" i="10"/>
  <c r="CQ60" i="10"/>
  <c r="CP60" i="10"/>
  <c r="CO60" i="10"/>
  <c r="CH60" i="10"/>
  <c r="CF60" i="10"/>
  <c r="CD60" i="10"/>
  <c r="CC60" i="10"/>
  <c r="CB60" i="10"/>
  <c r="CA60" i="10"/>
  <c r="F60" i="10"/>
  <c r="E60" i="10"/>
  <c r="D60" i="10" s="1"/>
  <c r="CU59" i="10"/>
  <c r="CT59" i="10"/>
  <c r="CS59" i="10"/>
  <c r="CR59" i="10"/>
  <c r="CQ59" i="10"/>
  <c r="CO59" i="10"/>
  <c r="CC59" i="10"/>
  <c r="CA59" i="10"/>
  <c r="F59" i="10"/>
  <c r="E59" i="10"/>
  <c r="D59" i="10" s="1"/>
  <c r="CQ58" i="10"/>
  <c r="CO58" i="10"/>
  <c r="CC58" i="10"/>
  <c r="CB58" i="10"/>
  <c r="CA58" i="10"/>
  <c r="F58" i="10"/>
  <c r="CP58" i="10" s="1"/>
  <c r="E58" i="10"/>
  <c r="D58" i="10"/>
  <c r="AY57" i="10"/>
  <c r="AX57" i="10"/>
  <c r="AW57" i="10"/>
  <c r="AV57" i="10"/>
  <c r="AU57" i="10"/>
  <c r="AT57" i="10"/>
  <c r="AS57" i="10"/>
  <c r="AR57" i="10"/>
  <c r="AQ57" i="10"/>
  <c r="AP57" i="10"/>
  <c r="AO57" i="10"/>
  <c r="AN57" i="10"/>
  <c r="AM57" i="10"/>
  <c r="AL57" i="10"/>
  <c r="AK57" i="10"/>
  <c r="AJ57" i="10"/>
  <c r="AI57" i="10"/>
  <c r="AH57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CR56" i="10"/>
  <c r="CQ56" i="10"/>
  <c r="CP56" i="10"/>
  <c r="CO56" i="10"/>
  <c r="CH56" i="10"/>
  <c r="CG56" i="10"/>
  <c r="CE56" i="10"/>
  <c r="CC56" i="10"/>
  <c r="CB56" i="10"/>
  <c r="CA56" i="10"/>
  <c r="F56" i="10"/>
  <c r="E56" i="10"/>
  <c r="D56" i="10"/>
  <c r="CQ55" i="10"/>
  <c r="CP55" i="10"/>
  <c r="CO55" i="10"/>
  <c r="CC55" i="10"/>
  <c r="CB55" i="10"/>
  <c r="CA55" i="10"/>
  <c r="F55" i="10"/>
  <c r="E55" i="10"/>
  <c r="D55" i="10" s="1"/>
  <c r="CQ54" i="10"/>
  <c r="CO54" i="10"/>
  <c r="CC54" i="10"/>
  <c r="CA54" i="10"/>
  <c r="F54" i="10"/>
  <c r="CP54" i="10" s="1"/>
  <c r="E54" i="10"/>
  <c r="CQ53" i="10"/>
  <c r="CP53" i="10"/>
  <c r="CO53" i="10"/>
  <c r="CH53" i="10"/>
  <c r="CG53" i="10"/>
  <c r="CF53" i="10"/>
  <c r="CE53" i="10"/>
  <c r="CD53" i="10"/>
  <c r="CC53" i="10"/>
  <c r="CA53" i="10"/>
  <c r="F53" i="10"/>
  <c r="CB53" i="10" s="1"/>
  <c r="E53" i="10"/>
  <c r="D53" i="10"/>
  <c r="CV53" i="10" s="1"/>
  <c r="CV52" i="10"/>
  <c r="CR52" i="10"/>
  <c r="CQ52" i="10"/>
  <c r="CP52" i="10"/>
  <c r="CO52" i="10"/>
  <c r="CH52" i="10"/>
  <c r="CG52" i="10"/>
  <c r="CF52" i="10"/>
  <c r="CE52" i="10"/>
  <c r="CD52" i="10"/>
  <c r="CC52" i="10"/>
  <c r="AY52" i="10" s="1"/>
  <c r="CB52" i="10"/>
  <c r="CA52" i="10"/>
  <c r="F52" i="10"/>
  <c r="E52" i="10"/>
  <c r="D52" i="10"/>
  <c r="CQ51" i="10"/>
  <c r="CO51" i="10"/>
  <c r="CC51" i="10"/>
  <c r="CA51" i="10"/>
  <c r="F51" i="10"/>
  <c r="E51" i="10"/>
  <c r="D51" i="10" s="1"/>
  <c r="CG51" i="10" s="1"/>
  <c r="CT50" i="10"/>
  <c r="CQ50" i="10"/>
  <c r="CO50" i="10"/>
  <c r="CC50" i="10"/>
  <c r="CA50" i="10"/>
  <c r="F50" i="10"/>
  <c r="CB50" i="10" s="1"/>
  <c r="E50" i="10"/>
  <c r="D50" i="10"/>
  <c r="CD50" i="10" s="1"/>
  <c r="CV49" i="10"/>
  <c r="CT49" i="10"/>
  <c r="CQ49" i="10"/>
  <c r="CP49" i="10"/>
  <c r="CO49" i="10"/>
  <c r="CD49" i="10"/>
  <c r="CC49" i="10"/>
  <c r="CB49" i="10"/>
  <c r="CA49" i="10"/>
  <c r="F49" i="10"/>
  <c r="E49" i="10"/>
  <c r="D49" i="10"/>
  <c r="CQ48" i="10"/>
  <c r="CO48" i="10"/>
  <c r="CC48" i="10"/>
  <c r="CA48" i="10"/>
  <c r="F48" i="10"/>
  <c r="CB48" i="10" s="1"/>
  <c r="E48" i="10"/>
  <c r="CV47" i="10"/>
  <c r="CT47" i="10"/>
  <c r="CR47" i="10"/>
  <c r="CQ47" i="10"/>
  <c r="CO47" i="10"/>
  <c r="CH47" i="10"/>
  <c r="CF47" i="10"/>
  <c r="CC47" i="10"/>
  <c r="CB47" i="10"/>
  <c r="CA47" i="10"/>
  <c r="F47" i="10"/>
  <c r="CP47" i="10" s="1"/>
  <c r="E47" i="10"/>
  <c r="D47" i="10" s="1"/>
  <c r="CP46" i="10"/>
  <c r="CO46" i="10"/>
  <c r="CH46" i="10"/>
  <c r="CB46" i="10"/>
  <c r="CA46" i="10"/>
  <c r="F46" i="10"/>
  <c r="E46" i="10"/>
  <c r="D46" i="10" s="1"/>
  <c r="CV45" i="10"/>
  <c r="CT45" i="10"/>
  <c r="CR45" i="10"/>
  <c r="CO45" i="10"/>
  <c r="CF45" i="10"/>
  <c r="CB45" i="10"/>
  <c r="CA45" i="10"/>
  <c r="F45" i="10"/>
  <c r="CP45" i="10" s="1"/>
  <c r="E45" i="10"/>
  <c r="D45" i="10" s="1"/>
  <c r="CQ44" i="10"/>
  <c r="CO44" i="10"/>
  <c r="CC44" i="10"/>
  <c r="CA44" i="10"/>
  <c r="F44" i="10"/>
  <c r="D44" i="10" s="1"/>
  <c r="E44" i="10"/>
  <c r="AX39" i="10"/>
  <c r="AW39" i="10"/>
  <c r="AV39" i="10"/>
  <c r="AU39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CU38" i="10"/>
  <c r="CT38" i="10"/>
  <c r="CS38" i="10"/>
  <c r="CR38" i="10"/>
  <c r="CQ38" i="10"/>
  <c r="CP38" i="10"/>
  <c r="CO38" i="10"/>
  <c r="CF38" i="10"/>
  <c r="CE38" i="10"/>
  <c r="CD38" i="10"/>
  <c r="CC38" i="10"/>
  <c r="CB38" i="10"/>
  <c r="CA38" i="10"/>
  <c r="F38" i="10"/>
  <c r="D38" i="10" s="1"/>
  <c r="CV38" i="10" s="1"/>
  <c r="E38" i="10"/>
  <c r="CU37" i="10"/>
  <c r="CT37" i="10"/>
  <c r="CS37" i="10"/>
  <c r="CR37" i="10"/>
  <c r="CQ37" i="10"/>
  <c r="CP37" i="10"/>
  <c r="CO37" i="10"/>
  <c r="CH37" i="10"/>
  <c r="CG37" i="10"/>
  <c r="CF37" i="10"/>
  <c r="CE37" i="10"/>
  <c r="CD37" i="10"/>
  <c r="CC37" i="10"/>
  <c r="CB37" i="10"/>
  <c r="CA37" i="10"/>
  <c r="AY37" i="10"/>
  <c r="F37" i="10"/>
  <c r="E37" i="10"/>
  <c r="D37" i="10"/>
  <c r="CV37" i="10" s="1"/>
  <c r="CT36" i="10"/>
  <c r="CQ36" i="10"/>
  <c r="CP36" i="10"/>
  <c r="CO36" i="10"/>
  <c r="CH36" i="10"/>
  <c r="CG36" i="10"/>
  <c r="CF36" i="10"/>
  <c r="CC36" i="10"/>
  <c r="CA36" i="10"/>
  <c r="F36" i="10"/>
  <c r="CB36" i="10" s="1"/>
  <c r="E36" i="10"/>
  <c r="D36" i="10"/>
  <c r="CR35" i="10"/>
  <c r="CQ35" i="10"/>
  <c r="CP35" i="10"/>
  <c r="CO35" i="10"/>
  <c r="CH35" i="10"/>
  <c r="CG35" i="10"/>
  <c r="CF35" i="10"/>
  <c r="CE35" i="10"/>
  <c r="CD35" i="10"/>
  <c r="CC35" i="10"/>
  <c r="CB35" i="10"/>
  <c r="CA35" i="10"/>
  <c r="AY35" i="10"/>
  <c r="F35" i="10"/>
  <c r="D35" i="10" s="1"/>
  <c r="E35" i="10"/>
  <c r="CS34" i="10"/>
  <c r="CQ34" i="10"/>
  <c r="CO34" i="10"/>
  <c r="CH34" i="10"/>
  <c r="CF34" i="10"/>
  <c r="CD34" i="10"/>
  <c r="CC34" i="10"/>
  <c r="CB34" i="10"/>
  <c r="CA34" i="10"/>
  <c r="F34" i="10"/>
  <c r="CP34" i="10" s="1"/>
  <c r="E34" i="10"/>
  <c r="D34" i="10"/>
  <c r="CU34" i="10" s="1"/>
  <c r="CQ33" i="10"/>
  <c r="CP33" i="10"/>
  <c r="CO33" i="10"/>
  <c r="CC33" i="10"/>
  <c r="CA33" i="10"/>
  <c r="F33" i="10"/>
  <c r="CB33" i="10" s="1"/>
  <c r="E33" i="10"/>
  <c r="CQ32" i="10"/>
  <c r="CO32" i="10"/>
  <c r="CC32" i="10"/>
  <c r="CA32" i="10"/>
  <c r="F32" i="10"/>
  <c r="E32" i="10"/>
  <c r="CR31" i="10"/>
  <c r="CQ31" i="10"/>
  <c r="CO31" i="10"/>
  <c r="CF31" i="10"/>
  <c r="CC31" i="10"/>
  <c r="CA31" i="10"/>
  <c r="F31" i="10"/>
  <c r="E31" i="10"/>
  <c r="D31" i="10"/>
  <c r="CQ30" i="10"/>
  <c r="CO30" i="10"/>
  <c r="CC30" i="10"/>
  <c r="CB30" i="10"/>
  <c r="CA30" i="10"/>
  <c r="F30" i="10"/>
  <c r="E30" i="10"/>
  <c r="CU29" i="10"/>
  <c r="CT29" i="10"/>
  <c r="CS29" i="10"/>
  <c r="CR29" i="10"/>
  <c r="CQ29" i="10"/>
  <c r="CP29" i="10"/>
  <c r="CO29" i="10"/>
  <c r="CH29" i="10"/>
  <c r="CG29" i="10"/>
  <c r="CF29" i="10"/>
  <c r="CE29" i="10"/>
  <c r="CD29" i="10"/>
  <c r="CC29" i="10"/>
  <c r="AY29" i="10" s="1"/>
  <c r="CB29" i="10"/>
  <c r="CA29" i="10"/>
  <c r="F29" i="10"/>
  <c r="E29" i="10"/>
  <c r="D29" i="10"/>
  <c r="CV29" i="10" s="1"/>
  <c r="CT28" i="10"/>
  <c r="CS28" i="10"/>
  <c r="CR28" i="10"/>
  <c r="CQ28" i="10"/>
  <c r="CO28" i="10"/>
  <c r="CC28" i="10"/>
  <c r="CB28" i="10"/>
  <c r="CA28" i="10"/>
  <c r="F28" i="10"/>
  <c r="CP28" i="10" s="1"/>
  <c r="E28" i="10"/>
  <c r="D28" i="10"/>
  <c r="CQ27" i="10"/>
  <c r="CO27" i="10"/>
  <c r="CC27" i="10"/>
  <c r="CA27" i="10"/>
  <c r="F27" i="10"/>
  <c r="F39" i="10" s="1"/>
  <c r="E27" i="10"/>
  <c r="D27" i="10"/>
  <c r="CR27" i="10" s="1"/>
  <c r="CQ26" i="10"/>
  <c r="CO26" i="10"/>
  <c r="CC26" i="10"/>
  <c r="CA26" i="10"/>
  <c r="F26" i="10"/>
  <c r="CP26" i="10" s="1"/>
  <c r="E26" i="10"/>
  <c r="CQ25" i="10"/>
  <c r="CO25" i="10"/>
  <c r="CC25" i="10"/>
  <c r="CA25" i="10"/>
  <c r="F25" i="10"/>
  <c r="E25" i="10"/>
  <c r="CQ24" i="10"/>
  <c r="CO24" i="10"/>
  <c r="CC24" i="10"/>
  <c r="CA24" i="10"/>
  <c r="F24" i="10"/>
  <c r="E24" i="10"/>
  <c r="CQ23" i="10"/>
  <c r="CO23" i="10"/>
  <c r="CC23" i="10"/>
  <c r="CB23" i="10"/>
  <c r="CA23" i="10"/>
  <c r="F23" i="10"/>
  <c r="CP23" i="10" s="1"/>
  <c r="E23" i="10"/>
  <c r="CQ22" i="10"/>
  <c r="CP22" i="10"/>
  <c r="CO22" i="10"/>
  <c r="CF22" i="10"/>
  <c r="CC22" i="10"/>
  <c r="CA22" i="10"/>
  <c r="F22" i="10"/>
  <c r="CB22" i="10" s="1"/>
  <c r="E22" i="10"/>
  <c r="D22" i="10"/>
  <c r="CR21" i="10"/>
  <c r="CQ21" i="10"/>
  <c r="CP21" i="10"/>
  <c r="CO21" i="10"/>
  <c r="CH21" i="10"/>
  <c r="CG21" i="10"/>
  <c r="CC21" i="10"/>
  <c r="CB21" i="10"/>
  <c r="CA21" i="10"/>
  <c r="F21" i="10"/>
  <c r="E21" i="10"/>
  <c r="D21" i="10"/>
  <c r="CU17" i="10"/>
  <c r="CQ17" i="10"/>
  <c r="CO17" i="10"/>
  <c r="CH17" i="10"/>
  <c r="CG17" i="10"/>
  <c r="CF17" i="10"/>
  <c r="CE17" i="10"/>
  <c r="CC17" i="10"/>
  <c r="CA17" i="10"/>
  <c r="F17" i="10"/>
  <c r="E17" i="10"/>
  <c r="D17" i="10"/>
  <c r="CR16" i="10"/>
  <c r="CQ16" i="10"/>
  <c r="CP16" i="10"/>
  <c r="CO16" i="10"/>
  <c r="CC16" i="10"/>
  <c r="CB16" i="10"/>
  <c r="CA16" i="10"/>
  <c r="F16" i="10"/>
  <c r="E16" i="10"/>
  <c r="D16" i="10" s="1"/>
  <c r="CS15" i="10"/>
  <c r="CQ15" i="10"/>
  <c r="CP15" i="10"/>
  <c r="CO15" i="10"/>
  <c r="CG15" i="10"/>
  <c r="CF15" i="10"/>
  <c r="CE15" i="10"/>
  <c r="CC15" i="10"/>
  <c r="CB15" i="10"/>
  <c r="CA15" i="10"/>
  <c r="F15" i="10"/>
  <c r="E15" i="10"/>
  <c r="D15" i="10"/>
  <c r="CQ14" i="10"/>
  <c r="CP14" i="10"/>
  <c r="CO14" i="10"/>
  <c r="CC14" i="10"/>
  <c r="CB14" i="10"/>
  <c r="CA14" i="10"/>
  <c r="F14" i="10"/>
  <c r="E14" i="10"/>
  <c r="D14" i="10" s="1"/>
  <c r="CE14" i="10" s="1"/>
  <c r="CQ13" i="10"/>
  <c r="CO13" i="10"/>
  <c r="CC13" i="10"/>
  <c r="CB13" i="10"/>
  <c r="CA13" i="10"/>
  <c r="F13" i="10"/>
  <c r="E13" i="10"/>
  <c r="CQ12" i="10"/>
  <c r="CP12" i="10"/>
  <c r="CO12" i="10"/>
  <c r="CC12" i="10"/>
  <c r="CA12" i="10"/>
  <c r="F12" i="10"/>
  <c r="CB12" i="10" s="1"/>
  <c r="E12" i="10"/>
  <c r="A5" i="10"/>
  <c r="A4" i="10"/>
  <c r="A3" i="10"/>
  <c r="A2" i="10"/>
  <c r="CL283" i="10" l="1"/>
  <c r="CK283" i="10"/>
  <c r="CI283" i="10"/>
  <c r="CH283" i="10"/>
  <c r="CF283" i="10"/>
  <c r="CT283" i="10"/>
  <c r="CS283" i="10"/>
  <c r="CZ283" i="10"/>
  <c r="CV283" i="10"/>
  <c r="CE283" i="10"/>
  <c r="AY283" i="10" s="1"/>
  <c r="CY283" i="10"/>
  <c r="CW283" i="10"/>
  <c r="CU122" i="10"/>
  <c r="CS122" i="10"/>
  <c r="CV122" i="10"/>
  <c r="CW122" i="10"/>
  <c r="CT122" i="10"/>
  <c r="CJ122" i="10"/>
  <c r="CI122" i="10"/>
  <c r="CX122" i="10"/>
  <c r="CH122" i="10"/>
  <c r="CG122" i="10"/>
  <c r="CQ122" i="10"/>
  <c r="CC122" i="10"/>
  <c r="CE122" i="10"/>
  <c r="CF122" i="10"/>
  <c r="AY122" i="10"/>
  <c r="D143" i="10"/>
  <c r="CU44" i="10"/>
  <c r="CS44" i="10"/>
  <c r="CV44" i="10"/>
  <c r="CT44" i="10"/>
  <c r="CH44" i="10"/>
  <c r="CG44" i="10"/>
  <c r="CD44" i="10"/>
  <c r="CR44" i="10"/>
  <c r="CF44" i="10"/>
  <c r="CE44" i="10"/>
  <c r="CF96" i="10"/>
  <c r="CW96" i="10"/>
  <c r="CV96" i="10"/>
  <c r="CC96" i="10"/>
  <c r="CT96" i="10"/>
  <c r="CU96" i="10"/>
  <c r="CI96" i="10"/>
  <c r="CH96" i="10"/>
  <c r="CF27" i="10"/>
  <c r="CE108" i="10"/>
  <c r="CS108" i="10"/>
  <c r="CQ108" i="10"/>
  <c r="CV108" i="10"/>
  <c r="CU108" i="10"/>
  <c r="CW108" i="10"/>
  <c r="CH108" i="10"/>
  <c r="CG108" i="10"/>
  <c r="CV209" i="10"/>
  <c r="CE209" i="10"/>
  <c r="CD209" i="10"/>
  <c r="CT209" i="10"/>
  <c r="CC209" i="10"/>
  <c r="CR209" i="10"/>
  <c r="CQ209" i="10"/>
  <c r="CP209" i="10"/>
  <c r="CH209" i="10"/>
  <c r="CF209" i="10"/>
  <c r="CU209" i="10"/>
  <c r="CS209" i="10"/>
  <c r="CG209" i="10"/>
  <c r="CA300" i="10"/>
  <c r="CO300" i="10"/>
  <c r="D32" i="10"/>
  <c r="CB32" i="10"/>
  <c r="CB54" i="10"/>
  <c r="CG58" i="10"/>
  <c r="CE58" i="10"/>
  <c r="CU58" i="10"/>
  <c r="CF58" i="10"/>
  <c r="D63" i="10"/>
  <c r="CD58" i="10"/>
  <c r="CR58" i="10"/>
  <c r="CS58" i="10"/>
  <c r="CT119" i="10"/>
  <c r="CO119" i="10"/>
  <c r="CC119" i="10"/>
  <c r="CV119" i="10"/>
  <c r="CS119" i="10"/>
  <c r="CW119" i="10"/>
  <c r="CU119" i="10"/>
  <c r="CQ119" i="10"/>
  <c r="CI119" i="10"/>
  <c r="CE119" i="10"/>
  <c r="CV22" i="10"/>
  <c r="CD22" i="10"/>
  <c r="CU22" i="10"/>
  <c r="CT22" i="10"/>
  <c r="CG22" i="10"/>
  <c r="CE22" i="10"/>
  <c r="CH22" i="10"/>
  <c r="CS22" i="10"/>
  <c r="CR22" i="10"/>
  <c r="CH27" i="10"/>
  <c r="CD51" i="10"/>
  <c r="CA297" i="10"/>
  <c r="AY297" i="10" s="1"/>
  <c r="CO297" i="10"/>
  <c r="CX297" i="10"/>
  <c r="CW297" i="10"/>
  <c r="CV297" i="10"/>
  <c r="CT297" i="10"/>
  <c r="CH297" i="10"/>
  <c r="CZ297" i="10"/>
  <c r="CL297" i="10"/>
  <c r="CK297" i="10"/>
  <c r="CF297" i="10"/>
  <c r="CJ297" i="10"/>
  <c r="CI297" i="10"/>
  <c r="CY297" i="10"/>
  <c r="CO71" i="10"/>
  <c r="CA71" i="10"/>
  <c r="O71" i="10" s="1"/>
  <c r="CV129" i="10"/>
  <c r="CO129" i="10"/>
  <c r="CH129" i="10"/>
  <c r="CC129" i="10"/>
  <c r="CU129" i="10"/>
  <c r="CW129" i="10"/>
  <c r="CT129" i="10"/>
  <c r="CS129" i="10"/>
  <c r="CQ129" i="10"/>
  <c r="CF129" i="10"/>
  <c r="CE129" i="10"/>
  <c r="CP131" i="10"/>
  <c r="CB131" i="10"/>
  <c r="D131" i="10"/>
  <c r="CT171" i="10"/>
  <c r="CR171" i="10"/>
  <c r="CG171" i="10"/>
  <c r="CF171" i="10"/>
  <c r="CH171" i="10"/>
  <c r="CV171" i="10"/>
  <c r="CE171" i="10"/>
  <c r="AY171" i="10" s="1"/>
  <c r="CD171" i="10"/>
  <c r="CV190" i="10"/>
  <c r="CC190" i="10"/>
  <c r="CT190" i="10"/>
  <c r="CH190" i="10"/>
  <c r="CG190" i="10"/>
  <c r="CF190" i="10"/>
  <c r="CB190" i="10"/>
  <c r="CP190" i="10"/>
  <c r="CE190" i="10"/>
  <c r="CD190" i="10"/>
  <c r="CE51" i="10"/>
  <c r="CE94" i="10"/>
  <c r="AY100" i="10"/>
  <c r="CQ190" i="10"/>
  <c r="CP231" i="10"/>
  <c r="CB231" i="10"/>
  <c r="CV16" i="10"/>
  <c r="CU16" i="10"/>
  <c r="CF16" i="10"/>
  <c r="CE16" i="10"/>
  <c r="CS16" i="10"/>
  <c r="CH16" i="10"/>
  <c r="CG16" i="10"/>
  <c r="CD16" i="10"/>
  <c r="D24" i="10"/>
  <c r="CB24" i="10"/>
  <c r="D26" i="10"/>
  <c r="CU46" i="10"/>
  <c r="CS46" i="10"/>
  <c r="CV46" i="10"/>
  <c r="CF46" i="10"/>
  <c r="CD46" i="10"/>
  <c r="CG46" i="10"/>
  <c r="CE46" i="10"/>
  <c r="AY58" i="10"/>
  <c r="CD61" i="10"/>
  <c r="CT66" i="10"/>
  <c r="CS66" i="10"/>
  <c r="CG66" i="10"/>
  <c r="AY66" i="10" s="1"/>
  <c r="CF66" i="10"/>
  <c r="CE66" i="10"/>
  <c r="CD66" i="10"/>
  <c r="CU66" i="10"/>
  <c r="CR66" i="10"/>
  <c r="AY93" i="10"/>
  <c r="CF94" i="10"/>
  <c r="F143" i="10"/>
  <c r="CT166" i="10"/>
  <c r="CV166" i="10"/>
  <c r="CG166" i="10"/>
  <c r="CH166" i="10"/>
  <c r="CS166" i="10"/>
  <c r="CD166" i="10"/>
  <c r="CF166" i="10"/>
  <c r="AY166" i="10" s="1"/>
  <c r="CE166" i="10"/>
  <c r="CU166" i="10"/>
  <c r="CR166" i="10"/>
  <c r="CR190" i="10"/>
  <c r="CC192" i="10"/>
  <c r="CB192" i="10"/>
  <c r="CV192" i="10"/>
  <c r="CS192" i="10"/>
  <c r="CP192" i="10"/>
  <c r="CU192" i="10"/>
  <c r="CR192" i="10"/>
  <c r="CQ192" i="10"/>
  <c r="CH192" i="10"/>
  <c r="CG192" i="10"/>
  <c r="CE204" i="10"/>
  <c r="AY204" i="10" s="1"/>
  <c r="CD204" i="10"/>
  <c r="CP204" i="10"/>
  <c r="CG204" i="10"/>
  <c r="CU204" i="10"/>
  <c r="CV204" i="10"/>
  <c r="CT204" i="10"/>
  <c r="CQ204" i="10"/>
  <c r="CH204" i="10"/>
  <c r="CF204" i="10"/>
  <c r="CS204" i="10"/>
  <c r="CK314" i="10"/>
  <c r="CY314" i="10"/>
  <c r="CW314" i="10"/>
  <c r="CF314" i="10"/>
  <c r="CZ314" i="10"/>
  <c r="CV314" i="10"/>
  <c r="CT314" i="10"/>
  <c r="CV14" i="10"/>
  <c r="CR14" i="10"/>
  <c r="CH14" i="10"/>
  <c r="CG14" i="10"/>
  <c r="AY14" i="10" s="1"/>
  <c r="CD14" i="10"/>
  <c r="CF14" i="10"/>
  <c r="CB44" i="10"/>
  <c r="AY44" i="10" s="1"/>
  <c r="CP44" i="10"/>
  <c r="CF61" i="10"/>
  <c r="CE96" i="10"/>
  <c r="AY96" i="10" s="1"/>
  <c r="CC108" i="10"/>
  <c r="AY108" i="10" s="1"/>
  <c r="CE117" i="10"/>
  <c r="CC117" i="10"/>
  <c r="CW117" i="10"/>
  <c r="CU117" i="10"/>
  <c r="CO117" i="10"/>
  <c r="CI117" i="10"/>
  <c r="CQ117" i="10"/>
  <c r="CH117" i="10"/>
  <c r="CG117" i="10"/>
  <c r="CV117" i="10"/>
  <c r="CT117" i="10"/>
  <c r="CS190" i="10"/>
  <c r="CB209" i="10"/>
  <c r="CG96" i="10"/>
  <c r="CI328" i="10"/>
  <c r="CH328" i="10"/>
  <c r="CF328" i="10"/>
  <c r="CE328" i="10"/>
  <c r="CC328" i="10"/>
  <c r="CW328" i="10"/>
  <c r="CD328" i="10"/>
  <c r="CV328" i="10"/>
  <c r="CT328" i="10"/>
  <c r="CS328" i="10"/>
  <c r="CR328" i="10"/>
  <c r="CL328" i="10"/>
  <c r="CK328" i="10"/>
  <c r="CY328" i="10"/>
  <c r="CZ328" i="10"/>
  <c r="CQ328" i="10"/>
  <c r="CP51" i="10"/>
  <c r="CB51" i="10"/>
  <c r="AY51" i="10" s="1"/>
  <c r="CQ138" i="10"/>
  <c r="CG138" i="10"/>
  <c r="CE138" i="10"/>
  <c r="CV138" i="10"/>
  <c r="CX138" i="10"/>
  <c r="CU138" i="10"/>
  <c r="CC138" i="10"/>
  <c r="CJ138" i="10"/>
  <c r="CT138" i="10"/>
  <c r="CS138" i="10"/>
  <c r="CI138" i="10"/>
  <c r="CH138" i="10"/>
  <c r="CF138" i="10"/>
  <c r="CH119" i="10"/>
  <c r="CV27" i="10"/>
  <c r="CG27" i="10"/>
  <c r="CU27" i="10"/>
  <c r="CT27" i="10"/>
  <c r="CS27" i="10"/>
  <c r="CE27" i="10"/>
  <c r="CD27" i="10"/>
  <c r="CI105" i="10"/>
  <c r="CG105" i="10"/>
  <c r="CH105" i="10"/>
  <c r="CQ105" i="10"/>
  <c r="CE105" i="10"/>
  <c r="CS105" i="10"/>
  <c r="CO105" i="10"/>
  <c r="CF105" i="10"/>
  <c r="CC105" i="10"/>
  <c r="CU105" i="10"/>
  <c r="CL268" i="10"/>
  <c r="CK268" i="10"/>
  <c r="CI268" i="10"/>
  <c r="CH268" i="10"/>
  <c r="CF268" i="10"/>
  <c r="CG268" i="10"/>
  <c r="CZ268" i="10"/>
  <c r="CY268" i="10"/>
  <c r="CW268" i="10"/>
  <c r="CV268" i="10"/>
  <c r="CU268" i="10"/>
  <c r="CT268" i="10"/>
  <c r="CS14" i="10"/>
  <c r="CW105" i="10"/>
  <c r="CI108" i="10"/>
  <c r="CG119" i="10"/>
  <c r="CU14" i="10"/>
  <c r="CR64" i="10"/>
  <c r="CD64" i="10"/>
  <c r="CU64" i="10"/>
  <c r="CE64" i="10"/>
  <c r="CF117" i="10"/>
  <c r="CO138" i="10"/>
  <c r="CT170" i="10"/>
  <c r="CF170" i="10"/>
  <c r="CD170" i="10"/>
  <c r="AY170" i="10" s="1"/>
  <c r="CS170" i="10"/>
  <c r="CR170" i="10"/>
  <c r="CH170" i="10"/>
  <c r="CG170" i="10"/>
  <c r="CE170" i="10"/>
  <c r="CE181" i="10"/>
  <c r="CW292" i="10"/>
  <c r="CV292" i="10"/>
  <c r="CT292" i="10"/>
  <c r="CH292" i="10"/>
  <c r="CF292" i="10"/>
  <c r="CI292" i="10"/>
  <c r="CY292" i="10"/>
  <c r="CZ292" i="10"/>
  <c r="CK292" i="10"/>
  <c r="D33" i="10"/>
  <c r="CR46" i="10"/>
  <c r="CT58" i="10"/>
  <c r="CG62" i="10"/>
  <c r="CE62" i="10"/>
  <c r="CH62" i="10"/>
  <c r="CF62" i="10"/>
  <c r="CD62" i="10"/>
  <c r="AY62" i="10" s="1"/>
  <c r="CS92" i="10"/>
  <c r="CQ92" i="10"/>
  <c r="CW92" i="10"/>
  <c r="CV92" i="10"/>
  <c r="CH92" i="10"/>
  <c r="CF92" i="10"/>
  <c r="CC92" i="10"/>
  <c r="CU92" i="10"/>
  <c r="CG92" i="10"/>
  <c r="CE92" i="10"/>
  <c r="CS96" i="10"/>
  <c r="CP136" i="10"/>
  <c r="CB136" i="10"/>
  <c r="CV194" i="10"/>
  <c r="CG194" i="10"/>
  <c r="CD194" i="10"/>
  <c r="CE194" i="10"/>
  <c r="CC194" i="10"/>
  <c r="CB194" i="10"/>
  <c r="CU194" i="10"/>
  <c r="CS194" i="10"/>
  <c r="CR194" i="10"/>
  <c r="CQ194" i="10"/>
  <c r="CP194" i="10"/>
  <c r="CH194" i="10"/>
  <c r="CG212" i="10"/>
  <c r="CU212" i="10"/>
  <c r="CB212" i="10"/>
  <c r="CV212" i="10"/>
  <c r="CS212" i="10"/>
  <c r="CP212" i="10"/>
  <c r="CO292" i="10"/>
  <c r="CA292" i="10"/>
  <c r="AY292" i="10" s="1"/>
  <c r="CV28" i="10"/>
  <c r="CH28" i="10"/>
  <c r="CU28" i="10"/>
  <c r="CF28" i="10"/>
  <c r="CD28" i="10"/>
  <c r="AY28" i="10" s="1"/>
  <c r="CU50" i="10"/>
  <c r="CS50" i="10"/>
  <c r="CG50" i="10"/>
  <c r="AY50" i="10" s="1"/>
  <c r="CV50" i="10"/>
  <c r="CR50" i="10"/>
  <c r="CH50" i="10"/>
  <c r="CF50" i="10"/>
  <c r="CD232" i="10"/>
  <c r="CR232" i="10"/>
  <c r="CC232" i="10"/>
  <c r="CQ232" i="10"/>
  <c r="CP232" i="10"/>
  <c r="CA232" i="10"/>
  <c r="CV21" i="10"/>
  <c r="CU21" i="10"/>
  <c r="CT21" i="10"/>
  <c r="CS21" i="10"/>
  <c r="CF21" i="10"/>
  <c r="AY46" i="10"/>
  <c r="CH58" i="10"/>
  <c r="CV105" i="10"/>
  <c r="AY288" i="10"/>
  <c r="CV31" i="10"/>
  <c r="CS31" i="10"/>
  <c r="CT31" i="10"/>
  <c r="CU31" i="10"/>
  <c r="CH31" i="10"/>
  <c r="CG31" i="10"/>
  <c r="CF107" i="10"/>
  <c r="CC107" i="10"/>
  <c r="CS107" i="10"/>
  <c r="CO107" i="10"/>
  <c r="CV107" i="10"/>
  <c r="CU107" i="10"/>
  <c r="CT107" i="10"/>
  <c r="CQ107" i="10"/>
  <c r="CI107" i="10"/>
  <c r="CG126" i="10"/>
  <c r="CE126" i="10"/>
  <c r="CT126" i="10"/>
  <c r="CS126" i="10"/>
  <c r="CQ126" i="10"/>
  <c r="CO126" i="10"/>
  <c r="CH126" i="10"/>
  <c r="CF126" i="10"/>
  <c r="CX126" i="10"/>
  <c r="CV126" i="10"/>
  <c r="CJ126" i="10"/>
  <c r="CI126" i="10"/>
  <c r="CU198" i="10"/>
  <c r="CV198" i="10"/>
  <c r="CS198" i="10"/>
  <c r="CD198" i="10"/>
  <c r="CQ198" i="10"/>
  <c r="CP198" i="10"/>
  <c r="CH198" i="10"/>
  <c r="CG198" i="10"/>
  <c r="CF198" i="10"/>
  <c r="CE198" i="10"/>
  <c r="CT198" i="10"/>
  <c r="CR198" i="10"/>
  <c r="CC198" i="10"/>
  <c r="AY198" i="10" s="1"/>
  <c r="CT14" i="10"/>
  <c r="CH95" i="10"/>
  <c r="CF95" i="10"/>
  <c r="CW95" i="10"/>
  <c r="CU95" i="10"/>
  <c r="CS95" i="10"/>
  <c r="CT95" i="10"/>
  <c r="CQ95" i="10"/>
  <c r="CO95" i="10"/>
  <c r="CI95" i="10"/>
  <c r="CB31" i="10"/>
  <c r="CP31" i="10"/>
  <c r="CV36" i="10"/>
  <c r="CU36" i="10"/>
  <c r="CS36" i="10"/>
  <c r="CD36" i="10"/>
  <c r="AY36" i="10" s="1"/>
  <c r="CR36" i="10"/>
  <c r="CR61" i="10"/>
  <c r="D23" i="10"/>
  <c r="CP24" i="10"/>
  <c r="CE28" i="10"/>
  <c r="CT46" i="10"/>
  <c r="CE50" i="10"/>
  <c r="CV58" i="10"/>
  <c r="CO74" i="10"/>
  <c r="CA74" i="10"/>
  <c r="O74" i="10" s="1"/>
  <c r="CT108" i="10"/>
  <c r="CS117" i="10"/>
  <c r="CC126" i="10"/>
  <c r="AY126" i="10" s="1"/>
  <c r="CW138" i="10"/>
  <c r="I158" i="10"/>
  <c r="CE212" i="10"/>
  <c r="CP48" i="10"/>
  <c r="D48" i="10"/>
  <c r="CU51" i="10"/>
  <c r="CS51" i="10"/>
  <c r="CH51" i="10"/>
  <c r="CF51" i="10"/>
  <c r="CV51" i="10"/>
  <c r="CT51" i="10"/>
  <c r="CR51" i="10"/>
  <c r="CP27" i="10"/>
  <c r="CB27" i="10"/>
  <c r="AY27" i="10" s="1"/>
  <c r="CG61" i="10"/>
  <c r="CE61" i="10"/>
  <c r="CV61" i="10"/>
  <c r="CU61" i="10"/>
  <c r="CT61" i="10"/>
  <c r="CS61" i="10"/>
  <c r="D116" i="10"/>
  <c r="CB116" i="10"/>
  <c r="CI129" i="10"/>
  <c r="AY129" i="10" s="1"/>
  <c r="AY47" i="10"/>
  <c r="CT137" i="10"/>
  <c r="CH137" i="10"/>
  <c r="CF137" i="10"/>
  <c r="CV137" i="10"/>
  <c r="CS137" i="10"/>
  <c r="CU137" i="10"/>
  <c r="CO137" i="10"/>
  <c r="CI137" i="10"/>
  <c r="CG137" i="10"/>
  <c r="CC137" i="10"/>
  <c r="CW137" i="10"/>
  <c r="CE137" i="10"/>
  <c r="AY49" i="10"/>
  <c r="CO94" i="10"/>
  <c r="CH94" i="10"/>
  <c r="CW94" i="10"/>
  <c r="CS94" i="10"/>
  <c r="CQ94" i="10"/>
  <c r="CU94" i="10"/>
  <c r="CT94" i="10"/>
  <c r="CI94" i="10"/>
  <c r="CC94" i="10"/>
  <c r="AY94" i="10" s="1"/>
  <c r="CW121" i="10"/>
  <c r="CU121" i="10"/>
  <c r="CT121" i="10"/>
  <c r="CS121" i="10"/>
  <c r="CH121" i="10"/>
  <c r="CG121" i="10"/>
  <c r="CI121" i="10"/>
  <c r="CF121" i="10"/>
  <c r="CC121" i="10"/>
  <c r="CQ121" i="10"/>
  <c r="CJ121" i="10"/>
  <c r="CE121" i="10"/>
  <c r="CA294" i="10"/>
  <c r="CO294" i="10"/>
  <c r="D294" i="10"/>
  <c r="CP32" i="10"/>
  <c r="CO96" i="10"/>
  <c r="CF108" i="10"/>
  <c r="CI115" i="10"/>
  <c r="CW115" i="10"/>
  <c r="CG115" i="10"/>
  <c r="CF115" i="10"/>
  <c r="CT115" i="10"/>
  <c r="CS115" i="10"/>
  <c r="CC115" i="10"/>
  <c r="CH115" i="10"/>
  <c r="CE115" i="10"/>
  <c r="CF119" i="10"/>
  <c r="E39" i="10"/>
  <c r="CU55" i="10"/>
  <c r="CS55" i="10"/>
  <c r="CH55" i="10"/>
  <c r="CR55" i="10"/>
  <c r="CV55" i="10"/>
  <c r="CT55" i="10"/>
  <c r="CE55" i="10"/>
  <c r="CD55" i="10"/>
  <c r="CV94" i="10"/>
  <c r="CE140" i="10"/>
  <c r="CQ140" i="10"/>
  <c r="CV140" i="10"/>
  <c r="CT140" i="10"/>
  <c r="CG140" i="10"/>
  <c r="CF140" i="10"/>
  <c r="CC140" i="10"/>
  <c r="CH140" i="10"/>
  <c r="CS140" i="10"/>
  <c r="CU171" i="10"/>
  <c r="CG181" i="10"/>
  <c r="CD181" i="10"/>
  <c r="CC181" i="10"/>
  <c r="CB181" i="10"/>
  <c r="AY181" i="10" s="1"/>
  <c r="CQ181" i="10"/>
  <c r="CH181" i="10"/>
  <c r="CV181" i="10"/>
  <c r="CU181" i="10"/>
  <c r="CS181" i="10"/>
  <c r="CR181" i="10"/>
  <c r="CB26" i="10"/>
  <c r="CQ96" i="10"/>
  <c r="CO108" i="10"/>
  <c r="CP115" i="10"/>
  <c r="CB115" i="10"/>
  <c r="CQ134" i="10"/>
  <c r="CO134" i="10"/>
  <c r="CS134" i="10"/>
  <c r="CU134" i="10"/>
  <c r="CT134" i="10"/>
  <c r="CV134" i="10"/>
  <c r="CI134" i="10"/>
  <c r="CF134" i="10"/>
  <c r="CE134" i="10"/>
  <c r="CW134" i="10"/>
  <c r="CG134" i="10"/>
  <c r="L241" i="10"/>
  <c r="CG28" i="10"/>
  <c r="CG59" i="10"/>
  <c r="CE59" i="10"/>
  <c r="CV59" i="10"/>
  <c r="CH59" i="10"/>
  <c r="CD59" i="10"/>
  <c r="CF59" i="10"/>
  <c r="CC95" i="10"/>
  <c r="CQ115" i="10"/>
  <c r="CC118" i="10"/>
  <c r="CV118" i="10"/>
  <c r="CT118" i="10"/>
  <c r="CO118" i="10"/>
  <c r="CU118" i="10"/>
  <c r="CW118" i="10"/>
  <c r="CQ118" i="10"/>
  <c r="CI118" i="10"/>
  <c r="CH118" i="10"/>
  <c r="CG118" i="10"/>
  <c r="CF118" i="10"/>
  <c r="AY118" i="10" s="1"/>
  <c r="CE118" i="10"/>
  <c r="CV121" i="10"/>
  <c r="CI140" i="10"/>
  <c r="CW142" i="10"/>
  <c r="CU142" i="10"/>
  <c r="CS142" i="10"/>
  <c r="CG142" i="10"/>
  <c r="CX142" i="10"/>
  <c r="CT142" i="10"/>
  <c r="CO142" i="10"/>
  <c r="CQ142" i="10"/>
  <c r="CV142" i="10"/>
  <c r="CJ142" i="10"/>
  <c r="CI142" i="10"/>
  <c r="CH142" i="10"/>
  <c r="CF142" i="10"/>
  <c r="AY142" i="10" s="1"/>
  <c r="CE253" i="10"/>
  <c r="CW253" i="10"/>
  <c r="CV253" i="10"/>
  <c r="CL253" i="10"/>
  <c r="CZ253" i="10"/>
  <c r="CY253" i="10"/>
  <c r="CI253" i="10"/>
  <c r="CF253" i="10"/>
  <c r="CK253" i="10"/>
  <c r="CH253" i="10"/>
  <c r="CT253" i="10"/>
  <c r="CS253" i="10"/>
  <c r="CL263" i="10"/>
  <c r="CK263" i="10"/>
  <c r="CI263" i="10"/>
  <c r="CZ263" i="10"/>
  <c r="CY263" i="10"/>
  <c r="CF263" i="10"/>
  <c r="CW263" i="10"/>
  <c r="CV263" i="10"/>
  <c r="CT263" i="10"/>
  <c r="CH263" i="10"/>
  <c r="CT286" i="10"/>
  <c r="CL286" i="10"/>
  <c r="CF286" i="10"/>
  <c r="CY286" i="10"/>
  <c r="CW286" i="10"/>
  <c r="CV286" i="10"/>
  <c r="CH286" i="10"/>
  <c r="CZ286" i="10"/>
  <c r="CK286" i="10"/>
  <c r="CI286" i="10"/>
  <c r="CT16" i="10"/>
  <c r="CD21" i="10"/>
  <c r="AY21" i="10" s="1"/>
  <c r="CD31" i="10"/>
  <c r="CS45" i="10"/>
  <c r="CH45" i="10"/>
  <c r="CG45" i="10"/>
  <c r="CU45" i="10"/>
  <c r="CE45" i="10"/>
  <c r="CD45" i="10"/>
  <c r="AY45" i="10" s="1"/>
  <c r="CU49" i="10"/>
  <c r="CS49" i="10"/>
  <c r="CG49" i="10"/>
  <c r="CE49" i="10"/>
  <c r="CR49" i="10"/>
  <c r="CH49" i="10"/>
  <c r="CF49" i="10"/>
  <c r="CP50" i="10"/>
  <c r="CF55" i="10"/>
  <c r="E57" i="10"/>
  <c r="CP59" i="10"/>
  <c r="CB59" i="10"/>
  <c r="AY59" i="10" s="1"/>
  <c r="CV66" i="10"/>
  <c r="AY92" i="10"/>
  <c r="CX121" i="10"/>
  <c r="CC134" i="10"/>
  <c r="AY134" i="10" s="1"/>
  <c r="CO140" i="10"/>
  <c r="CA318" i="10"/>
  <c r="CO318" i="10"/>
  <c r="CV17" i="10"/>
  <c r="CT17" i="10"/>
  <c r="CS17" i="10"/>
  <c r="CR17" i="10"/>
  <c r="CD17" i="10"/>
  <c r="CE21" i="10"/>
  <c r="CP25" i="10"/>
  <c r="CB25" i="10"/>
  <c r="CE31" i="10"/>
  <c r="CE36" i="10"/>
  <c r="CG55" i="10"/>
  <c r="F57" i="10"/>
  <c r="D67" i="10"/>
  <c r="CE95" i="10"/>
  <c r="CQ103" i="10"/>
  <c r="CO103" i="10"/>
  <c r="CT103" i="10"/>
  <c r="CS103" i="10"/>
  <c r="CE103" i="10"/>
  <c r="CC103" i="10"/>
  <c r="AY103" i="10" s="1"/>
  <c r="CW103" i="10"/>
  <c r="CU103" i="10"/>
  <c r="CH103" i="10"/>
  <c r="CG103" i="10"/>
  <c r="CE107" i="10"/>
  <c r="CU115" i="10"/>
  <c r="CT212" i="10"/>
  <c r="CP30" i="10"/>
  <c r="D30" i="10"/>
  <c r="AY99" i="10"/>
  <c r="CU91" i="10"/>
  <c r="CS91" i="10"/>
  <c r="CW91" i="10"/>
  <c r="CT91" i="10"/>
  <c r="CF91" i="10"/>
  <c r="AY91" i="10" s="1"/>
  <c r="CI128" i="10"/>
  <c r="CC128" i="10"/>
  <c r="CU128" i="10"/>
  <c r="CS128" i="10"/>
  <c r="CV128" i="10"/>
  <c r="CT128" i="10"/>
  <c r="CP132" i="10"/>
  <c r="AY202" i="10"/>
  <c r="CI265" i="10"/>
  <c r="CH265" i="10"/>
  <c r="CG265" i="10"/>
  <c r="CF265" i="10"/>
  <c r="CW265" i="10"/>
  <c r="CV265" i="10"/>
  <c r="CU265" i="10"/>
  <c r="CZ265" i="10"/>
  <c r="CY265" i="10"/>
  <c r="CT265" i="10"/>
  <c r="CS265" i="10"/>
  <c r="CL265" i="10"/>
  <c r="CK265" i="10"/>
  <c r="AY265" i="10" s="1"/>
  <c r="CT320" i="10"/>
  <c r="CI320" i="10"/>
  <c r="AY320" i="10" s="1"/>
  <c r="CZ320" i="10"/>
  <c r="CK320" i="10"/>
  <c r="CY320" i="10"/>
  <c r="CW320" i="10"/>
  <c r="CL320" i="10"/>
  <c r="CH320" i="10"/>
  <c r="CF320" i="10"/>
  <c r="E331" i="10"/>
  <c r="D331" i="10" s="1"/>
  <c r="CP205" i="10"/>
  <c r="CH205" i="10"/>
  <c r="CU205" i="10"/>
  <c r="CB205" i="10"/>
  <c r="AY205" i="10" s="1"/>
  <c r="CS205" i="10"/>
  <c r="CR205" i="10"/>
  <c r="CV205" i="10"/>
  <c r="CQ217" i="10"/>
  <c r="CH217" i="10"/>
  <c r="CB217" i="10"/>
  <c r="CG217" i="10"/>
  <c r="CP217" i="10"/>
  <c r="CF217" i="10"/>
  <c r="CE217" i="10"/>
  <c r="CU217" i="10"/>
  <c r="CT217" i="10"/>
  <c r="CV217" i="10"/>
  <c r="CR217" i="10"/>
  <c r="CC217" i="10"/>
  <c r="CT164" i="10"/>
  <c r="CV164" i="10"/>
  <c r="CS164" i="10"/>
  <c r="CE164" i="10"/>
  <c r="AY164" i="10" s="1"/>
  <c r="CR164" i="10"/>
  <c r="CH164" i="10"/>
  <c r="CG164" i="10"/>
  <c r="CF164" i="10"/>
  <c r="CD164" i="10"/>
  <c r="CZ298" i="10"/>
  <c r="CY298" i="10"/>
  <c r="CW298" i="10"/>
  <c r="CV298" i="10"/>
  <c r="CH298" i="10"/>
  <c r="CT298" i="10"/>
  <c r="CI298" i="10"/>
  <c r="CL298" i="10"/>
  <c r="CK298" i="10"/>
  <c r="CF298" i="10"/>
  <c r="CO304" i="10"/>
  <c r="CA304" i="10"/>
  <c r="D304" i="10"/>
  <c r="D333" i="10"/>
  <c r="CE200" i="10"/>
  <c r="CD200" i="10"/>
  <c r="CC200" i="10"/>
  <c r="CV200" i="10"/>
  <c r="CF200" i="10"/>
  <c r="CB200" i="10"/>
  <c r="CS200" i="10"/>
  <c r="CR200" i="10"/>
  <c r="CQ200" i="10"/>
  <c r="CG223" i="10"/>
  <c r="CD223" i="10"/>
  <c r="CQ223" i="10"/>
  <c r="CP223" i="10"/>
  <c r="CH223" i="10"/>
  <c r="CB223" i="10"/>
  <c r="CE223" i="10"/>
  <c r="CU223" i="10"/>
  <c r="CT290" i="10"/>
  <c r="CL290" i="10"/>
  <c r="CH290" i="10"/>
  <c r="CF290" i="10"/>
  <c r="CZ290" i="10"/>
  <c r="CV290" i="10"/>
  <c r="D318" i="10"/>
  <c r="CZ325" i="10"/>
  <c r="CY325" i="10"/>
  <c r="CE325" i="10"/>
  <c r="CV325" i="10"/>
  <c r="CT325" i="10"/>
  <c r="CD325" i="10"/>
  <c r="CC325" i="10"/>
  <c r="AY325" i="10" s="1"/>
  <c r="CS325" i="10"/>
  <c r="CL325" i="10"/>
  <c r="CK325" i="10"/>
  <c r="CR325" i="10"/>
  <c r="CQ325" i="10"/>
  <c r="CH325" i="10"/>
  <c r="F332" i="10"/>
  <c r="D332" i="10" s="1"/>
  <c r="CG200" i="10"/>
  <c r="CL282" i="10"/>
  <c r="CK282" i="10"/>
  <c r="CH282" i="10"/>
  <c r="CF282" i="10"/>
  <c r="CC282" i="10"/>
  <c r="CW282" i="10"/>
  <c r="CE282" i="10"/>
  <c r="CD282" i="10"/>
  <c r="CZ282" i="10"/>
  <c r="CR282" i="10"/>
  <c r="CI282" i="10"/>
  <c r="CT295" i="10"/>
  <c r="CS295" i="10"/>
  <c r="CE295" i="10"/>
  <c r="CY295" i="10"/>
  <c r="CV295" i="10"/>
  <c r="CW295" i="10"/>
  <c r="CL295" i="10"/>
  <c r="CZ295" i="10"/>
  <c r="CI295" i="10"/>
  <c r="CK295" i="10"/>
  <c r="CH295" i="10"/>
  <c r="CF295" i="10"/>
  <c r="CO301" i="10"/>
  <c r="D301" i="10"/>
  <c r="CA301" i="10"/>
  <c r="CO343" i="10"/>
  <c r="D343" i="10"/>
  <c r="CV211" i="10"/>
  <c r="CU211" i="10"/>
  <c r="CE211" i="10"/>
  <c r="CC211" i="10"/>
  <c r="CG211" i="10"/>
  <c r="CD211" i="10"/>
  <c r="CB211" i="10"/>
  <c r="CS211" i="10"/>
  <c r="CS218" i="10"/>
  <c r="CQ218" i="10"/>
  <c r="CF218" i="10"/>
  <c r="CB218" i="10"/>
  <c r="AY218" i="10" s="1"/>
  <c r="CC218" i="10"/>
  <c r="CD218" i="10"/>
  <c r="CT218" i="10"/>
  <c r="CR218" i="10"/>
  <c r="CP218" i="10"/>
  <c r="CF259" i="10"/>
  <c r="CE259" i="10"/>
  <c r="CW259" i="10"/>
  <c r="CV259" i="10"/>
  <c r="CI259" i="10"/>
  <c r="CS259" i="10"/>
  <c r="CZ259" i="10"/>
  <c r="CT259" i="10"/>
  <c r="CY259" i="10"/>
  <c r="CH259" i="10"/>
  <c r="CO263" i="10"/>
  <c r="CA263" i="10"/>
  <c r="CB171" i="10"/>
  <c r="CP171" i="10"/>
  <c r="CH196" i="10"/>
  <c r="CR196" i="10"/>
  <c r="CQ196" i="10"/>
  <c r="CB196" i="10"/>
  <c r="CV196" i="10"/>
  <c r="CC196" i="10"/>
  <c r="CE196" i="10"/>
  <c r="CD196" i="10"/>
  <c r="CF196" i="10"/>
  <c r="CP200" i="10"/>
  <c r="CH211" i="10"/>
  <c r="CI290" i="10"/>
  <c r="CI325" i="10"/>
  <c r="CU47" i="10"/>
  <c r="CS47" i="10"/>
  <c r="CE47" i="10"/>
  <c r="CD47" i="10"/>
  <c r="CG47" i="10"/>
  <c r="AY64" i="10"/>
  <c r="CS123" i="10"/>
  <c r="CQ123" i="10"/>
  <c r="CV123" i="10"/>
  <c r="CT123" i="10"/>
  <c r="CX123" i="10"/>
  <c r="CU123" i="10"/>
  <c r="CE123" i="10"/>
  <c r="CC123" i="10"/>
  <c r="AY123" i="10" s="1"/>
  <c r="CB138" i="10"/>
  <c r="CP138" i="10"/>
  <c r="CT196" i="10"/>
  <c r="CE218" i="10"/>
  <c r="CR223" i="10"/>
  <c r="CV15" i="10"/>
  <c r="CT15" i="10"/>
  <c r="CD15" i="10"/>
  <c r="CU15" i="10"/>
  <c r="CR15" i="10"/>
  <c r="CH15" i="10"/>
  <c r="AY15" i="10" s="1"/>
  <c r="CV34" i="10"/>
  <c r="CT34" i="10"/>
  <c r="CG34" i="10"/>
  <c r="CE34" i="10"/>
  <c r="AY34" i="10" s="1"/>
  <c r="CR34" i="10"/>
  <c r="CU53" i="10"/>
  <c r="CS53" i="10"/>
  <c r="CT53" i="10"/>
  <c r="CR53" i="10"/>
  <c r="CH91" i="10"/>
  <c r="CF109" i="10"/>
  <c r="CE109" i="10"/>
  <c r="CC109" i="10"/>
  <c r="CV109" i="10"/>
  <c r="CT109" i="10"/>
  <c r="CS127" i="10"/>
  <c r="CQ127" i="10"/>
  <c r="CC127" i="10"/>
  <c r="AY127" i="10" s="1"/>
  <c r="CV127" i="10"/>
  <c r="CT127" i="10"/>
  <c r="CX127" i="10"/>
  <c r="CW127" i="10"/>
  <c r="CJ127" i="10"/>
  <c r="CG128" i="10"/>
  <c r="AY128" i="10" s="1"/>
  <c r="CU196" i="10"/>
  <c r="CT200" i="10"/>
  <c r="CP211" i="10"/>
  <c r="CG218" i="10"/>
  <c r="CS223" i="10"/>
  <c r="CA259" i="10"/>
  <c r="CO259" i="10"/>
  <c r="CT270" i="10"/>
  <c r="CS270" i="10"/>
  <c r="CR270" i="10"/>
  <c r="CQ270" i="10"/>
  <c r="CF270" i="10"/>
  <c r="CH270" i="10"/>
  <c r="CE270" i="10"/>
  <c r="CW270" i="10"/>
  <c r="CL270" i="10"/>
  <c r="CZ270" i="10"/>
  <c r="CY270" i="10"/>
  <c r="CC270" i="10"/>
  <c r="CI270" i="10"/>
  <c r="CR288" i="10"/>
  <c r="CQ288" i="10"/>
  <c r="CS288" i="10"/>
  <c r="CZ288" i="10"/>
  <c r="CW288" i="10"/>
  <c r="CF288" i="10"/>
  <c r="CD288" i="10"/>
  <c r="CC288" i="10"/>
  <c r="CY288" i="10"/>
  <c r="CH288" i="10"/>
  <c r="CE288" i="10"/>
  <c r="CV288" i="10"/>
  <c r="CT288" i="10"/>
  <c r="CI288" i="10"/>
  <c r="CK290" i="10"/>
  <c r="CZ302" i="10"/>
  <c r="CY302" i="10"/>
  <c r="CW302" i="10"/>
  <c r="CV302" i="10"/>
  <c r="CH302" i="10"/>
  <c r="AY302" i="10" s="1"/>
  <c r="CL302" i="10"/>
  <c r="CK302" i="10"/>
  <c r="CT302" i="10"/>
  <c r="CA79" i="10"/>
  <c r="O79" i="10" s="1"/>
  <c r="CI91" i="10"/>
  <c r="CB97" i="10"/>
  <c r="D97" i="10"/>
  <c r="AY111" i="10"/>
  <c r="CH128" i="10"/>
  <c r="CO135" i="10"/>
  <c r="CH135" i="10"/>
  <c r="CS135" i="10"/>
  <c r="CQ135" i="10"/>
  <c r="CW135" i="10"/>
  <c r="CV135" i="10"/>
  <c r="CE135" i="10"/>
  <c r="AY135" i="10" s="1"/>
  <c r="CU135" i="10"/>
  <c r="CR197" i="10"/>
  <c r="CV197" i="10"/>
  <c r="CU197" i="10"/>
  <c r="CH197" i="10"/>
  <c r="CF197" i="10"/>
  <c r="CT197" i="10"/>
  <c r="CQ197" i="10"/>
  <c r="CG197" i="10"/>
  <c r="CE197" i="10"/>
  <c r="CS197" i="10"/>
  <c r="CD197" i="10"/>
  <c r="CU200" i="10"/>
  <c r="CQ211" i="10"/>
  <c r="CH218" i="10"/>
  <c r="CV223" i="10"/>
  <c r="CQ282" i="10"/>
  <c r="CL285" i="10"/>
  <c r="CK285" i="10"/>
  <c r="CV285" i="10"/>
  <c r="CF285" i="10"/>
  <c r="CZ285" i="10"/>
  <c r="CY285" i="10"/>
  <c r="CX285" i="10"/>
  <c r="CW285" i="10"/>
  <c r="CJ285" i="10"/>
  <c r="CH285" i="10"/>
  <c r="D25" i="10"/>
  <c r="CO91" i="10"/>
  <c r="CV120" i="10"/>
  <c r="CS120" i="10"/>
  <c r="CQ120" i="10"/>
  <c r="CO120" i="10"/>
  <c r="CC120" i="10"/>
  <c r="AY120" i="10" s="1"/>
  <c r="CW120" i="10"/>
  <c r="CO128" i="10"/>
  <c r="CB197" i="10"/>
  <c r="CR211" i="10"/>
  <c r="CP215" i="10"/>
  <c r="CT215" i="10"/>
  <c r="CG215" i="10"/>
  <c r="CF215" i="10"/>
  <c r="CE215" i="10"/>
  <c r="CS215" i="10"/>
  <c r="CB215" i="10"/>
  <c r="CU218" i="10"/>
  <c r="CC226" i="10"/>
  <c r="CE226" i="10"/>
  <c r="CD226" i="10"/>
  <c r="CH226" i="10"/>
  <c r="CR226" i="10"/>
  <c r="CS226" i="10"/>
  <c r="CQ226" i="10"/>
  <c r="CP226" i="10"/>
  <c r="CV226" i="10"/>
  <c r="CU226" i="10"/>
  <c r="CG226" i="10"/>
  <c r="CB226" i="10"/>
  <c r="AY226" i="10" s="1"/>
  <c r="CD270" i="10"/>
  <c r="CS282" i="10"/>
  <c r="CO285" i="10"/>
  <c r="CA285" i="10"/>
  <c r="AY285" i="10" s="1"/>
  <c r="CW290" i="10"/>
  <c r="CW325" i="10"/>
  <c r="CB130" i="10"/>
  <c r="CP130" i="10"/>
  <c r="CU164" i="10"/>
  <c r="CV218" i="10"/>
  <c r="CK259" i="10"/>
  <c r="CT282" i="10"/>
  <c r="CY290" i="10"/>
  <c r="CZ307" i="10"/>
  <c r="CY307" i="10"/>
  <c r="CW307" i="10"/>
  <c r="CV307" i="10"/>
  <c r="CI307" i="10"/>
  <c r="CK307" i="10"/>
  <c r="CF307" i="10"/>
  <c r="CT307" i="10"/>
  <c r="CS307" i="10"/>
  <c r="CL307" i="10"/>
  <c r="AY307" i="10" s="1"/>
  <c r="CE307" i="10"/>
  <c r="CH307" i="10"/>
  <c r="CH323" i="10"/>
  <c r="CF323" i="10"/>
  <c r="CZ323" i="10"/>
  <c r="CW323" i="10"/>
  <c r="CT323" i="10"/>
  <c r="CY323" i="10"/>
  <c r="CV323" i="10"/>
  <c r="CL323" i="10"/>
  <c r="CK323" i="10"/>
  <c r="AY323" i="10" s="1"/>
  <c r="CW114" i="10"/>
  <c r="CG114" i="10"/>
  <c r="CF114" i="10"/>
  <c r="CQ114" i="10"/>
  <c r="CO114" i="10"/>
  <c r="CU114" i="10"/>
  <c r="CT114" i="10"/>
  <c r="CI114" i="10"/>
  <c r="D165" i="10"/>
  <c r="D167" i="10"/>
  <c r="CP167" i="10"/>
  <c r="CS242" i="10"/>
  <c r="CD242" i="10"/>
  <c r="CR242" i="10"/>
  <c r="CO242" i="10"/>
  <c r="CC242" i="10"/>
  <c r="CA242" i="10"/>
  <c r="CQ242" i="10"/>
  <c r="CL259" i="10"/>
  <c r="CV282" i="10"/>
  <c r="CA326" i="10"/>
  <c r="CO326" i="10"/>
  <c r="CP117" i="10"/>
  <c r="CB117" i="10"/>
  <c r="AY117" i="10" s="1"/>
  <c r="CE132" i="10"/>
  <c r="AY132" i="10" s="1"/>
  <c r="CT132" i="10"/>
  <c r="CQ132" i="10"/>
  <c r="CO132" i="10"/>
  <c r="CI132" i="10"/>
  <c r="CH132" i="10"/>
  <c r="CG132" i="10"/>
  <c r="CU281" i="10"/>
  <c r="CT281" i="10"/>
  <c r="CL281" i="10"/>
  <c r="CK281" i="10"/>
  <c r="CI281" i="10"/>
  <c r="CG281" i="10"/>
  <c r="CZ281" i="10"/>
  <c r="CV281" i="10"/>
  <c r="CF281" i="10"/>
  <c r="AY281" i="10" s="1"/>
  <c r="CA303" i="10"/>
  <c r="CO303" i="10"/>
  <c r="D303" i="10"/>
  <c r="CT184" i="10"/>
  <c r="CS184" i="10"/>
  <c r="CU184" i="10"/>
  <c r="CQ184" i="10"/>
  <c r="CB184" i="10"/>
  <c r="CE184" i="10"/>
  <c r="CD184" i="10"/>
  <c r="CC184" i="10"/>
  <c r="CP184" i="10"/>
  <c r="CG184" i="10"/>
  <c r="CF184" i="10"/>
  <c r="CP210" i="10"/>
  <c r="CH210" i="10"/>
  <c r="CR210" i="10"/>
  <c r="CE210" i="10"/>
  <c r="CS210" i="10"/>
  <c r="CG210" i="10"/>
  <c r="CD210" i="10"/>
  <c r="CQ210" i="10"/>
  <c r="CC210" i="10"/>
  <c r="CB210" i="10"/>
  <c r="CO268" i="10"/>
  <c r="CA268" i="10"/>
  <c r="AY268" i="10" s="1"/>
  <c r="CZ271" i="10"/>
  <c r="CY271" i="10"/>
  <c r="CW271" i="10"/>
  <c r="CV271" i="10"/>
  <c r="CT271" i="10"/>
  <c r="CI271" i="10"/>
  <c r="CS271" i="10"/>
  <c r="CF271" i="10"/>
  <c r="CL271" i="10"/>
  <c r="CT274" i="10"/>
  <c r="CL274" i="10"/>
  <c r="CK274" i="10"/>
  <c r="CI274" i="10"/>
  <c r="CZ274" i="10"/>
  <c r="CW274" i="10"/>
  <c r="CW281" i="10"/>
  <c r="CQ124" i="10"/>
  <c r="CJ124" i="10"/>
  <c r="CV124" i="10"/>
  <c r="CT124" i="10"/>
  <c r="CI124" i="10"/>
  <c r="CG124" i="10"/>
  <c r="CF274" i="10"/>
  <c r="D324" i="10"/>
  <c r="CA324" i="10"/>
  <c r="CP133" i="10"/>
  <c r="D133" i="10"/>
  <c r="CP166" i="10"/>
  <c r="CB166" i="10"/>
  <c r="CC203" i="10"/>
  <c r="CB203" i="10"/>
  <c r="CE203" i="10"/>
  <c r="CV203" i="10"/>
  <c r="CP203" i="10"/>
  <c r="CH203" i="10"/>
  <c r="CG203" i="10"/>
  <c r="CD203" i="10"/>
  <c r="CU203" i="10"/>
  <c r="CS203" i="10"/>
  <c r="CY281" i="10"/>
  <c r="CV291" i="10"/>
  <c r="CT291" i="10"/>
  <c r="CW291" i="10"/>
  <c r="CL291" i="10"/>
  <c r="CZ291" i="10"/>
  <c r="CF291" i="10"/>
  <c r="CY291" i="10"/>
  <c r="CX291" i="10"/>
  <c r="CJ291" i="10"/>
  <c r="CP13" i="10"/>
  <c r="D13" i="10"/>
  <c r="AY22" i="10"/>
  <c r="CO76" i="10"/>
  <c r="CA76" i="10"/>
  <c r="O76" i="10" s="1"/>
  <c r="CI104" i="10"/>
  <c r="CW104" i="10"/>
  <c r="CV104" i="10"/>
  <c r="CH104" i="10"/>
  <c r="CF104" i="10"/>
  <c r="AY104" i="10" s="1"/>
  <c r="CU112" i="10"/>
  <c r="CS112" i="10"/>
  <c r="CE112" i="10"/>
  <c r="CC112" i="10"/>
  <c r="AY112" i="10" s="1"/>
  <c r="CV112" i="10"/>
  <c r="D136" i="10"/>
  <c r="D163" i="10"/>
  <c r="CT172" i="10"/>
  <c r="CS172" i="10"/>
  <c r="CU172" i="10"/>
  <c r="CD172" i="10"/>
  <c r="CV172" i="10"/>
  <c r="CH184" i="10"/>
  <c r="CP193" i="10"/>
  <c r="CQ193" i="10"/>
  <c r="CH193" i="10"/>
  <c r="CS193" i="10"/>
  <c r="CG193" i="10"/>
  <c r="CE193" i="10"/>
  <c r="CD193" i="10"/>
  <c r="CU193" i="10"/>
  <c r="CC193" i="10"/>
  <c r="CB193" i="10"/>
  <c r="CF203" i="10"/>
  <c r="CE271" i="10"/>
  <c r="CH274" i="10"/>
  <c r="CZ299" i="10"/>
  <c r="CY299" i="10"/>
  <c r="CK299" i="10"/>
  <c r="CF299" i="10"/>
  <c r="AY299" i="10" s="1"/>
  <c r="CV299" i="10"/>
  <c r="CI299" i="10"/>
  <c r="CH299" i="10"/>
  <c r="CT299" i="10"/>
  <c r="CA313" i="10"/>
  <c r="CD329" i="10"/>
  <c r="CC329" i="10"/>
  <c r="AY329" i="10" s="1"/>
  <c r="CY329" i="10"/>
  <c r="CR329" i="10"/>
  <c r="CI329" i="10"/>
  <c r="CE329" i="10"/>
  <c r="CZ329" i="10"/>
  <c r="CW329" i="10"/>
  <c r="CL329" i="10"/>
  <c r="CV329" i="10"/>
  <c r="CF329" i="10"/>
  <c r="CT329" i="10"/>
  <c r="CQ329" i="10"/>
  <c r="CS329" i="10"/>
  <c r="CR184" i="10"/>
  <c r="CB199" i="10"/>
  <c r="AY199" i="10" s="1"/>
  <c r="CQ199" i="10"/>
  <c r="CG199" i="10"/>
  <c r="CR199" i="10"/>
  <c r="CH199" i="10"/>
  <c r="CF199" i="10"/>
  <c r="CV199" i="10"/>
  <c r="CT199" i="10"/>
  <c r="AY208" i="10"/>
  <c r="CU210" i="10"/>
  <c r="CH271" i="10"/>
  <c r="CV274" i="10"/>
  <c r="CL289" i="10"/>
  <c r="CK289" i="10"/>
  <c r="CY289" i="10"/>
  <c r="CW289" i="10"/>
  <c r="CS289" i="10"/>
  <c r="CI289" i="10"/>
  <c r="CF289" i="10"/>
  <c r="CE289" i="10"/>
  <c r="CV289" i="10"/>
  <c r="CH289" i="10"/>
  <c r="F334" i="10"/>
  <c r="CI139" i="10"/>
  <c r="CS139" i="10"/>
  <c r="CW139" i="10"/>
  <c r="CU139" i="10"/>
  <c r="CF139" i="10"/>
  <c r="CE139" i="10"/>
  <c r="AY139" i="10" s="1"/>
  <c r="CV139" i="10"/>
  <c r="CV184" i="10"/>
  <c r="CU189" i="10"/>
  <c r="CS189" i="10"/>
  <c r="CR189" i="10"/>
  <c r="CG189" i="10"/>
  <c r="CP189" i="10"/>
  <c r="CV189" i="10"/>
  <c r="CE189" i="10"/>
  <c r="CC189" i="10"/>
  <c r="CR203" i="10"/>
  <c r="CV210" i="10"/>
  <c r="CU220" i="10"/>
  <c r="CS220" i="10"/>
  <c r="CE220" i="10"/>
  <c r="CV220" i="10"/>
  <c r="CR220" i="10"/>
  <c r="CQ220" i="10"/>
  <c r="CP220" i="10"/>
  <c r="CP233" i="10"/>
  <c r="CB233" i="10"/>
  <c r="CI258" i="10"/>
  <c r="CH258" i="10"/>
  <c r="CE258" i="10"/>
  <c r="CY258" i="10"/>
  <c r="CR258" i="10"/>
  <c r="CQ258" i="10"/>
  <c r="CT258" i="10"/>
  <c r="CD258" i="10"/>
  <c r="CC258" i="10"/>
  <c r="CZ258" i="10"/>
  <c r="CL258" i="10"/>
  <c r="CF258" i="10"/>
  <c r="CW258" i="10"/>
  <c r="CV258" i="10"/>
  <c r="CS258" i="10"/>
  <c r="CL264" i="10"/>
  <c r="CK264" i="10"/>
  <c r="CI264" i="10"/>
  <c r="CH264" i="10"/>
  <c r="CZ264" i="10"/>
  <c r="CY264" i="10"/>
  <c r="CV264" i="10"/>
  <c r="CT264" i="10"/>
  <c r="CD264" i="10"/>
  <c r="CF264" i="10"/>
  <c r="CE264" i="10"/>
  <c r="CC264" i="10"/>
  <c r="AY264" i="10" s="1"/>
  <c r="CK271" i="10"/>
  <c r="CY274" i="10"/>
  <c r="CZ277" i="10"/>
  <c r="CY277" i="10"/>
  <c r="CU277" i="10"/>
  <c r="CK277" i="10"/>
  <c r="CH277" i="10"/>
  <c r="AY277" i="10" s="1"/>
  <c r="CS277" i="10"/>
  <c r="CW277" i="10"/>
  <c r="CV277" i="10"/>
  <c r="CT277" i="10"/>
  <c r="CL277" i="10"/>
  <c r="CF277" i="10"/>
  <c r="CW287" i="10"/>
  <c r="CV287" i="10"/>
  <c r="CT287" i="10"/>
  <c r="CL287" i="10"/>
  <c r="CK287" i="10"/>
  <c r="CZ287" i="10"/>
  <c r="CI287" i="10"/>
  <c r="CY287" i="10"/>
  <c r="CF287" i="10"/>
  <c r="AY287" i="10" s="1"/>
  <c r="AY53" i="10"/>
  <c r="CU56" i="10"/>
  <c r="CS56" i="10"/>
  <c r="CV56" i="10"/>
  <c r="CT56" i="10"/>
  <c r="CF56" i="10"/>
  <c r="CD56" i="10"/>
  <c r="AY56" i="10" s="1"/>
  <c r="CO77" i="10"/>
  <c r="CA77" i="10"/>
  <c r="O77" i="10" s="1"/>
  <c r="AY110" i="10"/>
  <c r="CC124" i="10"/>
  <c r="CT168" i="10"/>
  <c r="CV168" i="10"/>
  <c r="CS168" i="10"/>
  <c r="CD168" i="10"/>
  <c r="AY168" i="10" s="1"/>
  <c r="CB185" i="10"/>
  <c r="CH185" i="10"/>
  <c r="CU185" i="10"/>
  <c r="CT185" i="10"/>
  <c r="CS185" i="10"/>
  <c r="CG185" i="10"/>
  <c r="CE185" i="10"/>
  <c r="CC199" i="10"/>
  <c r="CT203" i="10"/>
  <c r="CU214" i="10"/>
  <c r="CV214" i="10"/>
  <c r="CP214" i="10"/>
  <c r="CB214" i="10"/>
  <c r="CH214" i="10"/>
  <c r="CB220" i="10"/>
  <c r="CD222" i="10"/>
  <c r="CB222" i="10"/>
  <c r="CE222" i="10"/>
  <c r="CQ222" i="10"/>
  <c r="CH222" i="10"/>
  <c r="CF222" i="10"/>
  <c r="CC222" i="10"/>
  <c r="CS222" i="10"/>
  <c r="CR222" i="10"/>
  <c r="CP222" i="10"/>
  <c r="AJ233" i="10"/>
  <c r="CO289" i="10"/>
  <c r="CA289" i="10"/>
  <c r="CH291" i="10"/>
  <c r="CA296" i="10"/>
  <c r="CO296" i="10"/>
  <c r="D296" i="10"/>
  <c r="CO324" i="10"/>
  <c r="D12" i="10"/>
  <c r="CB17" i="10"/>
  <c r="CP17" i="10"/>
  <c r="CB163" i="10"/>
  <c r="E174" i="10"/>
  <c r="CB189" i="10"/>
  <c r="CV193" i="10"/>
  <c r="CD199" i="10"/>
  <c r="CC220" i="10"/>
  <c r="CR234" i="10"/>
  <c r="CC234" i="10"/>
  <c r="AJ234" i="10" s="1"/>
  <c r="CO234" i="10"/>
  <c r="CI291" i="10"/>
  <c r="CW322" i="10"/>
  <c r="CZ322" i="10"/>
  <c r="CI322" i="10"/>
  <c r="CF322" i="10"/>
  <c r="AY322" i="10" s="1"/>
  <c r="CK322" i="10"/>
  <c r="CH322" i="10"/>
  <c r="CT322" i="10"/>
  <c r="CL322" i="10"/>
  <c r="CV322" i="10"/>
  <c r="CK329" i="10"/>
  <c r="E63" i="10"/>
  <c r="CC141" i="10"/>
  <c r="AY141" i="10" s="1"/>
  <c r="CW141" i="10"/>
  <c r="CO141" i="10"/>
  <c r="CV141" i="10"/>
  <c r="CT141" i="10"/>
  <c r="CJ141" i="10"/>
  <c r="CI141" i="10"/>
  <c r="D173" i="10"/>
  <c r="CQ179" i="10"/>
  <c r="CP179" i="10"/>
  <c r="CB179" i="10"/>
  <c r="AY179" i="10" s="1"/>
  <c r="CH179" i="10"/>
  <c r="CE179" i="10"/>
  <c r="CF251" i="10"/>
  <c r="AY251" i="10" s="1"/>
  <c r="CV251" i="10"/>
  <c r="CT251" i="10"/>
  <c r="CY251" i="10"/>
  <c r="CW251" i="10"/>
  <c r="D256" i="10"/>
  <c r="CG279" i="10"/>
  <c r="CF279" i="10"/>
  <c r="CL279" i="10"/>
  <c r="CK279" i="10"/>
  <c r="CX279" i="10"/>
  <c r="CJ279" i="10"/>
  <c r="CO295" i="10"/>
  <c r="CA295" i="10"/>
  <c r="AY306" i="10"/>
  <c r="AY17" i="10"/>
  <c r="D54" i="10"/>
  <c r="D57" i="10" s="1"/>
  <c r="CT113" i="10"/>
  <c r="CG113" i="10"/>
  <c r="CF113" i="10"/>
  <c r="AY113" i="10" s="1"/>
  <c r="D130" i="10"/>
  <c r="CH187" i="10"/>
  <c r="CD187" i="10"/>
  <c r="CC187" i="10"/>
  <c r="CG187" i="10"/>
  <c r="CE187" i="10"/>
  <c r="CB187" i="10"/>
  <c r="AY187" i="10" s="1"/>
  <c r="CV187" i="10"/>
  <c r="CU187" i="10"/>
  <c r="D206" i="10"/>
  <c r="CB232" i="10"/>
  <c r="L243" i="10"/>
  <c r="CK272" i="10"/>
  <c r="CH272" i="10"/>
  <c r="AY272" i="10" s="1"/>
  <c r="CZ272" i="10"/>
  <c r="CY272" i="10"/>
  <c r="CW272" i="10"/>
  <c r="D300" i="10"/>
  <c r="F335" i="10"/>
  <c r="CA298" i="10"/>
  <c r="CO298" i="10"/>
  <c r="CZ308" i="10"/>
  <c r="CY308" i="10"/>
  <c r="CK308" i="10"/>
  <c r="CH308" i="10"/>
  <c r="CL308" i="10"/>
  <c r="CW308" i="10"/>
  <c r="CV308" i="10"/>
  <c r="E334" i="10"/>
  <c r="D334" i="10" s="1"/>
  <c r="CB213" i="10"/>
  <c r="CG213" i="10"/>
  <c r="CF213" i="10"/>
  <c r="CV213" i="10"/>
  <c r="CE213" i="10"/>
  <c r="CB216" i="10"/>
  <c r="CV216" i="10"/>
  <c r="CU216" i="10"/>
  <c r="CP216" i="10"/>
  <c r="CG216" i="10"/>
  <c r="CE216" i="10"/>
  <c r="CD233" i="10"/>
  <c r="CC233" i="10"/>
  <c r="CO233" i="10"/>
  <c r="CR233" i="10"/>
  <c r="CQ233" i="10"/>
  <c r="CI257" i="10"/>
  <c r="CF257" i="10"/>
  <c r="CZ257" i="10"/>
  <c r="CL257" i="10"/>
  <c r="AY257" i="10" s="1"/>
  <c r="CK257" i="10"/>
  <c r="CT257" i="10"/>
  <c r="CK262" i="10"/>
  <c r="CI262" i="10"/>
  <c r="CH262" i="10"/>
  <c r="AY262" i="10" s="1"/>
  <c r="CF262" i="10"/>
  <c r="CT262" i="10"/>
  <c r="CL262" i="10"/>
  <c r="CY262" i="10"/>
  <c r="CW262" i="10"/>
  <c r="CV262" i="10"/>
  <c r="CO282" i="10"/>
  <c r="CA282" i="10"/>
  <c r="CJ125" i="10"/>
  <c r="CH125" i="10"/>
  <c r="AY125" i="10" s="1"/>
  <c r="CV125" i="10"/>
  <c r="CT125" i="10"/>
  <c r="CB172" i="10"/>
  <c r="AY172" i="10" s="1"/>
  <c r="CP172" i="10"/>
  <c r="AY186" i="10"/>
  <c r="CH273" i="10"/>
  <c r="CF273" i="10"/>
  <c r="CK273" i="10"/>
  <c r="CV273" i="10"/>
  <c r="CT273" i="10"/>
  <c r="CI273" i="10"/>
  <c r="CZ273" i="10"/>
  <c r="CX273" i="10"/>
  <c r="CW273" i="10"/>
  <c r="CL284" i="10"/>
  <c r="CK284" i="10"/>
  <c r="CI284" i="10"/>
  <c r="CF284" i="10"/>
  <c r="CZ284" i="10"/>
  <c r="CY284" i="10"/>
  <c r="CV284" i="10"/>
  <c r="CA305" i="10"/>
  <c r="CF308" i="10"/>
  <c r="CG38" i="10"/>
  <c r="AY38" i="10" s="1"/>
  <c r="CU52" i="10"/>
  <c r="CS52" i="10"/>
  <c r="CT52" i="10"/>
  <c r="CO81" i="10"/>
  <c r="CI98" i="10"/>
  <c r="AY98" i="10" s="1"/>
  <c r="CH106" i="10"/>
  <c r="CF106" i="10"/>
  <c r="CC106" i="10"/>
  <c r="AY106" i="10" s="1"/>
  <c r="AY109" i="10"/>
  <c r="CH113" i="10"/>
  <c r="CH141" i="10"/>
  <c r="CV35" i="10"/>
  <c r="CU35" i="10"/>
  <c r="CT35" i="10"/>
  <c r="CS35" i="10"/>
  <c r="CH38" i="10"/>
  <c r="CG60" i="10"/>
  <c r="CE60" i="10"/>
  <c r="AY60" i="10" s="1"/>
  <c r="CT60" i="10"/>
  <c r="CS60" i="10"/>
  <c r="CQ93" i="10"/>
  <c r="CO93" i="10"/>
  <c r="CW93" i="10"/>
  <c r="CO98" i="10"/>
  <c r="CI113" i="10"/>
  <c r="CH169" i="10"/>
  <c r="AY169" i="10" s="1"/>
  <c r="CV180" i="10"/>
  <c r="CQ180" i="10"/>
  <c r="CH180" i="10"/>
  <c r="CD180" i="10"/>
  <c r="AY180" i="10" s="1"/>
  <c r="CU180" i="10"/>
  <c r="CR180" i="10"/>
  <c r="CP180" i="10"/>
  <c r="CR188" i="10"/>
  <c r="CH188" i="10"/>
  <c r="CG188" i="10"/>
  <c r="CU188" i="10"/>
  <c r="CS188" i="10"/>
  <c r="CV188" i="10"/>
  <c r="CT188" i="10"/>
  <c r="CB188" i="10"/>
  <c r="CP207" i="10"/>
  <c r="CE207" i="10"/>
  <c r="CC207" i="10"/>
  <c r="CG207" i="10"/>
  <c r="CB207" i="10"/>
  <c r="CH213" i="10"/>
  <c r="CK250" i="10"/>
  <c r="CI250" i="10"/>
  <c r="CH250" i="10"/>
  <c r="CL250" i="10"/>
  <c r="CF250" i="10"/>
  <c r="AY250" i="10" s="1"/>
  <c r="CZ251" i="10"/>
  <c r="CA255" i="10"/>
  <c r="D255" i="10"/>
  <c r="CO255" i="10"/>
  <c r="CK266" i="10"/>
  <c r="CI266" i="10"/>
  <c r="CH266" i="10"/>
  <c r="CG266" i="10"/>
  <c r="CF266" i="10"/>
  <c r="AY266" i="10" s="1"/>
  <c r="CU266" i="10"/>
  <c r="CZ266" i="10"/>
  <c r="CA290" i="10"/>
  <c r="CI308" i="10"/>
  <c r="CZ312" i="10"/>
  <c r="CY312" i="10"/>
  <c r="CC312" i="10"/>
  <c r="CI312" i="10"/>
  <c r="CH312" i="10"/>
  <c r="CW312" i="10"/>
  <c r="CV312" i="10"/>
  <c r="CT312" i="10"/>
  <c r="CF312" i="10"/>
  <c r="CS312" i="10"/>
  <c r="AY195" i="10"/>
  <c r="CU225" i="10"/>
  <c r="CR225" i="10"/>
  <c r="CP225" i="10"/>
  <c r="CG225" i="10"/>
  <c r="AY225" i="10" s="1"/>
  <c r="CV225" i="10"/>
  <c r="CS225" i="10"/>
  <c r="CQ225" i="10"/>
  <c r="CZ276" i="10"/>
  <c r="CY276" i="10"/>
  <c r="CW276" i="10"/>
  <c r="CV276" i="10"/>
  <c r="CK276" i="10"/>
  <c r="CS276" i="10"/>
  <c r="CR276" i="10"/>
  <c r="CC276" i="10"/>
  <c r="CU276" i="10"/>
  <c r="CT276" i="10"/>
  <c r="CQ276" i="10"/>
  <c r="CI280" i="10"/>
  <c r="CH280" i="10"/>
  <c r="CG280" i="10"/>
  <c r="CF280" i="10"/>
  <c r="CU280" i="10"/>
  <c r="CV280" i="10"/>
  <c r="CL280" i="10"/>
  <c r="CK280" i="10"/>
  <c r="AY316" i="10"/>
  <c r="CS102" i="10"/>
  <c r="CQ102" i="10"/>
  <c r="CO73" i="10"/>
  <c r="CU101" i="10"/>
  <c r="CS101" i="10"/>
  <c r="CD231" i="10"/>
  <c r="CQ231" i="10"/>
  <c r="CC231" i="10"/>
  <c r="CA231" i="10"/>
  <c r="AJ231" i="10" s="1"/>
  <c r="CQ244" i="10"/>
  <c r="CO244" i="10"/>
  <c r="CB244" i="10"/>
  <c r="CS244" i="10"/>
  <c r="CP244" i="10"/>
  <c r="CD244" i="10"/>
  <c r="CE244" i="10"/>
  <c r="D260" i="10"/>
  <c r="D267" i="10"/>
  <c r="CY278" i="10"/>
  <c r="CH278" i="10"/>
  <c r="AY278" i="10" s="1"/>
  <c r="CT278" i="10"/>
  <c r="CL278" i="10"/>
  <c r="CK278" i="10"/>
  <c r="CZ293" i="10"/>
  <c r="CY293" i="10"/>
  <c r="CW293" i="10"/>
  <c r="CV293" i="10"/>
  <c r="CT293" i="10"/>
  <c r="CI293" i="10"/>
  <c r="AY293" i="10" s="1"/>
  <c r="D313" i="10"/>
  <c r="F183" i="10"/>
  <c r="D183" i="10" s="1"/>
  <c r="D252" i="10"/>
  <c r="CO284" i="10"/>
  <c r="CA284" i="10"/>
  <c r="AY284" i="10" s="1"/>
  <c r="CO308" i="10"/>
  <c r="CA308" i="10"/>
  <c r="AY308" i="10" s="1"/>
  <c r="CD182" i="10"/>
  <c r="CC182" i="10"/>
  <c r="AY182" i="10" s="1"/>
  <c r="CV182" i="10"/>
  <c r="CO314" i="10"/>
  <c r="CA314" i="10"/>
  <c r="AY314" i="10" s="1"/>
  <c r="CW100" i="10"/>
  <c r="CU100" i="10"/>
  <c r="CW111" i="10"/>
  <c r="CU111" i="10"/>
  <c r="CU182" i="10"/>
  <c r="D219" i="10"/>
  <c r="CQ224" i="10"/>
  <c r="CH224" i="10"/>
  <c r="AY224" i="10" s="1"/>
  <c r="CV224" i="10"/>
  <c r="CU224" i="10"/>
  <c r="CT224" i="10"/>
  <c r="CJ261" i="10"/>
  <c r="CI261" i="10"/>
  <c r="CF261" i="10"/>
  <c r="CH261" i="10"/>
  <c r="CY261" i="10"/>
  <c r="CK261" i="10"/>
  <c r="CZ275" i="10"/>
  <c r="CY275" i="10"/>
  <c r="CH275" i="10"/>
  <c r="CF275" i="10"/>
  <c r="AY275" i="10" s="1"/>
  <c r="CO291" i="10"/>
  <c r="CA291" i="10"/>
  <c r="CT315" i="10"/>
  <c r="CV315" i="10"/>
  <c r="CH254" i="10"/>
  <c r="AY254" i="10" s="1"/>
  <c r="CW254" i="10"/>
  <c r="AY311" i="10"/>
  <c r="AY315" i="10"/>
  <c r="CE319" i="10"/>
  <c r="AY319" i="10" s="1"/>
  <c r="CW319" i="10"/>
  <c r="CT319" i="10"/>
  <c r="CS319" i="10"/>
  <c r="CO327" i="10"/>
  <c r="D327" i="10"/>
  <c r="E335" i="10"/>
  <c r="D340" i="10"/>
  <c r="CG208" i="10"/>
  <c r="CO269" i="10"/>
  <c r="D269" i="10"/>
  <c r="CO286" i="10"/>
  <c r="CA286" i="10"/>
  <c r="AY286" i="10" s="1"/>
  <c r="D309" i="10"/>
  <c r="CL319" i="10"/>
  <c r="CW317" i="10"/>
  <c r="CK317" i="10"/>
  <c r="CI317" i="10"/>
  <c r="AY317" i="10" s="1"/>
  <c r="E330" i="10"/>
  <c r="D330" i="10" s="1"/>
  <c r="CP208" i="10"/>
  <c r="D305" i="10"/>
  <c r="AY321" i="10"/>
  <c r="F330" i="10"/>
  <c r="CZ306" i="10"/>
  <c r="CY306" i="10"/>
  <c r="CW306" i="10"/>
  <c r="CV306" i="10"/>
  <c r="CL306" i="10"/>
  <c r="CT316" i="10"/>
  <c r="CZ316" i="10"/>
  <c r="CD241" i="10"/>
  <c r="CB241" i="10"/>
  <c r="D310" i="10"/>
  <c r="CA344" i="10"/>
  <c r="AS344" i="10" s="1"/>
  <c r="D326" i="10"/>
  <c r="AY290" i="10" l="1"/>
  <c r="CT167" i="10"/>
  <c r="CH167" i="10"/>
  <c r="CS167" i="10"/>
  <c r="CV167" i="10"/>
  <c r="CU167" i="10"/>
  <c r="CR167" i="10"/>
  <c r="CG167" i="10"/>
  <c r="CD167" i="10"/>
  <c r="CF167" i="10"/>
  <c r="CE167" i="10"/>
  <c r="AY138" i="10"/>
  <c r="AY55" i="10"/>
  <c r="AY273" i="10"/>
  <c r="CV23" i="10"/>
  <c r="CE23" i="10"/>
  <c r="CG23" i="10"/>
  <c r="CT23" i="10"/>
  <c r="CS23" i="10"/>
  <c r="CF23" i="10"/>
  <c r="CD23" i="10"/>
  <c r="D39" i="10"/>
  <c r="CU23" i="10"/>
  <c r="CH23" i="10"/>
  <c r="CR23" i="10"/>
  <c r="CH260" i="10"/>
  <c r="CF260" i="10"/>
  <c r="CV260" i="10"/>
  <c r="CI260" i="10"/>
  <c r="CT260" i="10"/>
  <c r="CK260" i="10"/>
  <c r="CZ260" i="10"/>
  <c r="CY260" i="10"/>
  <c r="CW260" i="10"/>
  <c r="CL260" i="10"/>
  <c r="AY188" i="10"/>
  <c r="CT173" i="10"/>
  <c r="CS173" i="10"/>
  <c r="CE173" i="10"/>
  <c r="CH173" i="10"/>
  <c r="CF173" i="10"/>
  <c r="CV173" i="10"/>
  <c r="CU173" i="10"/>
  <c r="CR173" i="10"/>
  <c r="CG173" i="10"/>
  <c r="CD173" i="10"/>
  <c r="AY289" i="10"/>
  <c r="AY210" i="10"/>
  <c r="CW301" i="10"/>
  <c r="CV301" i="10"/>
  <c r="CT301" i="10"/>
  <c r="CS301" i="10"/>
  <c r="CF301" i="10"/>
  <c r="CY301" i="10"/>
  <c r="CZ301" i="10"/>
  <c r="CL301" i="10"/>
  <c r="CK301" i="10"/>
  <c r="CI301" i="10"/>
  <c r="CH301" i="10"/>
  <c r="CE301" i="10"/>
  <c r="AY301" i="10" s="1"/>
  <c r="AY200" i="10"/>
  <c r="AY253" i="10"/>
  <c r="CU48" i="10"/>
  <c r="CS48" i="10"/>
  <c r="CE48" i="10"/>
  <c r="CH48" i="10"/>
  <c r="CG48" i="10"/>
  <c r="CV48" i="10"/>
  <c r="CT48" i="10"/>
  <c r="CF48" i="10"/>
  <c r="CR48" i="10"/>
  <c r="CD48" i="10"/>
  <c r="AY48" i="10" s="1"/>
  <c r="AY217" i="10"/>
  <c r="AY213" i="10"/>
  <c r="AY295" i="10"/>
  <c r="AY313" i="10"/>
  <c r="CZ303" i="10"/>
  <c r="CY303" i="10"/>
  <c r="CX303" i="10"/>
  <c r="CW303" i="10"/>
  <c r="CJ303" i="10"/>
  <c r="CI303" i="10"/>
  <c r="CF303" i="10"/>
  <c r="CL303" i="10"/>
  <c r="CV303" i="10"/>
  <c r="CT303" i="10"/>
  <c r="CK303" i="10"/>
  <c r="AY303" i="10" s="1"/>
  <c r="CH303" i="10"/>
  <c r="AY270" i="10"/>
  <c r="AY196" i="10"/>
  <c r="CD318" i="10"/>
  <c r="CC318" i="10"/>
  <c r="AY318" i="10" s="1"/>
  <c r="CR318" i="10"/>
  <c r="CS318" i="10"/>
  <c r="CI318" i="10"/>
  <c r="CH318" i="10"/>
  <c r="CF318" i="10"/>
  <c r="CE318" i="10"/>
  <c r="CT318" i="10"/>
  <c r="CQ318" i="10"/>
  <c r="CV318" i="10"/>
  <c r="CL318" i="10"/>
  <c r="CZ318" i="10"/>
  <c r="CY318" i="10"/>
  <c r="CW318" i="10"/>
  <c r="CK318" i="10"/>
  <c r="CT294" i="10"/>
  <c r="CS294" i="10"/>
  <c r="CR294" i="10"/>
  <c r="CQ294" i="10"/>
  <c r="CC294" i="10"/>
  <c r="AY294" i="10" s="1"/>
  <c r="CZ294" i="10"/>
  <c r="CK294" i="10"/>
  <c r="CH294" i="10"/>
  <c r="CD294" i="10"/>
  <c r="CY294" i="10"/>
  <c r="CV294" i="10"/>
  <c r="CL294" i="10"/>
  <c r="CI294" i="10"/>
  <c r="CF294" i="10"/>
  <c r="CE294" i="10"/>
  <c r="CW294" i="10"/>
  <c r="AY194" i="10"/>
  <c r="AY61" i="10"/>
  <c r="AY119" i="10"/>
  <c r="AY280" i="10"/>
  <c r="AY197" i="10"/>
  <c r="CI116" i="10"/>
  <c r="CG116" i="10"/>
  <c r="CX116" i="10"/>
  <c r="CV116" i="10"/>
  <c r="CJ116" i="10"/>
  <c r="CH116" i="10"/>
  <c r="CW116" i="10"/>
  <c r="CU116" i="10"/>
  <c r="CF116" i="10"/>
  <c r="AY116" i="10" s="1"/>
  <c r="CT116" i="10"/>
  <c r="CS116" i="10"/>
  <c r="CQ116" i="10"/>
  <c r="CO116" i="10"/>
  <c r="CE116" i="10"/>
  <c r="CC116" i="10"/>
  <c r="AY209" i="10"/>
  <c r="CW326" i="10"/>
  <c r="CV326" i="10"/>
  <c r="CT326" i="10"/>
  <c r="CS326" i="10"/>
  <c r="CI326" i="10"/>
  <c r="CD326" i="10"/>
  <c r="CH326" i="10"/>
  <c r="CF326" i="10"/>
  <c r="CE326" i="10"/>
  <c r="CZ326" i="10"/>
  <c r="CC326" i="10"/>
  <c r="AY326" i="10" s="1"/>
  <c r="CK326" i="10"/>
  <c r="CY326" i="10"/>
  <c r="CR326" i="10"/>
  <c r="CQ326" i="10"/>
  <c r="CL326" i="10"/>
  <c r="CE206" i="10"/>
  <c r="CV206" i="10"/>
  <c r="CU206" i="10"/>
  <c r="CQ206" i="10"/>
  <c r="CR206" i="10"/>
  <c r="CP206" i="10"/>
  <c r="CH206" i="10"/>
  <c r="CS206" i="10"/>
  <c r="CG206" i="10"/>
  <c r="CD206" i="10"/>
  <c r="CC206" i="10"/>
  <c r="CB206" i="10"/>
  <c r="AY206" i="10" s="1"/>
  <c r="AY258" i="10"/>
  <c r="AY114" i="10"/>
  <c r="CZ305" i="10"/>
  <c r="CY305" i="10"/>
  <c r="CW305" i="10"/>
  <c r="CF305" i="10"/>
  <c r="AY305" i="10" s="1"/>
  <c r="CV305" i="10"/>
  <c r="CT305" i="10"/>
  <c r="CK305" i="10"/>
  <c r="CL305" i="10"/>
  <c r="CI305" i="10"/>
  <c r="CH305" i="10"/>
  <c r="CK310" i="10"/>
  <c r="CI310" i="10"/>
  <c r="CH310" i="10"/>
  <c r="CT310" i="10"/>
  <c r="CL310" i="10"/>
  <c r="CF310" i="10"/>
  <c r="CZ310" i="10"/>
  <c r="CY310" i="10"/>
  <c r="CV310" i="10"/>
  <c r="CW310" i="10"/>
  <c r="AJ232" i="10"/>
  <c r="L244" i="10"/>
  <c r="CL267" i="10"/>
  <c r="CK267" i="10"/>
  <c r="CJ267" i="10"/>
  <c r="CI267" i="10"/>
  <c r="CV267" i="10"/>
  <c r="CU267" i="10"/>
  <c r="CT267" i="10"/>
  <c r="CX267" i="10"/>
  <c r="CH267" i="10"/>
  <c r="CG267" i="10"/>
  <c r="CF267" i="10"/>
  <c r="CW267" i="10"/>
  <c r="CZ267" i="10"/>
  <c r="CY267" i="10"/>
  <c r="AY203" i="10"/>
  <c r="AY263" i="10"/>
  <c r="AY291" i="10"/>
  <c r="CV30" i="10"/>
  <c r="CR30" i="10"/>
  <c r="CS30" i="10"/>
  <c r="CH30" i="10"/>
  <c r="CE30" i="10"/>
  <c r="CU30" i="10"/>
  <c r="CT30" i="10"/>
  <c r="CG30" i="10"/>
  <c r="CF30" i="10"/>
  <c r="CD30" i="10"/>
  <c r="AY30" i="10" s="1"/>
  <c r="AY140" i="10"/>
  <c r="AY137" i="10"/>
  <c r="AY276" i="10"/>
  <c r="L242" i="10"/>
  <c r="AY95" i="10"/>
  <c r="AY107" i="10"/>
  <c r="AY223" i="10"/>
  <c r="AY115" i="10"/>
  <c r="CV26" i="10"/>
  <c r="CH26" i="10"/>
  <c r="CF26" i="10"/>
  <c r="AY26" i="10" s="1"/>
  <c r="CS26" i="10"/>
  <c r="CG26" i="10"/>
  <c r="CE26" i="10"/>
  <c r="CD26" i="10"/>
  <c r="CU26" i="10"/>
  <c r="CT26" i="10"/>
  <c r="CR26" i="10"/>
  <c r="CU54" i="10"/>
  <c r="CS54" i="10"/>
  <c r="CF54" i="10"/>
  <c r="CE54" i="10"/>
  <c r="AY54" i="10" s="1"/>
  <c r="CH54" i="10"/>
  <c r="CG54" i="10"/>
  <c r="CD54" i="10"/>
  <c r="CV54" i="10"/>
  <c r="CT54" i="10"/>
  <c r="CR54" i="10"/>
  <c r="AY261" i="10"/>
  <c r="CE252" i="10"/>
  <c r="CC252" i="10"/>
  <c r="CF252" i="10"/>
  <c r="CT252" i="10"/>
  <c r="CS252" i="10"/>
  <c r="CZ252" i="10"/>
  <c r="CW252" i="10"/>
  <c r="CI252" i="10"/>
  <c r="CL252" i="10"/>
  <c r="CV252" i="10"/>
  <c r="CQ252" i="10"/>
  <c r="CD252" i="10"/>
  <c r="CY252" i="10"/>
  <c r="CR252" i="10"/>
  <c r="CK252" i="10"/>
  <c r="CH252" i="10"/>
  <c r="AY279" i="10"/>
  <c r="AY31" i="10"/>
  <c r="AY189" i="10"/>
  <c r="AY304" i="10"/>
  <c r="AY282" i="10"/>
  <c r="CF256" i="10"/>
  <c r="AY256" i="10" s="1"/>
  <c r="CT256" i="10"/>
  <c r="CW256" i="10"/>
  <c r="CZ256" i="10"/>
  <c r="CY256" i="10"/>
  <c r="CV256" i="10"/>
  <c r="CL256" i="10"/>
  <c r="CK256" i="10"/>
  <c r="CH256" i="10"/>
  <c r="CI256" i="10"/>
  <c r="CV33" i="10"/>
  <c r="CU33" i="10"/>
  <c r="CS33" i="10"/>
  <c r="CH33" i="10"/>
  <c r="CG33" i="10"/>
  <c r="CR33" i="10"/>
  <c r="CF33" i="10"/>
  <c r="CE33" i="10"/>
  <c r="CD33" i="10"/>
  <c r="AY33" i="10" s="1"/>
  <c r="CT33" i="10"/>
  <c r="AY211" i="10"/>
  <c r="CG131" i="10"/>
  <c r="CU131" i="10"/>
  <c r="CS131" i="10"/>
  <c r="CI131" i="10"/>
  <c r="CE131" i="10"/>
  <c r="CT131" i="10"/>
  <c r="CQ131" i="10"/>
  <c r="CW131" i="10"/>
  <c r="CV131" i="10"/>
  <c r="CO131" i="10"/>
  <c r="CH131" i="10"/>
  <c r="CF131" i="10"/>
  <c r="CC131" i="10"/>
  <c r="AY222" i="10"/>
  <c r="AY271" i="10"/>
  <c r="CT163" i="10"/>
  <c r="CU163" i="10"/>
  <c r="CR163" i="10"/>
  <c r="D174" i="10"/>
  <c r="A384" i="10" s="1"/>
  <c r="CD163" i="10"/>
  <c r="AY163" i="10" s="1"/>
  <c r="CH163" i="10"/>
  <c r="CV163" i="10"/>
  <c r="CS163" i="10"/>
  <c r="CG163" i="10"/>
  <c r="CF163" i="10"/>
  <c r="CE163" i="10"/>
  <c r="CC133" i="10"/>
  <c r="CS133" i="10"/>
  <c r="CQ133" i="10"/>
  <c r="CO133" i="10"/>
  <c r="CT133" i="10"/>
  <c r="CI133" i="10"/>
  <c r="CE133" i="10"/>
  <c r="CH133" i="10"/>
  <c r="CG133" i="10"/>
  <c r="CF133" i="10"/>
  <c r="CW133" i="10"/>
  <c r="CV133" i="10"/>
  <c r="CU133" i="10"/>
  <c r="AY298" i="10"/>
  <c r="AY124" i="10"/>
  <c r="CV136" i="10"/>
  <c r="CI136" i="10"/>
  <c r="CG136" i="10"/>
  <c r="CT136" i="10"/>
  <c r="CQ136" i="10"/>
  <c r="CC136" i="10"/>
  <c r="CW136" i="10"/>
  <c r="CU136" i="10"/>
  <c r="CS136" i="10"/>
  <c r="CO136" i="10"/>
  <c r="CH136" i="10"/>
  <c r="CF136" i="10"/>
  <c r="CE136" i="10"/>
  <c r="CW97" i="10"/>
  <c r="CV97" i="10"/>
  <c r="CG97" i="10"/>
  <c r="CF97" i="10"/>
  <c r="CH97" i="10"/>
  <c r="CE97" i="10"/>
  <c r="CC97" i="10"/>
  <c r="AY97" i="10" s="1"/>
  <c r="CU97" i="10"/>
  <c r="CQ97" i="10"/>
  <c r="CI97" i="10"/>
  <c r="CO97" i="10"/>
  <c r="CT97" i="10"/>
  <c r="CS97" i="10"/>
  <c r="AY212" i="10"/>
  <c r="AY105" i="10"/>
  <c r="CT165" i="10"/>
  <c r="CU165" i="10"/>
  <c r="CF165" i="10"/>
  <c r="CE165" i="10"/>
  <c r="CG165" i="10"/>
  <c r="CH165" i="10"/>
  <c r="CD165" i="10"/>
  <c r="AY165" i="10" s="1"/>
  <c r="CV165" i="10"/>
  <c r="CS165" i="10"/>
  <c r="CR165" i="10"/>
  <c r="CU269" i="10"/>
  <c r="CT269" i="10"/>
  <c r="CL269" i="10"/>
  <c r="CZ269" i="10"/>
  <c r="CF269" i="10"/>
  <c r="CW269" i="10"/>
  <c r="CI269" i="10"/>
  <c r="CG269" i="10"/>
  <c r="CY269" i="10"/>
  <c r="CV269" i="10"/>
  <c r="CK269" i="10"/>
  <c r="CH269" i="10"/>
  <c r="CZ309" i="10"/>
  <c r="CY309" i="10"/>
  <c r="CL309" i="10"/>
  <c r="CT309" i="10"/>
  <c r="CX309" i="10"/>
  <c r="CV309" i="10"/>
  <c r="CW309" i="10"/>
  <c r="CJ309" i="10"/>
  <c r="CK309" i="10"/>
  <c r="CF309" i="10"/>
  <c r="CI309" i="10"/>
  <c r="CH309" i="10"/>
  <c r="AY312" i="10"/>
  <c r="AY220" i="10"/>
  <c r="CF255" i="10"/>
  <c r="CL255" i="10"/>
  <c r="CK255" i="10"/>
  <c r="CI255" i="10"/>
  <c r="CJ255" i="10"/>
  <c r="CH255" i="10"/>
  <c r="AY255" i="10" s="1"/>
  <c r="CZ255" i="10"/>
  <c r="CY255" i="10"/>
  <c r="CX255" i="10"/>
  <c r="CW255" i="10"/>
  <c r="CV255" i="10"/>
  <c r="CT255" i="10"/>
  <c r="CZ313" i="10"/>
  <c r="CY313" i="10"/>
  <c r="CL313" i="10"/>
  <c r="CK313" i="10"/>
  <c r="CI313" i="10"/>
  <c r="CF313" i="10"/>
  <c r="CE313" i="10"/>
  <c r="CT313" i="10"/>
  <c r="CS313" i="10"/>
  <c r="CH313" i="10"/>
  <c r="CW313" i="10"/>
  <c r="CV313" i="10"/>
  <c r="AY121" i="10"/>
  <c r="CU219" i="10"/>
  <c r="CS219" i="10"/>
  <c r="CQ219" i="10"/>
  <c r="CG219" i="10"/>
  <c r="CF219" i="10"/>
  <c r="CR219" i="10"/>
  <c r="CH219" i="10"/>
  <c r="CT219" i="10"/>
  <c r="CP219" i="10"/>
  <c r="CV219" i="10"/>
  <c r="CE219" i="10"/>
  <c r="CD219" i="10"/>
  <c r="CC219" i="10"/>
  <c r="CB219" i="10"/>
  <c r="AY185" i="10"/>
  <c r="CV13" i="10"/>
  <c r="CH13" i="10"/>
  <c r="CG13" i="10"/>
  <c r="CR13" i="10"/>
  <c r="CU13" i="10"/>
  <c r="CT13" i="10"/>
  <c r="CS13" i="10"/>
  <c r="CF13" i="10"/>
  <c r="CE13" i="10"/>
  <c r="CD13" i="10"/>
  <c r="CZ304" i="10"/>
  <c r="CY304" i="10"/>
  <c r="CK304" i="10"/>
  <c r="CL304" i="10"/>
  <c r="CV304" i="10"/>
  <c r="CH304" i="10"/>
  <c r="CF304" i="10"/>
  <c r="CW304" i="10"/>
  <c r="CT304" i="10"/>
  <c r="CI304" i="10"/>
  <c r="CV130" i="10"/>
  <c r="CT130" i="10"/>
  <c r="CO130" i="10"/>
  <c r="CH130" i="10"/>
  <c r="CC130" i="10"/>
  <c r="AY130" i="10" s="1"/>
  <c r="CI130" i="10"/>
  <c r="CG130" i="10"/>
  <c r="CF130" i="10"/>
  <c r="CE130" i="10"/>
  <c r="CU130" i="10"/>
  <c r="CS130" i="10"/>
  <c r="CQ130" i="10"/>
  <c r="CW130" i="10"/>
  <c r="CV12" i="10"/>
  <c r="CU12" i="10"/>
  <c r="CH12" i="10"/>
  <c r="CE12" i="10"/>
  <c r="CD12" i="10"/>
  <c r="CF12" i="10"/>
  <c r="CT12" i="10"/>
  <c r="CS12" i="10"/>
  <c r="CR12" i="10"/>
  <c r="CG12" i="10"/>
  <c r="CV24" i="10"/>
  <c r="CF24" i="10"/>
  <c r="CD24" i="10"/>
  <c r="CG24" i="10"/>
  <c r="CS24" i="10"/>
  <c r="CU24" i="10"/>
  <c r="CT24" i="10"/>
  <c r="CR24" i="10"/>
  <c r="CE24" i="10"/>
  <c r="CH24" i="10"/>
  <c r="D335" i="10"/>
  <c r="CW300" i="10"/>
  <c r="CV300" i="10"/>
  <c r="CT300" i="10"/>
  <c r="CS300" i="10"/>
  <c r="CI300" i="10"/>
  <c r="CL300" i="10"/>
  <c r="CH300" i="10"/>
  <c r="CF300" i="10"/>
  <c r="CK300" i="10"/>
  <c r="CD300" i="10"/>
  <c r="AY300" i="10" s="1"/>
  <c r="CZ300" i="10"/>
  <c r="CR300" i="10"/>
  <c r="CQ300" i="10"/>
  <c r="CY300" i="10"/>
  <c r="CE300" i="10"/>
  <c r="CC300" i="10"/>
  <c r="CF324" i="10"/>
  <c r="CE324" i="10"/>
  <c r="CD324" i="10"/>
  <c r="CC324" i="10"/>
  <c r="CT324" i="10"/>
  <c r="CZ324" i="10"/>
  <c r="CW324" i="10"/>
  <c r="CV324" i="10"/>
  <c r="CY324" i="10"/>
  <c r="CS324" i="10"/>
  <c r="CL324" i="10"/>
  <c r="CK324" i="10"/>
  <c r="CI324" i="10"/>
  <c r="CH324" i="10"/>
  <c r="AY324" i="10" s="1"/>
  <c r="CR324" i="10"/>
  <c r="CQ324" i="10"/>
  <c r="CV25" i="10"/>
  <c r="CG25" i="10"/>
  <c r="CE25" i="10"/>
  <c r="CU25" i="10"/>
  <c r="CT25" i="10"/>
  <c r="CS25" i="10"/>
  <c r="CD25" i="10"/>
  <c r="CF25" i="10"/>
  <c r="AY25" i="10" s="1"/>
  <c r="CR25" i="10"/>
  <c r="CH25" i="10"/>
  <c r="AY259" i="10"/>
  <c r="AY16" i="10"/>
  <c r="AY190" i="10"/>
  <c r="CV32" i="10"/>
  <c r="CT32" i="10"/>
  <c r="CR32" i="10"/>
  <c r="CE32" i="10"/>
  <c r="CD32" i="10"/>
  <c r="AY32" i="10" s="1"/>
  <c r="CG32" i="10"/>
  <c r="CF32" i="10"/>
  <c r="CS32" i="10"/>
  <c r="CU32" i="10"/>
  <c r="CH32" i="10"/>
  <c r="CQ327" i="10"/>
  <c r="CL327" i="10"/>
  <c r="CD327" i="10"/>
  <c r="CF327" i="10"/>
  <c r="CZ327" i="10"/>
  <c r="CR327" i="10"/>
  <c r="CK327" i="10"/>
  <c r="CJ327" i="10"/>
  <c r="CV327" i="10"/>
  <c r="CT327" i="10"/>
  <c r="CX327" i="10"/>
  <c r="CW327" i="10"/>
  <c r="CS327" i="10"/>
  <c r="CI327" i="10"/>
  <c r="CC327" i="10"/>
  <c r="CY327" i="10"/>
  <c r="CH327" i="10"/>
  <c r="CE327" i="10"/>
  <c r="AY207" i="10"/>
  <c r="AY214" i="10"/>
  <c r="AY193" i="10"/>
  <c r="AY274" i="10"/>
  <c r="AY215" i="10"/>
  <c r="AY328" i="10"/>
  <c r="AY216" i="10"/>
  <c r="CW296" i="10"/>
  <c r="CV296" i="10"/>
  <c r="CT296" i="10"/>
  <c r="CK296" i="10"/>
  <c r="CL296" i="10"/>
  <c r="CY296" i="10"/>
  <c r="CI296" i="10"/>
  <c r="CH296" i="10"/>
  <c r="CF296" i="10"/>
  <c r="AY296" i="10" s="1"/>
  <c r="CZ296" i="10"/>
  <c r="AY184" i="10"/>
  <c r="AY192" i="10"/>
  <c r="B384" i="10" l="1"/>
  <c r="AY310" i="10"/>
  <c r="AY131" i="10"/>
  <c r="AY167" i="10"/>
  <c r="AY24" i="10"/>
  <c r="AY12" i="10"/>
  <c r="AY267" i="10"/>
  <c r="AY269" i="10"/>
  <c r="AY136" i="10"/>
  <c r="AY309" i="10"/>
  <c r="AY252" i="10"/>
  <c r="AY219" i="10"/>
  <c r="AY133" i="10"/>
  <c r="AY173" i="10"/>
  <c r="AY327" i="10"/>
  <c r="AY260" i="10"/>
  <c r="AY13" i="10"/>
  <c r="AY23" i="10"/>
  <c r="CP344" i="9" l="1"/>
  <c r="CB344" i="9"/>
  <c r="CA344" i="9"/>
  <c r="AS344" i="9"/>
  <c r="F344" i="9"/>
  <c r="CO344" i="9" s="1"/>
  <c r="E344" i="9"/>
  <c r="D344" i="9"/>
  <c r="CP343" i="9"/>
  <c r="CB343" i="9"/>
  <c r="F343" i="9"/>
  <c r="CO343" i="9" s="1"/>
  <c r="E343" i="9"/>
  <c r="D343" i="9" s="1"/>
  <c r="CP342" i="9"/>
  <c r="CB342" i="9"/>
  <c r="F342" i="9"/>
  <c r="E342" i="9"/>
  <c r="D342" i="9" s="1"/>
  <c r="CP341" i="9"/>
  <c r="CB341" i="9"/>
  <c r="F341" i="9"/>
  <c r="CO341" i="9" s="1"/>
  <c r="E341" i="9"/>
  <c r="D341" i="9"/>
  <c r="CP340" i="9"/>
  <c r="CO340" i="9"/>
  <c r="CB340" i="9"/>
  <c r="CA340" i="9"/>
  <c r="AS340" i="9" s="1"/>
  <c r="F340" i="9"/>
  <c r="D340" i="9" s="1"/>
  <c r="E340" i="9"/>
  <c r="AX335" i="9"/>
  <c r="AW335" i="9"/>
  <c r="AU335" i="9"/>
  <c r="AT335" i="9"/>
  <c r="AS335" i="9"/>
  <c r="AR335" i="9"/>
  <c r="AN335" i="9"/>
  <c r="AM335" i="9"/>
  <c r="AL335" i="9"/>
  <c r="AK335" i="9"/>
  <c r="AJ335" i="9"/>
  <c r="AI335" i="9"/>
  <c r="AH335" i="9"/>
  <c r="AG335" i="9"/>
  <c r="AF335" i="9"/>
  <c r="AE335" i="9"/>
  <c r="AD335" i="9"/>
  <c r="AC335" i="9"/>
  <c r="AB335" i="9"/>
  <c r="AA335" i="9"/>
  <c r="Z335" i="9"/>
  <c r="Y335" i="9"/>
  <c r="X335" i="9"/>
  <c r="W335" i="9"/>
  <c r="V335" i="9"/>
  <c r="U335" i="9"/>
  <c r="T335" i="9"/>
  <c r="S335" i="9"/>
  <c r="R335" i="9"/>
  <c r="Q335" i="9"/>
  <c r="P335" i="9"/>
  <c r="O335" i="9"/>
  <c r="N335" i="9"/>
  <c r="M335" i="9"/>
  <c r="L335" i="9"/>
  <c r="K335" i="9"/>
  <c r="J335" i="9"/>
  <c r="F335" i="9" s="1"/>
  <c r="I335" i="9"/>
  <c r="H335" i="9"/>
  <c r="G335" i="9"/>
  <c r="AX334" i="9"/>
  <c r="AW334" i="9"/>
  <c r="AU334" i="9"/>
  <c r="AT334" i="9"/>
  <c r="AS334" i="9"/>
  <c r="AR334" i="9"/>
  <c r="AN334" i="9"/>
  <c r="AM334" i="9"/>
  <c r="AL334" i="9"/>
  <c r="AK334" i="9"/>
  <c r="AJ334" i="9"/>
  <c r="AI334" i="9"/>
  <c r="AH334" i="9"/>
  <c r="AG334" i="9"/>
  <c r="AF334" i="9"/>
  <c r="AE334" i="9"/>
  <c r="AD334" i="9"/>
  <c r="AC334" i="9"/>
  <c r="AB334" i="9"/>
  <c r="AA334" i="9"/>
  <c r="Z334" i="9"/>
  <c r="Y334" i="9"/>
  <c r="X334" i="9"/>
  <c r="W334" i="9"/>
  <c r="V334" i="9"/>
  <c r="U334" i="9"/>
  <c r="T334" i="9"/>
  <c r="S334" i="9"/>
  <c r="R334" i="9"/>
  <c r="Q334" i="9"/>
  <c r="P334" i="9"/>
  <c r="O334" i="9"/>
  <c r="N334" i="9"/>
  <c r="M334" i="9"/>
  <c r="L334" i="9"/>
  <c r="F334" i="9" s="1"/>
  <c r="K334" i="9"/>
  <c r="J334" i="9"/>
  <c r="I334" i="9"/>
  <c r="H334" i="9"/>
  <c r="G334" i="9"/>
  <c r="AX333" i="9"/>
  <c r="AW333" i="9"/>
  <c r="AV333" i="9"/>
  <c r="AU333" i="9"/>
  <c r="AT333" i="9"/>
  <c r="AS333" i="9"/>
  <c r="AR333" i="9"/>
  <c r="AN333" i="9"/>
  <c r="AM333" i="9"/>
  <c r="AL333" i="9"/>
  <c r="AK333" i="9"/>
  <c r="AJ333" i="9"/>
  <c r="AI333" i="9"/>
  <c r="AH333" i="9"/>
  <c r="AG333" i="9"/>
  <c r="AF333" i="9"/>
  <c r="AE333" i="9"/>
  <c r="AD333" i="9"/>
  <c r="AC333" i="9"/>
  <c r="AB333" i="9"/>
  <c r="AA333" i="9"/>
  <c r="Z333" i="9"/>
  <c r="Y333" i="9"/>
  <c r="X333" i="9"/>
  <c r="W333" i="9"/>
  <c r="V333" i="9"/>
  <c r="U333" i="9"/>
  <c r="T333" i="9"/>
  <c r="S333" i="9"/>
  <c r="R333" i="9"/>
  <c r="Q333" i="9"/>
  <c r="E333" i="9" s="1"/>
  <c r="P333" i="9"/>
  <c r="O333" i="9"/>
  <c r="N333" i="9"/>
  <c r="M333" i="9"/>
  <c r="L333" i="9"/>
  <c r="K333" i="9"/>
  <c r="J333" i="9"/>
  <c r="I333" i="9"/>
  <c r="H333" i="9"/>
  <c r="G333" i="9"/>
  <c r="AX332" i="9"/>
  <c r="AW332" i="9"/>
  <c r="AU332" i="9"/>
  <c r="AT332" i="9"/>
  <c r="AS332" i="9"/>
  <c r="AR332" i="9"/>
  <c r="AN332" i="9"/>
  <c r="AM332" i="9"/>
  <c r="AL332" i="9"/>
  <c r="AK332" i="9"/>
  <c r="AJ332" i="9"/>
  <c r="AI332" i="9"/>
  <c r="AH332" i="9"/>
  <c r="AG332" i="9"/>
  <c r="AF332" i="9"/>
  <c r="AE332" i="9"/>
  <c r="AD332" i="9"/>
  <c r="AC332" i="9"/>
  <c r="AB332" i="9"/>
  <c r="AA332" i="9"/>
  <c r="Z332" i="9"/>
  <c r="Y332" i="9"/>
  <c r="X332" i="9"/>
  <c r="W332" i="9"/>
  <c r="V332" i="9"/>
  <c r="U332" i="9"/>
  <c r="T332" i="9"/>
  <c r="S332" i="9"/>
  <c r="R332" i="9"/>
  <c r="Q332" i="9"/>
  <c r="P332" i="9"/>
  <c r="O332" i="9"/>
  <c r="N332" i="9"/>
  <c r="M332" i="9"/>
  <c r="L332" i="9"/>
  <c r="K332" i="9"/>
  <c r="J332" i="9"/>
  <c r="I332" i="9"/>
  <c r="H332" i="9"/>
  <c r="G332" i="9"/>
  <c r="AX331" i="9"/>
  <c r="AW331" i="9"/>
  <c r="AU331" i="9"/>
  <c r="AT331" i="9"/>
  <c r="AS331" i="9"/>
  <c r="AR331" i="9"/>
  <c r="AQ331" i="9"/>
  <c r="AN331" i="9"/>
  <c r="AM331" i="9"/>
  <c r="AL331" i="9"/>
  <c r="AK331" i="9"/>
  <c r="AJ331" i="9"/>
  <c r="AI331" i="9"/>
  <c r="AH331" i="9"/>
  <c r="AG331" i="9"/>
  <c r="AF331" i="9"/>
  <c r="AE331" i="9"/>
  <c r="AD331" i="9"/>
  <c r="AC331" i="9"/>
  <c r="AB331" i="9"/>
  <c r="AA331" i="9"/>
  <c r="Z331" i="9"/>
  <c r="Y331" i="9"/>
  <c r="X331" i="9"/>
  <c r="W331" i="9"/>
  <c r="V331" i="9"/>
  <c r="U331" i="9"/>
  <c r="T331" i="9"/>
  <c r="S331" i="9"/>
  <c r="R331" i="9"/>
  <c r="Q331" i="9"/>
  <c r="P331" i="9"/>
  <c r="O331" i="9"/>
  <c r="N331" i="9"/>
  <c r="M331" i="9"/>
  <c r="L331" i="9"/>
  <c r="K331" i="9"/>
  <c r="J331" i="9"/>
  <c r="I331" i="9"/>
  <c r="H331" i="9"/>
  <c r="F331" i="9" s="1"/>
  <c r="G331" i="9"/>
  <c r="AX330" i="9"/>
  <c r="AW330" i="9"/>
  <c r="AU330" i="9"/>
  <c r="AT330" i="9"/>
  <c r="AS330" i="9"/>
  <c r="AR330" i="9"/>
  <c r="AQ330" i="9"/>
  <c r="AP330" i="9"/>
  <c r="AO330" i="9"/>
  <c r="AN330" i="9"/>
  <c r="AM330" i="9"/>
  <c r="AL330" i="9"/>
  <c r="AK330" i="9"/>
  <c r="AJ330" i="9"/>
  <c r="AI330" i="9"/>
  <c r="AH330" i="9"/>
  <c r="AG330" i="9"/>
  <c r="AF330" i="9"/>
  <c r="AE330" i="9"/>
  <c r="AD330" i="9"/>
  <c r="AC330" i="9"/>
  <c r="AB330" i="9"/>
  <c r="AA330" i="9"/>
  <c r="Z330" i="9"/>
  <c r="Y330" i="9"/>
  <c r="X330" i="9"/>
  <c r="W330" i="9"/>
  <c r="E330" i="9" s="1"/>
  <c r="V330" i="9"/>
  <c r="U330" i="9"/>
  <c r="T330" i="9"/>
  <c r="S330" i="9"/>
  <c r="R330" i="9"/>
  <c r="Q330" i="9"/>
  <c r="P330" i="9"/>
  <c r="O330" i="9"/>
  <c r="N330" i="9"/>
  <c r="M330" i="9"/>
  <c r="L330" i="9"/>
  <c r="K330" i="9"/>
  <c r="J330" i="9"/>
  <c r="I330" i="9"/>
  <c r="H330" i="9"/>
  <c r="G330" i="9"/>
  <c r="CZ329" i="9"/>
  <c r="CY329" i="9"/>
  <c r="CW329" i="9"/>
  <c r="CQ329" i="9"/>
  <c r="CP329" i="9"/>
  <c r="CL329" i="9"/>
  <c r="CK329" i="9"/>
  <c r="CI329" i="9"/>
  <c r="CF329" i="9"/>
  <c r="CD329" i="9"/>
  <c r="CC329" i="9"/>
  <c r="CB329" i="9"/>
  <c r="F329" i="9"/>
  <c r="E329" i="9"/>
  <c r="D329" i="9" s="1"/>
  <c r="CP328" i="9"/>
  <c r="CO328" i="9"/>
  <c r="CB328" i="9"/>
  <c r="F328" i="9"/>
  <c r="CA328" i="9" s="1"/>
  <c r="E328" i="9"/>
  <c r="D328" i="9"/>
  <c r="CW327" i="9"/>
  <c r="CP327" i="9"/>
  <c r="CO327" i="9"/>
  <c r="CI327" i="9"/>
  <c r="CE327" i="9"/>
  <c r="CB327" i="9"/>
  <c r="CA327" i="9"/>
  <c r="F327" i="9"/>
  <c r="E327" i="9"/>
  <c r="D327" i="9"/>
  <c r="CZ326" i="9"/>
  <c r="CV326" i="9"/>
  <c r="CT326" i="9"/>
  <c r="CS326" i="9"/>
  <c r="CP326" i="9"/>
  <c r="CO326" i="9"/>
  <c r="CL326" i="9"/>
  <c r="CI326" i="9"/>
  <c r="CH326" i="9"/>
  <c r="CF326" i="9"/>
  <c r="CE326" i="9"/>
  <c r="CD326" i="9"/>
  <c r="CB326" i="9"/>
  <c r="CA326" i="9"/>
  <c r="F326" i="9"/>
  <c r="E326" i="9"/>
  <c r="D326" i="9"/>
  <c r="CZ325" i="9"/>
  <c r="CY325" i="9"/>
  <c r="CV325" i="9"/>
  <c r="CT325" i="9"/>
  <c r="CP325" i="9"/>
  <c r="CL325" i="9"/>
  <c r="CK325" i="9"/>
  <c r="CI325" i="9"/>
  <c r="CB325" i="9"/>
  <c r="CA325" i="9"/>
  <c r="F325" i="9"/>
  <c r="CO325" i="9" s="1"/>
  <c r="E325" i="9"/>
  <c r="D325" i="9"/>
  <c r="CW324" i="9"/>
  <c r="CV324" i="9"/>
  <c r="CT324" i="9"/>
  <c r="CS324" i="9"/>
  <c r="CR324" i="9"/>
  <c r="CQ324" i="9"/>
  <c r="CP324" i="9"/>
  <c r="CO324" i="9"/>
  <c r="CC324" i="9"/>
  <c r="CB324" i="9"/>
  <c r="CA324" i="9"/>
  <c r="F324" i="9"/>
  <c r="E324" i="9"/>
  <c r="D324" i="9"/>
  <c r="CP323" i="9"/>
  <c r="CO323" i="9"/>
  <c r="CL323" i="9"/>
  <c r="CK323" i="9"/>
  <c r="CB323" i="9"/>
  <c r="CA323" i="9"/>
  <c r="F323" i="9"/>
  <c r="E323" i="9"/>
  <c r="D323" i="9" s="1"/>
  <c r="CY322" i="9"/>
  <c r="CP322" i="9"/>
  <c r="CO322" i="9"/>
  <c r="CB322" i="9"/>
  <c r="CA322" i="9"/>
  <c r="F322" i="9"/>
  <c r="E322" i="9"/>
  <c r="D322" i="9"/>
  <c r="CP321" i="9"/>
  <c r="CB321" i="9"/>
  <c r="F321" i="9"/>
  <c r="E321" i="9"/>
  <c r="CP320" i="9"/>
  <c r="CB320" i="9"/>
  <c r="F320" i="9"/>
  <c r="E320" i="9"/>
  <c r="D320" i="9" s="1"/>
  <c r="CP319" i="9"/>
  <c r="CB319" i="9"/>
  <c r="F319" i="9"/>
  <c r="E319" i="9"/>
  <c r="CP318" i="9"/>
  <c r="CB318" i="9"/>
  <c r="F318" i="9"/>
  <c r="E318" i="9"/>
  <c r="CZ317" i="9"/>
  <c r="CY317" i="9"/>
  <c r="CW317" i="9"/>
  <c r="CP317" i="9"/>
  <c r="CH317" i="9"/>
  <c r="CB317" i="9"/>
  <c r="F317" i="9"/>
  <c r="E317" i="9"/>
  <c r="D317" i="9" s="1"/>
  <c r="CZ316" i="9"/>
  <c r="CW316" i="9"/>
  <c r="CV316" i="9"/>
  <c r="CT316" i="9"/>
  <c r="CP316" i="9"/>
  <c r="CO316" i="9"/>
  <c r="CH316" i="9"/>
  <c r="CF316" i="9"/>
  <c r="CB316" i="9"/>
  <c r="F316" i="9"/>
  <c r="CA316" i="9" s="1"/>
  <c r="E316" i="9"/>
  <c r="D316" i="9" s="1"/>
  <c r="CY315" i="9"/>
  <c r="CT315" i="9"/>
  <c r="CP315" i="9"/>
  <c r="CO315" i="9"/>
  <c r="CB315" i="9"/>
  <c r="F315" i="9"/>
  <c r="CA315" i="9" s="1"/>
  <c r="E315" i="9"/>
  <c r="D315" i="9"/>
  <c r="CP314" i="9"/>
  <c r="CO314" i="9"/>
  <c r="CB314" i="9"/>
  <c r="CA314" i="9"/>
  <c r="F314" i="9"/>
  <c r="E314" i="9"/>
  <c r="D314" i="9" s="1"/>
  <c r="CP313" i="9"/>
  <c r="CO313" i="9"/>
  <c r="CB313" i="9"/>
  <c r="CA313" i="9"/>
  <c r="F313" i="9"/>
  <c r="E313" i="9"/>
  <c r="D313" i="9"/>
  <c r="CP312" i="9"/>
  <c r="CO312" i="9"/>
  <c r="CB312" i="9"/>
  <c r="F312" i="9"/>
  <c r="CA312" i="9" s="1"/>
  <c r="E312" i="9"/>
  <c r="D312" i="9" s="1"/>
  <c r="CP311" i="9"/>
  <c r="CB311" i="9"/>
  <c r="F311" i="9"/>
  <c r="E311" i="9"/>
  <c r="CP310" i="9"/>
  <c r="CO310" i="9"/>
  <c r="CF310" i="9"/>
  <c r="CB310" i="9"/>
  <c r="CA310" i="9"/>
  <c r="F310" i="9"/>
  <c r="E310" i="9"/>
  <c r="D310" i="9" s="1"/>
  <c r="CZ309" i="9"/>
  <c r="CV309" i="9"/>
  <c r="CP309" i="9"/>
  <c r="CO309" i="9"/>
  <c r="CL309" i="9"/>
  <c r="CK309" i="9"/>
  <c r="CJ309" i="9"/>
  <c r="CB309" i="9"/>
  <c r="CA309" i="9"/>
  <c r="F309" i="9"/>
  <c r="E309" i="9"/>
  <c r="D309" i="9"/>
  <c r="CZ308" i="9"/>
  <c r="CP308" i="9"/>
  <c r="CO308" i="9"/>
  <c r="CK308" i="9"/>
  <c r="CI308" i="9"/>
  <c r="CH308" i="9"/>
  <c r="CB308" i="9"/>
  <c r="CA308" i="9"/>
  <c r="F308" i="9"/>
  <c r="E308" i="9"/>
  <c r="D308" i="9" s="1"/>
  <c r="CV307" i="9"/>
  <c r="CT307" i="9"/>
  <c r="CP307" i="9"/>
  <c r="CB307" i="9"/>
  <c r="F307" i="9"/>
  <c r="E307" i="9"/>
  <c r="D307" i="9" s="1"/>
  <c r="CZ306" i="9"/>
  <c r="CY306" i="9"/>
  <c r="CV306" i="9"/>
  <c r="CT306" i="9"/>
  <c r="CP306" i="9"/>
  <c r="CI306" i="9"/>
  <c r="CD306" i="9"/>
  <c r="CB306" i="9"/>
  <c r="F306" i="9"/>
  <c r="E306" i="9"/>
  <c r="D306" i="9" s="1"/>
  <c r="CP305" i="9"/>
  <c r="CO305" i="9"/>
  <c r="CH305" i="9"/>
  <c r="CB305" i="9"/>
  <c r="CA305" i="9"/>
  <c r="F305" i="9"/>
  <c r="E305" i="9"/>
  <c r="D305" i="9" s="1"/>
  <c r="CP304" i="9"/>
  <c r="CB304" i="9"/>
  <c r="F304" i="9"/>
  <c r="CA304" i="9" s="1"/>
  <c r="E304" i="9"/>
  <c r="D304" i="9" s="1"/>
  <c r="CY303" i="9"/>
  <c r="CP303" i="9"/>
  <c r="CL303" i="9"/>
  <c r="CB303" i="9"/>
  <c r="CA303" i="9"/>
  <c r="F303" i="9"/>
  <c r="CO303" i="9" s="1"/>
  <c r="E303" i="9"/>
  <c r="D303" i="9" s="1"/>
  <c r="CP302" i="9"/>
  <c r="CO302" i="9"/>
  <c r="CB302" i="9"/>
  <c r="CA302" i="9"/>
  <c r="F302" i="9"/>
  <c r="E302" i="9"/>
  <c r="D302" i="9"/>
  <c r="CV301" i="9"/>
  <c r="CT301" i="9"/>
  <c r="CS301" i="9"/>
  <c r="CP301" i="9"/>
  <c r="CL301" i="9"/>
  <c r="CI301" i="9"/>
  <c r="CH301" i="9"/>
  <c r="CE301" i="9"/>
  <c r="CB301" i="9"/>
  <c r="F301" i="9"/>
  <c r="CA301" i="9" s="1"/>
  <c r="E301" i="9"/>
  <c r="D301" i="9" s="1"/>
  <c r="CP300" i="9"/>
  <c r="CO300" i="9"/>
  <c r="CB300" i="9"/>
  <c r="CA300" i="9"/>
  <c r="F300" i="9"/>
  <c r="E300" i="9"/>
  <c r="D300" i="9" s="1"/>
  <c r="CP299" i="9"/>
  <c r="CO299" i="9"/>
  <c r="CB299" i="9"/>
  <c r="CA299" i="9"/>
  <c r="F299" i="9"/>
  <c r="E299" i="9"/>
  <c r="CP298" i="9"/>
  <c r="CB298" i="9"/>
  <c r="F298" i="9"/>
  <c r="CA298" i="9" s="1"/>
  <c r="E298" i="9"/>
  <c r="D298" i="9" s="1"/>
  <c r="CP297" i="9"/>
  <c r="CB297" i="9"/>
  <c r="F297" i="9"/>
  <c r="E297" i="9"/>
  <c r="D297" i="9" s="1"/>
  <c r="CP296" i="9"/>
  <c r="CB296" i="9"/>
  <c r="F296" i="9"/>
  <c r="E296" i="9"/>
  <c r="CP295" i="9"/>
  <c r="CB295" i="9"/>
  <c r="CA295" i="9"/>
  <c r="F295" i="9"/>
  <c r="CO295" i="9" s="1"/>
  <c r="E295" i="9"/>
  <c r="CT294" i="9"/>
  <c r="CP294" i="9"/>
  <c r="CO294" i="9"/>
  <c r="CF294" i="9"/>
  <c r="CE294" i="9"/>
  <c r="CC294" i="9"/>
  <c r="CB294" i="9"/>
  <c r="F294" i="9"/>
  <c r="CA294" i="9" s="1"/>
  <c r="E294" i="9"/>
  <c r="D294" i="9" s="1"/>
  <c r="CP293" i="9"/>
  <c r="CB293" i="9"/>
  <c r="F293" i="9"/>
  <c r="E293" i="9"/>
  <c r="CW292" i="9"/>
  <c r="CV292" i="9"/>
  <c r="CP292" i="9"/>
  <c r="CO292" i="9"/>
  <c r="CL292" i="9"/>
  <c r="CF292" i="9"/>
  <c r="CB292" i="9"/>
  <c r="F292" i="9"/>
  <c r="CA292" i="9" s="1"/>
  <c r="E292" i="9"/>
  <c r="D292" i="9"/>
  <c r="CZ291" i="9"/>
  <c r="CY291" i="9"/>
  <c r="CX291" i="9"/>
  <c r="CV291" i="9"/>
  <c r="CT291" i="9"/>
  <c r="CP291" i="9"/>
  <c r="CO291" i="9"/>
  <c r="CL291" i="9"/>
  <c r="CK291" i="9"/>
  <c r="CJ291" i="9"/>
  <c r="CH291" i="9"/>
  <c r="CF291" i="9"/>
  <c r="CB291" i="9"/>
  <c r="CA291" i="9"/>
  <c r="F291" i="9"/>
  <c r="E291" i="9"/>
  <c r="D291" i="9"/>
  <c r="CP290" i="9"/>
  <c r="CB290" i="9"/>
  <c r="CA290" i="9"/>
  <c r="F290" i="9"/>
  <c r="CO290" i="9" s="1"/>
  <c r="E290" i="9"/>
  <c r="D290" i="9" s="1"/>
  <c r="CP289" i="9"/>
  <c r="CK289" i="9"/>
  <c r="CI289" i="9"/>
  <c r="CB289" i="9"/>
  <c r="F289" i="9"/>
  <c r="CA289" i="9" s="1"/>
  <c r="E289" i="9"/>
  <c r="D289" i="9" s="1"/>
  <c r="CP288" i="9"/>
  <c r="CO288" i="9"/>
  <c r="CB288" i="9"/>
  <c r="F288" i="9"/>
  <c r="CA288" i="9" s="1"/>
  <c r="E288" i="9"/>
  <c r="D288" i="9"/>
  <c r="CZ287" i="9"/>
  <c r="CP287" i="9"/>
  <c r="CB287" i="9"/>
  <c r="F287" i="9"/>
  <c r="D287" i="9" s="1"/>
  <c r="E287" i="9"/>
  <c r="CP286" i="9"/>
  <c r="CB286" i="9"/>
  <c r="F286" i="9"/>
  <c r="E286" i="9"/>
  <c r="CP285" i="9"/>
  <c r="CO285" i="9"/>
  <c r="CB285" i="9"/>
  <c r="F285" i="9"/>
  <c r="CA285" i="9" s="1"/>
  <c r="E285" i="9"/>
  <c r="D285" i="9"/>
  <c r="CP284" i="9"/>
  <c r="CO284" i="9"/>
  <c r="CB284" i="9"/>
  <c r="F284" i="9"/>
  <c r="CA284" i="9" s="1"/>
  <c r="E284" i="9"/>
  <c r="D284" i="9"/>
  <c r="CV283" i="9"/>
  <c r="CT283" i="9"/>
  <c r="CS283" i="9"/>
  <c r="CP283" i="9"/>
  <c r="CL283" i="9"/>
  <c r="CK283" i="9"/>
  <c r="CH283" i="9"/>
  <c r="CB283" i="9"/>
  <c r="F283" i="9"/>
  <c r="E283" i="9"/>
  <c r="D283" i="9"/>
  <c r="CP282" i="9"/>
  <c r="CB282" i="9"/>
  <c r="F282" i="9"/>
  <c r="E282" i="9"/>
  <c r="F281" i="9"/>
  <c r="E281" i="9"/>
  <c r="D281" i="9"/>
  <c r="CV280" i="9"/>
  <c r="CU280" i="9"/>
  <c r="CT280" i="9"/>
  <c r="CL280" i="9"/>
  <c r="CI280" i="9"/>
  <c r="CH280" i="9"/>
  <c r="CG280" i="9"/>
  <c r="CF280" i="9"/>
  <c r="F280" i="9"/>
  <c r="E280" i="9"/>
  <c r="D280" i="9" s="1"/>
  <c r="F279" i="9"/>
  <c r="D279" i="9" s="1"/>
  <c r="E279" i="9"/>
  <c r="F278" i="9"/>
  <c r="E278" i="9"/>
  <c r="D278" i="9"/>
  <c r="F277" i="9"/>
  <c r="E277" i="9"/>
  <c r="CY276" i="9"/>
  <c r="CW276" i="9"/>
  <c r="CV276" i="9"/>
  <c r="CU276" i="9"/>
  <c r="CT276" i="9"/>
  <c r="CS276" i="9"/>
  <c r="CQ276" i="9"/>
  <c r="CL276" i="9"/>
  <c r="CK276" i="9"/>
  <c r="CI276" i="9"/>
  <c r="CH276" i="9"/>
  <c r="CG276" i="9"/>
  <c r="CF276" i="9"/>
  <c r="CE276" i="9"/>
  <c r="CD276" i="9"/>
  <c r="CC276" i="9"/>
  <c r="AY276" i="9" s="1"/>
  <c r="F276" i="9"/>
  <c r="E276" i="9"/>
  <c r="D276" i="9"/>
  <c r="CR276" i="9" s="1"/>
  <c r="CY275" i="9"/>
  <c r="CW275" i="9"/>
  <c r="CI275" i="9"/>
  <c r="F275" i="9"/>
  <c r="E275" i="9"/>
  <c r="D275" i="9" s="1"/>
  <c r="F274" i="9"/>
  <c r="E274" i="9"/>
  <c r="D274" i="9"/>
  <c r="CZ273" i="9"/>
  <c r="CY273" i="9"/>
  <c r="CX273" i="9"/>
  <c r="CW273" i="9"/>
  <c r="CV273" i="9"/>
  <c r="CT273" i="9"/>
  <c r="CL273" i="9"/>
  <c r="CK273" i="9"/>
  <c r="CJ273" i="9"/>
  <c r="CH273" i="9"/>
  <c r="CF273" i="9"/>
  <c r="F273" i="9"/>
  <c r="E273" i="9"/>
  <c r="D273" i="9"/>
  <c r="CI273" i="9" s="1"/>
  <c r="CL272" i="9"/>
  <c r="CK272" i="9"/>
  <c r="CH272" i="9"/>
  <c r="F272" i="9"/>
  <c r="E272" i="9"/>
  <c r="D272" i="9" s="1"/>
  <c r="F271" i="9"/>
  <c r="E271" i="9"/>
  <c r="D271" i="9" s="1"/>
  <c r="CT270" i="9"/>
  <c r="CR270" i="9"/>
  <c r="CL270" i="9"/>
  <c r="CK270" i="9"/>
  <c r="CC270" i="9"/>
  <c r="F270" i="9"/>
  <c r="E270" i="9"/>
  <c r="D270" i="9"/>
  <c r="CU269" i="9"/>
  <c r="CT269" i="9"/>
  <c r="CO269" i="9"/>
  <c r="F269" i="9"/>
  <c r="CA269" i="9" s="1"/>
  <c r="E269" i="9"/>
  <c r="D269" i="9"/>
  <c r="F268" i="9"/>
  <c r="CA268" i="9" s="1"/>
  <c r="E268" i="9"/>
  <c r="D268" i="9" s="1"/>
  <c r="CI267" i="9"/>
  <c r="CH267" i="9"/>
  <c r="F267" i="9"/>
  <c r="E267" i="9"/>
  <c r="D267" i="9" s="1"/>
  <c r="CZ266" i="9"/>
  <c r="CU266" i="9"/>
  <c r="CO266" i="9"/>
  <c r="CI266" i="9"/>
  <c r="CH266" i="9"/>
  <c r="CG266" i="9"/>
  <c r="CA266" i="9"/>
  <c r="F266" i="9"/>
  <c r="E266" i="9"/>
  <c r="D266" i="9"/>
  <c r="CO265" i="9"/>
  <c r="CA265" i="9"/>
  <c r="F265" i="9"/>
  <c r="E265" i="9"/>
  <c r="D265" i="9"/>
  <c r="CC264" i="9"/>
  <c r="F264" i="9"/>
  <c r="E264" i="9"/>
  <c r="D264" i="9" s="1"/>
  <c r="CP263" i="9"/>
  <c r="CO263" i="9"/>
  <c r="CB263" i="9"/>
  <c r="F263" i="9"/>
  <c r="CA263" i="9" s="1"/>
  <c r="E263" i="9"/>
  <c r="CV262" i="9"/>
  <c r="CT262" i="9"/>
  <c r="CP262" i="9"/>
  <c r="CO262" i="9"/>
  <c r="CH262" i="9"/>
  <c r="CB262" i="9"/>
  <c r="CA262" i="9"/>
  <c r="F262" i="9"/>
  <c r="E262" i="9"/>
  <c r="D262" i="9"/>
  <c r="CP261" i="9"/>
  <c r="CO261" i="9"/>
  <c r="CB261" i="9"/>
  <c r="CA261" i="9"/>
  <c r="F261" i="9"/>
  <c r="E261" i="9"/>
  <c r="D261" i="9" s="1"/>
  <c r="CP260" i="9"/>
  <c r="CB260" i="9"/>
  <c r="F260" i="9"/>
  <c r="CA260" i="9" s="1"/>
  <c r="E260" i="9"/>
  <c r="CZ259" i="9"/>
  <c r="CY259" i="9"/>
  <c r="CW259" i="9"/>
  <c r="CV259" i="9"/>
  <c r="CT259" i="9"/>
  <c r="CS259" i="9"/>
  <c r="CP259" i="9"/>
  <c r="CO259" i="9"/>
  <c r="CK259" i="9"/>
  <c r="CI259" i="9"/>
  <c r="CF259" i="9"/>
  <c r="CE259" i="9"/>
  <c r="CB259" i="9"/>
  <c r="F259" i="9"/>
  <c r="CA259" i="9" s="1"/>
  <c r="E259" i="9"/>
  <c r="D259" i="9" s="1"/>
  <c r="CH259" i="9" s="1"/>
  <c r="CZ258" i="9"/>
  <c r="CY258" i="9"/>
  <c r="CP258" i="9"/>
  <c r="CO258" i="9"/>
  <c r="CB258" i="9"/>
  <c r="F258" i="9"/>
  <c r="CA258" i="9" s="1"/>
  <c r="E258" i="9"/>
  <c r="D258" i="9" s="1"/>
  <c r="CZ257" i="9"/>
  <c r="CY257" i="9"/>
  <c r="CW257" i="9"/>
  <c r="CV257" i="9"/>
  <c r="CT257" i="9"/>
  <c r="CP257" i="9"/>
  <c r="CO257" i="9"/>
  <c r="CK257" i="9"/>
  <c r="CI257" i="9"/>
  <c r="CH257" i="9"/>
  <c r="CF257" i="9"/>
  <c r="CB257" i="9"/>
  <c r="CA257" i="9"/>
  <c r="AY257" i="9"/>
  <c r="F257" i="9"/>
  <c r="E257" i="9"/>
  <c r="D257" i="9"/>
  <c r="CL257" i="9" s="1"/>
  <c r="CZ256" i="9"/>
  <c r="CY256" i="9"/>
  <c r="CW256" i="9"/>
  <c r="CV256" i="9"/>
  <c r="CT256" i="9"/>
  <c r="CP256" i="9"/>
  <c r="CO256" i="9"/>
  <c r="CL256" i="9"/>
  <c r="CK256" i="9"/>
  <c r="CH256" i="9"/>
  <c r="CF256" i="9"/>
  <c r="CB256" i="9"/>
  <c r="CA256" i="9"/>
  <c r="F256" i="9"/>
  <c r="E256" i="9"/>
  <c r="D256" i="9" s="1"/>
  <c r="CI256" i="9" s="1"/>
  <c r="CP255" i="9"/>
  <c r="CB255" i="9"/>
  <c r="F255" i="9"/>
  <c r="CA255" i="9" s="1"/>
  <c r="E255" i="9"/>
  <c r="CP254" i="9"/>
  <c r="CB254" i="9"/>
  <c r="CA254" i="9"/>
  <c r="F254" i="9"/>
  <c r="CO254" i="9" s="1"/>
  <c r="E254" i="9"/>
  <c r="D254" i="9"/>
  <c r="CP253" i="9"/>
  <c r="CB253" i="9"/>
  <c r="F253" i="9"/>
  <c r="CO253" i="9" s="1"/>
  <c r="E253" i="9"/>
  <c r="CV252" i="9"/>
  <c r="CT252" i="9"/>
  <c r="CS252" i="9"/>
  <c r="CQ252" i="9"/>
  <c r="CP252" i="9"/>
  <c r="CO252" i="9"/>
  <c r="CI252" i="9"/>
  <c r="CF252" i="9"/>
  <c r="CB252" i="9"/>
  <c r="CA252" i="9"/>
  <c r="F252" i="9"/>
  <c r="E252" i="9"/>
  <c r="D252" i="9"/>
  <c r="CZ252" i="9" s="1"/>
  <c r="CP251" i="9"/>
  <c r="CB251" i="9"/>
  <c r="CA251" i="9"/>
  <c r="F251" i="9"/>
  <c r="CO251" i="9" s="1"/>
  <c r="E251" i="9"/>
  <c r="CW250" i="9"/>
  <c r="CP250" i="9"/>
  <c r="CO250" i="9"/>
  <c r="CL250" i="9"/>
  <c r="CB250" i="9"/>
  <c r="F250" i="9"/>
  <c r="CA250" i="9" s="1"/>
  <c r="E250" i="9"/>
  <c r="D250" i="9"/>
  <c r="AY246" i="9"/>
  <c r="D245" i="9"/>
  <c r="CC244" i="9"/>
  <c r="CA244" i="9"/>
  <c r="D244" i="9"/>
  <c r="D243" i="9"/>
  <c r="CP242" i="9"/>
  <c r="CE242" i="9"/>
  <c r="CD242" i="9"/>
  <c r="CB242" i="9"/>
  <c r="CA242" i="9"/>
  <c r="D242" i="9"/>
  <c r="CS241" i="9"/>
  <c r="CR241" i="9"/>
  <c r="CQ241" i="9"/>
  <c r="CP241" i="9"/>
  <c r="CE241" i="9"/>
  <c r="CD241" i="9"/>
  <c r="CC241" i="9"/>
  <c r="CB241" i="9"/>
  <c r="CA241" i="9"/>
  <c r="D241" i="9"/>
  <c r="CO241" i="9" s="1"/>
  <c r="AJ236" i="9"/>
  <c r="AD236" i="9"/>
  <c r="AJ235" i="9"/>
  <c r="AD235" i="9"/>
  <c r="AD234" i="9"/>
  <c r="F234" i="9"/>
  <c r="E234" i="9"/>
  <c r="AD233" i="9"/>
  <c r="F233" i="9"/>
  <c r="E233" i="9"/>
  <c r="D233" i="9"/>
  <c r="CR232" i="9"/>
  <c r="CQ232" i="9"/>
  <c r="CO232" i="9"/>
  <c r="CD232" i="9"/>
  <c r="CC232" i="9"/>
  <c r="CB232" i="9"/>
  <c r="CA232" i="9"/>
  <c r="AJ232" i="9"/>
  <c r="AD232" i="9"/>
  <c r="CP232" i="9" s="1"/>
  <c r="F232" i="9"/>
  <c r="E232" i="9"/>
  <c r="D232" i="9"/>
  <c r="AD231" i="9"/>
  <c r="F231" i="9"/>
  <c r="E231" i="9"/>
  <c r="D231" i="9"/>
  <c r="AY227" i="9"/>
  <c r="CE226" i="9"/>
  <c r="F226" i="9"/>
  <c r="E226" i="9"/>
  <c r="D226" i="9" s="1"/>
  <c r="F225" i="9"/>
  <c r="E225" i="9"/>
  <c r="D225" i="9"/>
  <c r="F224" i="9"/>
  <c r="E224" i="9"/>
  <c r="F223" i="9"/>
  <c r="E223" i="9"/>
  <c r="D223" i="9" s="1"/>
  <c r="CV222" i="9"/>
  <c r="CU222" i="9"/>
  <c r="CH222" i="9"/>
  <c r="CG222" i="9"/>
  <c r="CE222" i="9"/>
  <c r="CC222" i="9"/>
  <c r="CB222" i="9"/>
  <c r="F222" i="9"/>
  <c r="E222" i="9"/>
  <c r="D222" i="9" s="1"/>
  <c r="F221" i="9"/>
  <c r="E221" i="9"/>
  <c r="D221" i="9"/>
  <c r="F220" i="9"/>
  <c r="E220" i="9"/>
  <c r="F219" i="9"/>
  <c r="E219" i="9"/>
  <c r="F218" i="9"/>
  <c r="E218" i="9"/>
  <c r="D218" i="9"/>
  <c r="F217" i="9"/>
  <c r="D217" i="9" s="1"/>
  <c r="E217" i="9"/>
  <c r="CE216" i="9"/>
  <c r="F216" i="9"/>
  <c r="E216" i="9"/>
  <c r="D216" i="9" s="1"/>
  <c r="F215" i="9"/>
  <c r="E215" i="9"/>
  <c r="F214" i="9"/>
  <c r="E214" i="9"/>
  <c r="D214" i="9" s="1"/>
  <c r="F213" i="9"/>
  <c r="E213" i="9"/>
  <c r="D213" i="9"/>
  <c r="F212" i="9"/>
  <c r="E212" i="9"/>
  <c r="F211" i="9"/>
  <c r="E211" i="9"/>
  <c r="F210" i="9"/>
  <c r="E210" i="9"/>
  <c r="D210" i="9"/>
  <c r="CV209" i="9"/>
  <c r="CU209" i="9"/>
  <c r="CT209" i="9"/>
  <c r="CQ209" i="9"/>
  <c r="CP209" i="9"/>
  <c r="CH209" i="9"/>
  <c r="CF209" i="9"/>
  <c r="CE209" i="9"/>
  <c r="F209" i="9"/>
  <c r="D209" i="9" s="1"/>
  <c r="E209" i="9"/>
  <c r="F208" i="9"/>
  <c r="E208" i="9"/>
  <c r="CC207" i="9"/>
  <c r="F207" i="9"/>
  <c r="D207" i="9" s="1"/>
  <c r="E207" i="9"/>
  <c r="F206" i="9"/>
  <c r="E206" i="9"/>
  <c r="CQ205" i="9"/>
  <c r="F205" i="9"/>
  <c r="D205" i="9" s="1"/>
  <c r="E205" i="9"/>
  <c r="CT204" i="9"/>
  <c r="CS204" i="9"/>
  <c r="CR204" i="9"/>
  <c r="CP204" i="9"/>
  <c r="F204" i="9"/>
  <c r="E204" i="9"/>
  <c r="D204" i="9" s="1"/>
  <c r="CV203" i="9"/>
  <c r="F203" i="9"/>
  <c r="E203" i="9"/>
  <c r="D203" i="9" s="1"/>
  <c r="CV202" i="9"/>
  <c r="CU202" i="9"/>
  <c r="CT202" i="9"/>
  <c r="CS202" i="9"/>
  <c r="CR202" i="9"/>
  <c r="CQ202" i="9"/>
  <c r="CP202" i="9"/>
  <c r="CE202" i="9"/>
  <c r="CD202" i="9"/>
  <c r="CC202" i="9"/>
  <c r="CB202" i="9"/>
  <c r="F202" i="9"/>
  <c r="D202" i="9" s="1"/>
  <c r="E202" i="9"/>
  <c r="AX201" i="9"/>
  <c r="AW201" i="9"/>
  <c r="AV201" i="9"/>
  <c r="AU201" i="9"/>
  <c r="AT201" i="9"/>
  <c r="AS201" i="9"/>
  <c r="AR201" i="9"/>
  <c r="AQ201" i="9"/>
  <c r="AP201" i="9"/>
  <c r="AO201" i="9"/>
  <c r="AN201" i="9"/>
  <c r="AM201" i="9"/>
  <c r="AL201" i="9"/>
  <c r="AK201" i="9"/>
  <c r="AJ201" i="9"/>
  <c r="AI201" i="9"/>
  <c r="AH201" i="9"/>
  <c r="AG201" i="9"/>
  <c r="AF201" i="9"/>
  <c r="AE201" i="9"/>
  <c r="AD201" i="9"/>
  <c r="AC201" i="9"/>
  <c r="AB201" i="9"/>
  <c r="AA201" i="9"/>
  <c r="Z201" i="9"/>
  <c r="Y201" i="9"/>
  <c r="X201" i="9"/>
  <c r="W201" i="9"/>
  <c r="V201" i="9"/>
  <c r="U201" i="9"/>
  <c r="T201" i="9"/>
  <c r="S201" i="9"/>
  <c r="R201" i="9"/>
  <c r="Q201" i="9"/>
  <c r="P201" i="9"/>
  <c r="O201" i="9"/>
  <c r="N201" i="9"/>
  <c r="M201" i="9"/>
  <c r="L201" i="9"/>
  <c r="K201" i="9"/>
  <c r="J201" i="9"/>
  <c r="I201" i="9"/>
  <c r="H201" i="9"/>
  <c r="G201" i="9"/>
  <c r="F201" i="9"/>
  <c r="E200" i="9"/>
  <c r="D200" i="9"/>
  <c r="CH200" i="9" s="1"/>
  <c r="E199" i="9"/>
  <c r="D199" i="9"/>
  <c r="CV198" i="9"/>
  <c r="CU198" i="9"/>
  <c r="CT198" i="9"/>
  <c r="CS198" i="9"/>
  <c r="CR198" i="9"/>
  <c r="CQ198" i="9"/>
  <c r="CP198" i="9"/>
  <c r="CH198" i="9"/>
  <c r="CG198" i="9"/>
  <c r="CF198" i="9"/>
  <c r="CE198" i="9"/>
  <c r="CD198" i="9"/>
  <c r="CC198" i="9"/>
  <c r="CB198" i="9"/>
  <c r="E198" i="9"/>
  <c r="D198" i="9" s="1"/>
  <c r="CH197" i="9"/>
  <c r="CC197" i="9"/>
  <c r="E197" i="9"/>
  <c r="D197" i="9" s="1"/>
  <c r="AX196" i="9"/>
  <c r="AW196" i="9"/>
  <c r="AV196" i="9"/>
  <c r="AU196" i="9"/>
  <c r="AT196" i="9"/>
  <c r="AS196" i="9"/>
  <c r="AR196" i="9"/>
  <c r="AQ196" i="9"/>
  <c r="AO196" i="9"/>
  <c r="AM196" i="9"/>
  <c r="AK196" i="9"/>
  <c r="AI196" i="9"/>
  <c r="AG196" i="9"/>
  <c r="AE196" i="9"/>
  <c r="AC196" i="9"/>
  <c r="E196" i="9" s="1"/>
  <c r="D196" i="9"/>
  <c r="CU196" i="9" s="1"/>
  <c r="E195" i="9"/>
  <c r="D195" i="9"/>
  <c r="E194" i="9"/>
  <c r="D194" i="9"/>
  <c r="CQ193" i="9"/>
  <c r="CP193" i="9"/>
  <c r="CH193" i="9"/>
  <c r="CC193" i="9"/>
  <c r="CB193" i="9"/>
  <c r="E193" i="9"/>
  <c r="D193" i="9"/>
  <c r="CV192" i="9"/>
  <c r="CU192" i="9"/>
  <c r="CS192" i="9"/>
  <c r="CR192" i="9"/>
  <c r="CQ192" i="9"/>
  <c r="CP192" i="9"/>
  <c r="CG192" i="9"/>
  <c r="CE192" i="9"/>
  <c r="CD192" i="9"/>
  <c r="CC192" i="9"/>
  <c r="CB192" i="9"/>
  <c r="E192" i="9"/>
  <c r="D192" i="9"/>
  <c r="CH192" i="9" s="1"/>
  <c r="CT191" i="9"/>
  <c r="F191" i="9"/>
  <c r="D191" i="9"/>
  <c r="CV190" i="9"/>
  <c r="CQ190" i="9"/>
  <c r="CP190" i="9"/>
  <c r="CH190" i="9"/>
  <c r="CG190" i="9"/>
  <c r="CF190" i="9"/>
  <c r="CC190" i="9"/>
  <c r="CB190" i="9"/>
  <c r="F190" i="9"/>
  <c r="D190" i="9"/>
  <c r="CH189" i="9"/>
  <c r="CG189" i="9"/>
  <c r="CF189" i="9"/>
  <c r="CD189" i="9"/>
  <c r="F189" i="9"/>
  <c r="D189" i="9" s="1"/>
  <c r="F188" i="9"/>
  <c r="D188" i="9" s="1"/>
  <c r="CV187" i="9"/>
  <c r="CU187" i="9"/>
  <c r="CT187" i="9"/>
  <c r="CH187" i="9"/>
  <c r="CG187" i="9"/>
  <c r="CF187" i="9"/>
  <c r="F187" i="9"/>
  <c r="D187" i="9" s="1"/>
  <c r="F186" i="9"/>
  <c r="D186" i="9"/>
  <c r="CV185" i="9"/>
  <c r="CT185" i="9"/>
  <c r="CS185" i="9"/>
  <c r="CF185" i="9"/>
  <c r="CD185" i="9"/>
  <c r="CC185" i="9"/>
  <c r="CB185" i="9"/>
  <c r="F185" i="9"/>
  <c r="D185" i="9" s="1"/>
  <c r="CP184" i="9"/>
  <c r="CF184" i="9"/>
  <c r="CB184" i="9"/>
  <c r="F184" i="9"/>
  <c r="D184" i="9" s="1"/>
  <c r="AX183" i="9"/>
  <c r="AW183" i="9"/>
  <c r="AV183" i="9"/>
  <c r="AU183" i="9"/>
  <c r="AT183" i="9"/>
  <c r="AS183" i="9"/>
  <c r="AR183" i="9"/>
  <c r="AQ183" i="9"/>
  <c r="AP183" i="9"/>
  <c r="AN183" i="9"/>
  <c r="AL183" i="9"/>
  <c r="AJ183" i="9"/>
  <c r="AH183" i="9"/>
  <c r="AF183" i="9"/>
  <c r="AD183" i="9"/>
  <c r="CU182" i="9"/>
  <c r="CE182" i="9"/>
  <c r="CD182" i="9"/>
  <c r="CC182" i="9"/>
  <c r="F182" i="9"/>
  <c r="D182" i="9" s="1"/>
  <c r="CS181" i="9"/>
  <c r="CR181" i="9"/>
  <c r="CG181" i="9"/>
  <c r="CE181" i="9"/>
  <c r="CD181" i="9"/>
  <c r="F181" i="9"/>
  <c r="D181" i="9"/>
  <c r="CV180" i="9"/>
  <c r="CU180" i="9"/>
  <c r="CS180" i="9"/>
  <c r="CR180" i="9"/>
  <c r="CH180" i="9"/>
  <c r="CG180" i="9"/>
  <c r="CE180" i="9"/>
  <c r="CC180" i="9"/>
  <c r="CB180" i="9"/>
  <c r="F180" i="9"/>
  <c r="D180" i="9"/>
  <c r="CQ180" i="9" s="1"/>
  <c r="CP179" i="9"/>
  <c r="CG179" i="9"/>
  <c r="CE179" i="9"/>
  <c r="CD179" i="9"/>
  <c r="F179" i="9"/>
  <c r="D179" i="9"/>
  <c r="AX174" i="9"/>
  <c r="AW174" i="9"/>
  <c r="AV174" i="9"/>
  <c r="AU174" i="9"/>
  <c r="AT174" i="9"/>
  <c r="AS174" i="9"/>
  <c r="AR174" i="9"/>
  <c r="AQ174" i="9"/>
  <c r="AP174" i="9"/>
  <c r="AO174" i="9"/>
  <c r="AN174" i="9"/>
  <c r="AM174" i="9"/>
  <c r="AL174" i="9"/>
  <c r="AK174" i="9"/>
  <c r="AJ174" i="9"/>
  <c r="AI174" i="9"/>
  <c r="AH174" i="9"/>
  <c r="AG174" i="9"/>
  <c r="AF174" i="9"/>
  <c r="AE174" i="9"/>
  <c r="AD174" i="9"/>
  <c r="AC174" i="9"/>
  <c r="AB174" i="9"/>
  <c r="AA174" i="9"/>
  <c r="Z174" i="9"/>
  <c r="Y174" i="9"/>
  <c r="X174" i="9"/>
  <c r="W174" i="9"/>
  <c r="V174" i="9"/>
  <c r="U174" i="9"/>
  <c r="T174" i="9"/>
  <c r="S174" i="9"/>
  <c r="R174" i="9"/>
  <c r="Q174" i="9"/>
  <c r="P174" i="9"/>
  <c r="O174" i="9"/>
  <c r="N174" i="9"/>
  <c r="M174" i="9"/>
  <c r="L174" i="9"/>
  <c r="K174" i="9"/>
  <c r="J174" i="9"/>
  <c r="I174" i="9"/>
  <c r="H174" i="9"/>
  <c r="G174" i="9"/>
  <c r="CQ173" i="9"/>
  <c r="CP173" i="9"/>
  <c r="CO173" i="9"/>
  <c r="CC173" i="9"/>
  <c r="CA173" i="9"/>
  <c r="F173" i="9"/>
  <c r="CB173" i="9" s="1"/>
  <c r="E173" i="9"/>
  <c r="CQ172" i="9"/>
  <c r="CP172" i="9"/>
  <c r="CO172" i="9"/>
  <c r="CC172" i="9"/>
  <c r="CA172" i="9"/>
  <c r="F172" i="9"/>
  <c r="CB172" i="9" s="1"/>
  <c r="E172" i="9"/>
  <c r="D172" i="9" s="1"/>
  <c r="CQ171" i="9"/>
  <c r="CP171" i="9"/>
  <c r="CO171" i="9"/>
  <c r="CC171" i="9"/>
  <c r="CB171" i="9"/>
  <c r="CA171" i="9"/>
  <c r="F171" i="9"/>
  <c r="E171" i="9"/>
  <c r="CQ170" i="9"/>
  <c r="CO170" i="9"/>
  <c r="CC170" i="9"/>
  <c r="CA170" i="9"/>
  <c r="F170" i="9"/>
  <c r="CP170" i="9" s="1"/>
  <c r="E170" i="9"/>
  <c r="CQ169" i="9"/>
  <c r="CO169" i="9"/>
  <c r="CC169" i="9"/>
  <c r="CB169" i="9"/>
  <c r="CA169" i="9"/>
  <c r="F169" i="9"/>
  <c r="CP169" i="9" s="1"/>
  <c r="E169" i="9"/>
  <c r="CQ168" i="9"/>
  <c r="CO168" i="9"/>
  <c r="CC168" i="9"/>
  <c r="CB168" i="9"/>
  <c r="CA168" i="9"/>
  <c r="F168" i="9"/>
  <c r="CP168" i="9" s="1"/>
  <c r="E168" i="9"/>
  <c r="CQ167" i="9"/>
  <c r="CO167" i="9"/>
  <c r="CC167" i="9"/>
  <c r="CA167" i="9"/>
  <c r="F167" i="9"/>
  <c r="E167" i="9"/>
  <c r="CU166" i="9"/>
  <c r="CR166" i="9"/>
  <c r="CQ166" i="9"/>
  <c r="CP166" i="9"/>
  <c r="CO166" i="9"/>
  <c r="CC166" i="9"/>
  <c r="CB166" i="9"/>
  <c r="CA166" i="9"/>
  <c r="F166" i="9"/>
  <c r="E166" i="9"/>
  <c r="D166" i="9" s="1"/>
  <c r="CT166" i="9" s="1"/>
  <c r="CU165" i="9"/>
  <c r="CT165" i="9"/>
  <c r="CS165" i="9"/>
  <c r="CR165" i="9"/>
  <c r="CQ165" i="9"/>
  <c r="CP165" i="9"/>
  <c r="CO165" i="9"/>
  <c r="CH165" i="9"/>
  <c r="CE165" i="9"/>
  <c r="CD165" i="9"/>
  <c r="CC165" i="9"/>
  <c r="CB165" i="9"/>
  <c r="CA165" i="9"/>
  <c r="F165" i="9"/>
  <c r="E165" i="9"/>
  <c r="D165" i="9" s="1"/>
  <c r="CV165" i="9" s="1"/>
  <c r="CQ164" i="9"/>
  <c r="CP164" i="9"/>
  <c r="CO164" i="9"/>
  <c r="CC164" i="9"/>
  <c r="CB164" i="9"/>
  <c r="CA164" i="9"/>
  <c r="F164" i="9"/>
  <c r="E164" i="9"/>
  <c r="CQ163" i="9"/>
  <c r="CO163" i="9"/>
  <c r="CC163" i="9"/>
  <c r="CB163" i="9"/>
  <c r="CA163" i="9"/>
  <c r="F163" i="9"/>
  <c r="CP163" i="9" s="1"/>
  <c r="E163" i="9"/>
  <c r="E174" i="9" s="1"/>
  <c r="N158" i="9"/>
  <c r="M158" i="9"/>
  <c r="L158" i="9" a="1"/>
  <c r="L158" i="9" s="1"/>
  <c r="K158" i="9"/>
  <c r="J158" i="9"/>
  <c r="H158" i="9"/>
  <c r="G158" i="9"/>
  <c r="F158" i="9"/>
  <c r="E158" i="9"/>
  <c r="D158" i="9"/>
  <c r="C158" i="9"/>
  <c r="I157" i="9"/>
  <c r="B157" i="9"/>
  <c r="I156" i="9"/>
  <c r="B156" i="9"/>
  <c r="I155" i="9"/>
  <c r="B155" i="9"/>
  <c r="I154" i="9"/>
  <c r="B154" i="9"/>
  <c r="I153" i="9"/>
  <c r="B153" i="9"/>
  <c r="I152" i="9"/>
  <c r="B152" i="9"/>
  <c r="I151" i="9"/>
  <c r="B151" i="9"/>
  <c r="I150" i="9"/>
  <c r="B150" i="9"/>
  <c r="I149" i="9"/>
  <c r="B149" i="9"/>
  <c r="I148" i="9"/>
  <c r="B148" i="9"/>
  <c r="AX143" i="9"/>
  <c r="AW143" i="9"/>
  <c r="AV143" i="9"/>
  <c r="AU143" i="9"/>
  <c r="AT143" i="9"/>
  <c r="AS143" i="9"/>
  <c r="AR143" i="9"/>
  <c r="AQ143" i="9"/>
  <c r="AP143" i="9"/>
  <c r="AO143" i="9"/>
  <c r="AN143" i="9"/>
  <c r="AM143" i="9"/>
  <c r="AL143" i="9"/>
  <c r="AK143" i="9"/>
  <c r="AJ143" i="9"/>
  <c r="AI143" i="9"/>
  <c r="AH143" i="9"/>
  <c r="AG143" i="9"/>
  <c r="AF143" i="9"/>
  <c r="AE143" i="9"/>
  <c r="AD143" i="9"/>
  <c r="AC143" i="9"/>
  <c r="AB143" i="9"/>
  <c r="AA143" i="9"/>
  <c r="Z143" i="9"/>
  <c r="Y143" i="9"/>
  <c r="X143" i="9"/>
  <c r="W143" i="9"/>
  <c r="V143" i="9"/>
  <c r="U143" i="9"/>
  <c r="T143" i="9"/>
  <c r="S143" i="9"/>
  <c r="R143" i="9"/>
  <c r="Q143" i="9"/>
  <c r="P143" i="9"/>
  <c r="F143" i="9" s="1"/>
  <c r="O143" i="9"/>
  <c r="N143" i="9"/>
  <c r="M143" i="9"/>
  <c r="L143" i="9"/>
  <c r="K143" i="9"/>
  <c r="J143" i="9"/>
  <c r="I143" i="9"/>
  <c r="H143" i="9"/>
  <c r="G143" i="9"/>
  <c r="CU142" i="9"/>
  <c r="CT142" i="9"/>
  <c r="CS142" i="9"/>
  <c r="CR142" i="9"/>
  <c r="CP142" i="9"/>
  <c r="CD142" i="9"/>
  <c r="CA142" i="9"/>
  <c r="F142" i="9"/>
  <c r="CB142" i="9" s="1"/>
  <c r="E142" i="9"/>
  <c r="D142" i="9"/>
  <c r="CR141" i="9"/>
  <c r="CD141" i="9"/>
  <c r="CA141" i="9"/>
  <c r="F141" i="9"/>
  <c r="CB141" i="9" s="1"/>
  <c r="E141" i="9"/>
  <c r="D141" i="9"/>
  <c r="CU140" i="9"/>
  <c r="CR140" i="9"/>
  <c r="CD140" i="9"/>
  <c r="CA140" i="9"/>
  <c r="F140" i="9"/>
  <c r="E140" i="9"/>
  <c r="D140" i="9"/>
  <c r="CR139" i="9"/>
  <c r="CO139" i="9"/>
  <c r="CD139" i="9"/>
  <c r="CB139" i="9"/>
  <c r="CA139" i="9"/>
  <c r="F139" i="9"/>
  <c r="CP139" i="9" s="1"/>
  <c r="E139" i="9"/>
  <c r="D139" i="9"/>
  <c r="CV139" i="9" s="1"/>
  <c r="CR138" i="9"/>
  <c r="CP138" i="9"/>
  <c r="CD138" i="9"/>
  <c r="CB138" i="9"/>
  <c r="CA138" i="9"/>
  <c r="F138" i="9"/>
  <c r="E138" i="9"/>
  <c r="CT137" i="9"/>
  <c r="CS137" i="9"/>
  <c r="CR137" i="9"/>
  <c r="CQ137" i="9"/>
  <c r="CP137" i="9"/>
  <c r="CH137" i="9"/>
  <c r="CG137" i="9"/>
  <c r="CF137" i="9"/>
  <c r="CE137" i="9"/>
  <c r="CD137" i="9"/>
  <c r="CA137" i="9"/>
  <c r="F137" i="9"/>
  <c r="D137" i="9" s="1"/>
  <c r="CU137" i="9" s="1"/>
  <c r="E137" i="9"/>
  <c r="CS136" i="9"/>
  <c r="CR136" i="9"/>
  <c r="CP136" i="9"/>
  <c r="CO136" i="9"/>
  <c r="CI136" i="9"/>
  <c r="CH136" i="9"/>
  <c r="CG136" i="9"/>
  <c r="CF136" i="9"/>
  <c r="CE136" i="9"/>
  <c r="CD136" i="9"/>
  <c r="CB136" i="9"/>
  <c r="CA136" i="9"/>
  <c r="F136" i="9"/>
  <c r="E136" i="9"/>
  <c r="D136" i="9"/>
  <c r="CQ136" i="9" s="1"/>
  <c r="CR135" i="9"/>
  <c r="CD135" i="9"/>
  <c r="CA135" i="9"/>
  <c r="F135" i="9"/>
  <c r="E135" i="9"/>
  <c r="CR134" i="9"/>
  <c r="CI134" i="9"/>
  <c r="CD134" i="9"/>
  <c r="CB134" i="9"/>
  <c r="CA134" i="9"/>
  <c r="F134" i="9"/>
  <c r="CP134" i="9" s="1"/>
  <c r="E134" i="9"/>
  <c r="D134" i="9" s="1"/>
  <c r="CQ134" i="9" s="1"/>
  <c r="CU133" i="9"/>
  <c r="CT133" i="9"/>
  <c r="CS133" i="9"/>
  <c r="CR133" i="9"/>
  <c r="CQ133" i="9"/>
  <c r="CP133" i="9"/>
  <c r="CO133" i="9"/>
  <c r="CI133" i="9"/>
  <c r="CH133" i="9"/>
  <c r="CG133" i="9"/>
  <c r="CD133" i="9"/>
  <c r="CC133" i="9"/>
  <c r="CB133" i="9"/>
  <c r="CA133" i="9"/>
  <c r="F133" i="9"/>
  <c r="D133" i="9" s="1"/>
  <c r="E133" i="9"/>
  <c r="CV132" i="9"/>
  <c r="CR132" i="9"/>
  <c r="CO132" i="9"/>
  <c r="CD132" i="9"/>
  <c r="CB132" i="9"/>
  <c r="CA132" i="9"/>
  <c r="F132" i="9"/>
  <c r="CP132" i="9" s="1"/>
  <c r="E132" i="9"/>
  <c r="D132" i="9" s="1"/>
  <c r="CR131" i="9"/>
  <c r="CD131" i="9"/>
  <c r="CA131" i="9"/>
  <c r="F131" i="9"/>
  <c r="D131" i="9" s="1"/>
  <c r="E131" i="9"/>
  <c r="CT130" i="9"/>
  <c r="CR130" i="9"/>
  <c r="CD130" i="9"/>
  <c r="CA130" i="9"/>
  <c r="F130" i="9"/>
  <c r="CP130" i="9" s="1"/>
  <c r="E130" i="9"/>
  <c r="D130" i="9"/>
  <c r="CR129" i="9"/>
  <c r="CD129" i="9"/>
  <c r="CA129" i="9"/>
  <c r="F129" i="9"/>
  <c r="E129" i="9"/>
  <c r="D129" i="9" s="1"/>
  <c r="CR128" i="9"/>
  <c r="CD128" i="9"/>
  <c r="CB128" i="9"/>
  <c r="CA128" i="9"/>
  <c r="F128" i="9"/>
  <c r="CP128" i="9" s="1"/>
  <c r="E128" i="9"/>
  <c r="D128" i="9" s="1"/>
  <c r="CR127" i="9"/>
  <c r="CD127" i="9"/>
  <c r="CB127" i="9"/>
  <c r="F127" i="9"/>
  <c r="E127" i="9"/>
  <c r="CX126" i="9"/>
  <c r="CR126" i="9"/>
  <c r="CE126" i="9"/>
  <c r="CD126" i="9"/>
  <c r="CA126" i="9"/>
  <c r="F126" i="9"/>
  <c r="E126" i="9"/>
  <c r="D126" i="9"/>
  <c r="CR125" i="9"/>
  <c r="CD125" i="9"/>
  <c r="CC125" i="9"/>
  <c r="CB125" i="9"/>
  <c r="F125" i="9"/>
  <c r="CP125" i="9" s="1"/>
  <c r="E125" i="9"/>
  <c r="D125" i="9" s="1"/>
  <c r="CR124" i="9"/>
  <c r="CD124" i="9"/>
  <c r="CB124" i="9"/>
  <c r="F124" i="9"/>
  <c r="CP124" i="9" s="1"/>
  <c r="E124" i="9"/>
  <c r="D124" i="9"/>
  <c r="CR123" i="9"/>
  <c r="CD123" i="9"/>
  <c r="CB123" i="9"/>
  <c r="F123" i="9"/>
  <c r="CP123" i="9" s="1"/>
  <c r="E123" i="9"/>
  <c r="D123" i="9" s="1"/>
  <c r="CF123" i="9" s="1"/>
  <c r="CR122" i="9"/>
  <c r="CD122" i="9"/>
  <c r="F122" i="9"/>
  <c r="CP122" i="9" s="1"/>
  <c r="E122" i="9"/>
  <c r="CR121" i="9"/>
  <c r="CD121" i="9"/>
  <c r="CB121" i="9"/>
  <c r="F121" i="9"/>
  <c r="CP121" i="9" s="1"/>
  <c r="E121" i="9"/>
  <c r="D121" i="9" s="1"/>
  <c r="CR120" i="9"/>
  <c r="CD120" i="9"/>
  <c r="CB120" i="9"/>
  <c r="CA120" i="9"/>
  <c r="F120" i="9"/>
  <c r="CP120" i="9" s="1"/>
  <c r="E120" i="9"/>
  <c r="CR119" i="9"/>
  <c r="CD119" i="9"/>
  <c r="CA119" i="9"/>
  <c r="F119" i="9"/>
  <c r="CP119" i="9" s="1"/>
  <c r="E119" i="9"/>
  <c r="CR118" i="9"/>
  <c r="CD118" i="9"/>
  <c r="CA118" i="9"/>
  <c r="F118" i="9"/>
  <c r="E118" i="9"/>
  <c r="CR117" i="9"/>
  <c r="CP117" i="9"/>
  <c r="CD117" i="9"/>
  <c r="CB117" i="9"/>
  <c r="CA117" i="9"/>
  <c r="F117" i="9"/>
  <c r="E117" i="9"/>
  <c r="D117" i="9"/>
  <c r="CR116" i="9"/>
  <c r="CD116" i="9"/>
  <c r="CA116" i="9"/>
  <c r="F116" i="9"/>
  <c r="E116" i="9"/>
  <c r="CR115" i="9"/>
  <c r="CD115" i="9"/>
  <c r="CA115" i="9"/>
  <c r="F115" i="9"/>
  <c r="E115" i="9"/>
  <c r="CR114" i="9"/>
  <c r="CD114" i="9"/>
  <c r="CA114" i="9"/>
  <c r="F114" i="9"/>
  <c r="E114" i="9"/>
  <c r="D114" i="9" s="1"/>
  <c r="CR113" i="9"/>
  <c r="CA113" i="9"/>
  <c r="F113" i="9"/>
  <c r="CP113" i="9" s="1"/>
  <c r="E113" i="9"/>
  <c r="CU112" i="9"/>
  <c r="CS112" i="9"/>
  <c r="CR112" i="9"/>
  <c r="CG112" i="9"/>
  <c r="CE112" i="9"/>
  <c r="CD112" i="9"/>
  <c r="CC112" i="9"/>
  <c r="CB112" i="9"/>
  <c r="CA112" i="9"/>
  <c r="F112" i="9"/>
  <c r="CP112" i="9" s="1"/>
  <c r="E112" i="9"/>
  <c r="D112" i="9" s="1"/>
  <c r="CR111" i="9"/>
  <c r="CD111" i="9"/>
  <c r="CA111" i="9"/>
  <c r="F111" i="9"/>
  <c r="CP111" i="9" s="1"/>
  <c r="E111" i="9"/>
  <c r="D111" i="9" s="1"/>
  <c r="CV110" i="9"/>
  <c r="CR110" i="9"/>
  <c r="CH110" i="9"/>
  <c r="CF110" i="9"/>
  <c r="CE110" i="9"/>
  <c r="CD110" i="9"/>
  <c r="CA110" i="9"/>
  <c r="F110" i="9"/>
  <c r="CP110" i="9" s="1"/>
  <c r="E110" i="9"/>
  <c r="D110" i="9" s="1"/>
  <c r="CR109" i="9"/>
  <c r="CD109" i="9"/>
  <c r="CA109" i="9"/>
  <c r="F109" i="9"/>
  <c r="E109" i="9"/>
  <c r="CU108" i="9"/>
  <c r="CT108" i="9"/>
  <c r="CS108" i="9"/>
  <c r="CR108" i="9"/>
  <c r="CQ108" i="9"/>
  <c r="CP108" i="9"/>
  <c r="CO108" i="9"/>
  <c r="CI108" i="9"/>
  <c r="CH108" i="9"/>
  <c r="CG108" i="9"/>
  <c r="CF108" i="9"/>
  <c r="CE108" i="9"/>
  <c r="CD108" i="9"/>
  <c r="CC108" i="9"/>
  <c r="CB108" i="9"/>
  <c r="CA108" i="9"/>
  <c r="AY108" i="9"/>
  <c r="F108" i="9"/>
  <c r="E108" i="9"/>
  <c r="D108" i="9"/>
  <c r="CW108" i="9" s="1"/>
  <c r="CV107" i="9"/>
  <c r="CT107" i="9"/>
  <c r="CR107" i="9"/>
  <c r="CP107" i="9"/>
  <c r="CO107" i="9"/>
  <c r="CI107" i="9"/>
  <c r="CH107" i="9"/>
  <c r="CG107" i="9"/>
  <c r="CF107" i="9"/>
  <c r="CE107" i="9"/>
  <c r="CD107" i="9"/>
  <c r="CC107" i="9"/>
  <c r="CB107" i="9"/>
  <c r="CA107" i="9"/>
  <c r="AY107" i="9" s="1"/>
  <c r="F107" i="9"/>
  <c r="E107" i="9"/>
  <c r="D107" i="9"/>
  <c r="CW107" i="9" s="1"/>
  <c r="CW106" i="9"/>
  <c r="CU106" i="9"/>
  <c r="CR106" i="9"/>
  <c r="CP106" i="9"/>
  <c r="CO106" i="9"/>
  <c r="CI106" i="9"/>
  <c r="CH106" i="9"/>
  <c r="CG106" i="9"/>
  <c r="CF106" i="9"/>
  <c r="AY106" i="9" s="1"/>
  <c r="CE106" i="9"/>
  <c r="CD106" i="9"/>
  <c r="CA106" i="9"/>
  <c r="F106" i="9"/>
  <c r="CB106" i="9" s="1"/>
  <c r="E106" i="9"/>
  <c r="D106" i="9"/>
  <c r="CC106" i="9" s="1"/>
  <c r="CA105" i="9"/>
  <c r="F105" i="9"/>
  <c r="E105" i="9"/>
  <c r="CT104" i="9"/>
  <c r="CR104" i="9"/>
  <c r="CG104" i="9"/>
  <c r="CD104" i="9"/>
  <c r="F104" i="9"/>
  <c r="CP104" i="9" s="1"/>
  <c r="E104" i="9"/>
  <c r="D104" i="9" s="1"/>
  <c r="CU103" i="9"/>
  <c r="CS103" i="9"/>
  <c r="CR103" i="9"/>
  <c r="CI103" i="9"/>
  <c r="CE103" i="9"/>
  <c r="CD103" i="9"/>
  <c r="CA103" i="9"/>
  <c r="F103" i="9"/>
  <c r="CP103" i="9" s="1"/>
  <c r="E103" i="9"/>
  <c r="D103" i="9" s="1"/>
  <c r="CR102" i="9"/>
  <c r="CD102" i="9"/>
  <c r="CA102" i="9"/>
  <c r="F102" i="9"/>
  <c r="E102" i="9"/>
  <c r="D102" i="9" s="1"/>
  <c r="CU101" i="9"/>
  <c r="CR101" i="9"/>
  <c r="CD101" i="9"/>
  <c r="CB101" i="9"/>
  <c r="CA101" i="9"/>
  <c r="F101" i="9"/>
  <c r="CP101" i="9" s="1"/>
  <c r="E101" i="9"/>
  <c r="D101" i="9" s="1"/>
  <c r="CU100" i="9"/>
  <c r="CS100" i="9"/>
  <c r="CR100" i="9"/>
  <c r="CH100" i="9"/>
  <c r="CF100" i="9"/>
  <c r="CE100" i="9"/>
  <c r="CD100" i="9"/>
  <c r="CC100" i="9"/>
  <c r="CB100" i="9"/>
  <c r="CA100" i="9"/>
  <c r="F100" i="9"/>
  <c r="CP100" i="9" s="1"/>
  <c r="E100" i="9"/>
  <c r="D100" i="9" s="1"/>
  <c r="CR99" i="9"/>
  <c r="CD99" i="9"/>
  <c r="CA99" i="9"/>
  <c r="F99" i="9"/>
  <c r="CP99" i="9" s="1"/>
  <c r="E99" i="9"/>
  <c r="D99" i="9" s="1"/>
  <c r="CR98" i="9"/>
  <c r="CD98" i="9"/>
  <c r="CA98" i="9"/>
  <c r="F98" i="9"/>
  <c r="CP98" i="9" s="1"/>
  <c r="E98" i="9"/>
  <c r="CU97" i="9"/>
  <c r="CT97" i="9"/>
  <c r="CS97" i="9"/>
  <c r="CR97" i="9"/>
  <c r="CQ97" i="9"/>
  <c r="CP97" i="9"/>
  <c r="CO97" i="9"/>
  <c r="CI97" i="9"/>
  <c r="CH97" i="9"/>
  <c r="CG97" i="9"/>
  <c r="CF97" i="9"/>
  <c r="AY97" i="9" s="1"/>
  <c r="CE97" i="9"/>
  <c r="CD97" i="9"/>
  <c r="CC97" i="9"/>
  <c r="CB97" i="9"/>
  <c r="CA97" i="9"/>
  <c r="F97" i="9"/>
  <c r="E97" i="9"/>
  <c r="D97" i="9"/>
  <c r="CW97" i="9" s="1"/>
  <c r="CR96" i="9"/>
  <c r="CP96" i="9"/>
  <c r="CG96" i="9"/>
  <c r="CF96" i="9"/>
  <c r="CE96" i="9"/>
  <c r="CD96" i="9"/>
  <c r="CB96" i="9"/>
  <c r="CA96" i="9"/>
  <c r="F96" i="9"/>
  <c r="E96" i="9"/>
  <c r="D96" i="9"/>
  <c r="CW96" i="9" s="1"/>
  <c r="CR95" i="9"/>
  <c r="CP95" i="9"/>
  <c r="CF95" i="9"/>
  <c r="CD95" i="9"/>
  <c r="CA95" i="9"/>
  <c r="F95" i="9"/>
  <c r="CB95" i="9" s="1"/>
  <c r="E95" i="9"/>
  <c r="D95" i="9"/>
  <c r="CW95" i="9" s="1"/>
  <c r="CR94" i="9"/>
  <c r="CP94" i="9"/>
  <c r="CD94" i="9"/>
  <c r="CB94" i="9"/>
  <c r="CA94" i="9"/>
  <c r="F94" i="9"/>
  <c r="E94" i="9"/>
  <c r="D94" i="9"/>
  <c r="CV93" i="9"/>
  <c r="CS93" i="9"/>
  <c r="CR93" i="9"/>
  <c r="CQ93" i="9"/>
  <c r="CP93" i="9"/>
  <c r="CE93" i="9"/>
  <c r="CD93" i="9"/>
  <c r="CB93" i="9"/>
  <c r="CA93" i="9"/>
  <c r="F93" i="9"/>
  <c r="E93" i="9"/>
  <c r="D93" i="9"/>
  <c r="CR92" i="9"/>
  <c r="CP92" i="9"/>
  <c r="CD92" i="9"/>
  <c r="CB92" i="9"/>
  <c r="CA92" i="9"/>
  <c r="F92" i="9"/>
  <c r="E92" i="9"/>
  <c r="D92" i="9" s="1"/>
  <c r="CV91" i="9"/>
  <c r="CR91" i="9"/>
  <c r="CQ91" i="9"/>
  <c r="CI91" i="9"/>
  <c r="CH91" i="9"/>
  <c r="CG91" i="9"/>
  <c r="CF91" i="9"/>
  <c r="CE91" i="9"/>
  <c r="CD91" i="9"/>
  <c r="CC91" i="9"/>
  <c r="CB91" i="9"/>
  <c r="CA91" i="9"/>
  <c r="F91" i="9"/>
  <c r="CP91" i="9" s="1"/>
  <c r="E91" i="9"/>
  <c r="D91" i="9"/>
  <c r="CS91" i="9" s="1"/>
  <c r="D86" i="9"/>
  <c r="D85" i="9"/>
  <c r="CO81" i="9"/>
  <c r="CA81" i="9"/>
  <c r="O81" i="9"/>
  <c r="I81" i="9"/>
  <c r="D81" i="9"/>
  <c r="I80" i="9"/>
  <c r="CO80" i="9" s="1"/>
  <c r="D80" i="9"/>
  <c r="CA80" i="9" s="1"/>
  <c r="O80" i="9" s="1"/>
  <c r="CO79" i="9"/>
  <c r="CA79" i="9"/>
  <c r="O79" i="9"/>
  <c r="I79" i="9"/>
  <c r="D79" i="9"/>
  <c r="I78" i="9"/>
  <c r="D78" i="9"/>
  <c r="CA78" i="9" s="1"/>
  <c r="O78" i="9" s="1"/>
  <c r="CO77" i="9"/>
  <c r="CA77" i="9"/>
  <c r="O77" i="9"/>
  <c r="I77" i="9"/>
  <c r="D77" i="9"/>
  <c r="I76" i="9"/>
  <c r="CO76" i="9" s="1"/>
  <c r="D76" i="9"/>
  <c r="I75" i="9"/>
  <c r="CO75" i="9" s="1"/>
  <c r="D75" i="9"/>
  <c r="I74" i="9"/>
  <c r="D74" i="9"/>
  <c r="CA74" i="9" s="1"/>
  <c r="O74" i="9" s="1"/>
  <c r="CO73" i="9"/>
  <c r="CA73" i="9"/>
  <c r="O73" i="9"/>
  <c r="I73" i="9"/>
  <c r="D73" i="9"/>
  <c r="I72" i="9"/>
  <c r="CO72" i="9" s="1"/>
  <c r="D72" i="9"/>
  <c r="I71" i="9"/>
  <c r="CO71" i="9" s="1"/>
  <c r="D71" i="9"/>
  <c r="AX67" i="9"/>
  <c r="AW67" i="9"/>
  <c r="AV67" i="9"/>
  <c r="AU67" i="9"/>
  <c r="AT67" i="9"/>
  <c r="AS67" i="9"/>
  <c r="AR67" i="9"/>
  <c r="AQ67" i="9"/>
  <c r="AP67" i="9"/>
  <c r="AO67" i="9"/>
  <c r="AN67" i="9"/>
  <c r="AM67" i="9"/>
  <c r="AL67" i="9"/>
  <c r="AK67" i="9"/>
  <c r="AJ67" i="9"/>
  <c r="AI67" i="9"/>
  <c r="AH67" i="9"/>
  <c r="AG67" i="9"/>
  <c r="AF67" i="9"/>
  <c r="AE67" i="9"/>
  <c r="AD67" i="9"/>
  <c r="AC67" i="9"/>
  <c r="AB67" i="9"/>
  <c r="AA67" i="9"/>
  <c r="CQ66" i="9"/>
  <c r="CO66" i="9"/>
  <c r="CC66" i="9"/>
  <c r="CA66" i="9"/>
  <c r="F66" i="9"/>
  <c r="E66" i="9"/>
  <c r="CQ65" i="9"/>
  <c r="CP65" i="9"/>
  <c r="CO65" i="9"/>
  <c r="CH65" i="9"/>
  <c r="CC65" i="9"/>
  <c r="CB65" i="9"/>
  <c r="CA65" i="9"/>
  <c r="F65" i="9"/>
  <c r="E65" i="9"/>
  <c r="E67" i="9" s="1"/>
  <c r="D65" i="9"/>
  <c r="CQ64" i="9"/>
  <c r="CP64" i="9"/>
  <c r="CO64" i="9"/>
  <c r="CC64" i="9"/>
  <c r="CA64" i="9"/>
  <c r="F64" i="9"/>
  <c r="E64" i="9"/>
  <c r="AX63" i="9"/>
  <c r="AW63" i="9"/>
  <c r="AV63" i="9"/>
  <c r="AU63" i="9"/>
  <c r="AT63" i="9"/>
  <c r="AS63" i="9"/>
  <c r="AR63" i="9"/>
  <c r="AQ63" i="9"/>
  <c r="AP63" i="9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AA63" i="9"/>
  <c r="Z63" i="9"/>
  <c r="Y63" i="9"/>
  <c r="X63" i="9"/>
  <c r="W63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CU62" i="9"/>
  <c r="CT62" i="9"/>
  <c r="CS62" i="9"/>
  <c r="CR62" i="9"/>
  <c r="CQ62" i="9"/>
  <c r="CP62" i="9"/>
  <c r="CO62" i="9"/>
  <c r="CF62" i="9"/>
  <c r="CC62" i="9"/>
  <c r="CB62" i="9"/>
  <c r="CA62" i="9"/>
  <c r="F62" i="9"/>
  <c r="E62" i="9"/>
  <c r="D62" i="9"/>
  <c r="CU61" i="9"/>
  <c r="CR61" i="9"/>
  <c r="CQ61" i="9"/>
  <c r="CP61" i="9"/>
  <c r="CO61" i="9"/>
  <c r="CH61" i="9"/>
  <c r="CC61" i="9"/>
  <c r="CB61" i="9"/>
  <c r="CA61" i="9"/>
  <c r="F61" i="9"/>
  <c r="E61" i="9"/>
  <c r="D61" i="9"/>
  <c r="CT61" i="9" s="1"/>
  <c r="CT60" i="9"/>
  <c r="CS60" i="9"/>
  <c r="CR60" i="9"/>
  <c r="CQ60" i="9"/>
  <c r="CP60" i="9"/>
  <c r="CO60" i="9"/>
  <c r="CH60" i="9"/>
  <c r="CG60" i="9"/>
  <c r="CF60" i="9"/>
  <c r="CC60" i="9"/>
  <c r="CB60" i="9"/>
  <c r="CA60" i="9"/>
  <c r="F60" i="9"/>
  <c r="E60" i="9"/>
  <c r="D60" i="9"/>
  <c r="CU60" i="9" s="1"/>
  <c r="CU59" i="9"/>
  <c r="CT59" i="9"/>
  <c r="CS59" i="9"/>
  <c r="CR59" i="9"/>
  <c r="CQ59" i="9"/>
  <c r="CP59" i="9"/>
  <c r="CO59" i="9"/>
  <c r="CH59" i="9"/>
  <c r="CG59" i="9"/>
  <c r="CF59" i="9"/>
  <c r="CC59" i="9"/>
  <c r="CB59" i="9"/>
  <c r="CA59" i="9"/>
  <c r="F59" i="9"/>
  <c r="E59" i="9"/>
  <c r="D59" i="9"/>
  <c r="CT58" i="9"/>
  <c r="CQ58" i="9"/>
  <c r="CP58" i="9"/>
  <c r="CO58" i="9"/>
  <c r="CF58" i="9"/>
  <c r="CC58" i="9"/>
  <c r="CB58" i="9"/>
  <c r="CA58" i="9"/>
  <c r="F58" i="9"/>
  <c r="F63" i="9" s="1"/>
  <c r="E58" i="9"/>
  <c r="E63" i="9" s="1"/>
  <c r="D58" i="9"/>
  <c r="CU58" i="9" s="1"/>
  <c r="AY57" i="9"/>
  <c r="AX57" i="9"/>
  <c r="AW57" i="9"/>
  <c r="AV57" i="9"/>
  <c r="AU57" i="9"/>
  <c r="AT57" i="9"/>
  <c r="AS57" i="9"/>
  <c r="AR57" i="9"/>
  <c r="AQ57" i="9"/>
  <c r="AP57" i="9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CQ56" i="9"/>
  <c r="CP56" i="9"/>
  <c r="CO56" i="9"/>
  <c r="CC56" i="9"/>
  <c r="CB56" i="9"/>
  <c r="CA56" i="9"/>
  <c r="F56" i="9"/>
  <c r="E56" i="9"/>
  <c r="D56" i="9" s="1"/>
  <c r="CQ55" i="9"/>
  <c r="CO55" i="9"/>
  <c r="CC55" i="9"/>
  <c r="CA55" i="9"/>
  <c r="F55" i="9"/>
  <c r="E55" i="9"/>
  <c r="D55" i="9"/>
  <c r="CV54" i="9"/>
  <c r="CQ54" i="9"/>
  <c r="CO54" i="9"/>
  <c r="CC54" i="9"/>
  <c r="CA54" i="9"/>
  <c r="F54" i="9"/>
  <c r="CP54" i="9" s="1"/>
  <c r="E54" i="9"/>
  <c r="D54" i="9"/>
  <c r="CQ53" i="9"/>
  <c r="CP53" i="9"/>
  <c r="CO53" i="9"/>
  <c r="CC53" i="9"/>
  <c r="CA53" i="9"/>
  <c r="F53" i="9"/>
  <c r="CB53" i="9" s="1"/>
  <c r="E53" i="9"/>
  <c r="D53" i="9" s="1"/>
  <c r="CQ52" i="9"/>
  <c r="CP52" i="9"/>
  <c r="CO52" i="9"/>
  <c r="CE52" i="9"/>
  <c r="CC52" i="9"/>
  <c r="CB52" i="9"/>
  <c r="CA52" i="9"/>
  <c r="F52" i="9"/>
  <c r="E52" i="9"/>
  <c r="D52" i="9" s="1"/>
  <c r="CQ51" i="9"/>
  <c r="CO51" i="9"/>
  <c r="CC51" i="9"/>
  <c r="CA51" i="9"/>
  <c r="F51" i="9"/>
  <c r="E51" i="9"/>
  <c r="D51" i="9"/>
  <c r="CV50" i="9"/>
  <c r="CQ50" i="9"/>
  <c r="CO50" i="9"/>
  <c r="CC50" i="9"/>
  <c r="CA50" i="9"/>
  <c r="F50" i="9"/>
  <c r="CP50" i="9" s="1"/>
  <c r="E50" i="9"/>
  <c r="D50" i="9"/>
  <c r="CT49" i="9"/>
  <c r="CQ49" i="9"/>
  <c r="CP49" i="9"/>
  <c r="CO49" i="9"/>
  <c r="CC49" i="9"/>
  <c r="CA49" i="9"/>
  <c r="F49" i="9"/>
  <c r="CB49" i="9" s="1"/>
  <c r="E49" i="9"/>
  <c r="D49" i="9" s="1"/>
  <c r="CQ48" i="9"/>
  <c r="CP48" i="9"/>
  <c r="CO48" i="9"/>
  <c r="CC48" i="9"/>
  <c r="CB48" i="9"/>
  <c r="CA48" i="9"/>
  <c r="F48" i="9"/>
  <c r="E48" i="9"/>
  <c r="D48" i="9" s="1"/>
  <c r="CE48" i="9" s="1"/>
  <c r="CQ47" i="9"/>
  <c r="CO47" i="9"/>
  <c r="CC47" i="9"/>
  <c r="CA47" i="9"/>
  <c r="F47" i="9"/>
  <c r="D47" i="9" s="1"/>
  <c r="E47" i="9"/>
  <c r="CO46" i="9"/>
  <c r="CA46" i="9"/>
  <c r="F46" i="9"/>
  <c r="CB46" i="9" s="1"/>
  <c r="E46" i="9"/>
  <c r="D46" i="9"/>
  <c r="CO45" i="9"/>
  <c r="CA45" i="9"/>
  <c r="F45" i="9"/>
  <c r="E45" i="9"/>
  <c r="D45" i="9" s="1"/>
  <c r="CS45" i="9" s="1"/>
  <c r="CR44" i="9"/>
  <c r="CQ44" i="9"/>
  <c r="CP44" i="9"/>
  <c r="CO44" i="9"/>
  <c r="CG44" i="9"/>
  <c r="CF44" i="9"/>
  <c r="CE44" i="9"/>
  <c r="CC44" i="9"/>
  <c r="CA44" i="9"/>
  <c r="F44" i="9"/>
  <c r="CB44" i="9" s="1"/>
  <c r="E44" i="9"/>
  <c r="D44" i="9"/>
  <c r="CH44" i="9" s="1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CQ38" i="9"/>
  <c r="CP38" i="9"/>
  <c r="CO38" i="9"/>
  <c r="CC38" i="9"/>
  <c r="CA38" i="9"/>
  <c r="F38" i="9"/>
  <c r="CB38" i="9" s="1"/>
  <c r="E38" i="9"/>
  <c r="CQ37" i="9"/>
  <c r="CP37" i="9"/>
  <c r="CO37" i="9"/>
  <c r="CC37" i="9"/>
  <c r="CA37" i="9"/>
  <c r="F37" i="9"/>
  <c r="CB37" i="9" s="1"/>
  <c r="E37" i="9"/>
  <c r="CQ36" i="9"/>
  <c r="CP36" i="9"/>
  <c r="CO36" i="9"/>
  <c r="CC36" i="9"/>
  <c r="CA36" i="9"/>
  <c r="F36" i="9"/>
  <c r="CB36" i="9" s="1"/>
  <c r="E36" i="9"/>
  <c r="CQ35" i="9"/>
  <c r="CP35" i="9"/>
  <c r="CO35" i="9"/>
  <c r="CC35" i="9"/>
  <c r="CA35" i="9"/>
  <c r="F35" i="9"/>
  <c r="CB35" i="9" s="1"/>
  <c r="E35" i="9"/>
  <c r="CQ34" i="9"/>
  <c r="CP34" i="9"/>
  <c r="CO34" i="9"/>
  <c r="CC34" i="9"/>
  <c r="CA34" i="9"/>
  <c r="F34" i="9"/>
  <c r="CB34" i="9" s="1"/>
  <c r="E34" i="9"/>
  <c r="CQ33" i="9"/>
  <c r="CP33" i="9"/>
  <c r="CO33" i="9"/>
  <c r="CC33" i="9"/>
  <c r="CA33" i="9"/>
  <c r="F33" i="9"/>
  <c r="CB33" i="9" s="1"/>
  <c r="E33" i="9"/>
  <c r="CQ32" i="9"/>
  <c r="CP32" i="9"/>
  <c r="CO32" i="9"/>
  <c r="CC32" i="9"/>
  <c r="CA32" i="9"/>
  <c r="F32" i="9"/>
  <c r="CB32" i="9" s="1"/>
  <c r="E32" i="9"/>
  <c r="CQ31" i="9"/>
  <c r="CP31" i="9"/>
  <c r="CO31" i="9"/>
  <c r="CC31" i="9"/>
  <c r="CA31" i="9"/>
  <c r="F31" i="9"/>
  <c r="CB31" i="9" s="1"/>
  <c r="E31" i="9"/>
  <c r="CQ30" i="9"/>
  <c r="CP30" i="9"/>
  <c r="CO30" i="9"/>
  <c r="CC30" i="9"/>
  <c r="CA30" i="9"/>
  <c r="F30" i="9"/>
  <c r="CB30" i="9" s="1"/>
  <c r="E30" i="9"/>
  <c r="D30" i="9" s="1"/>
  <c r="CR30" i="9" s="1"/>
  <c r="CU29" i="9"/>
  <c r="CR29" i="9"/>
  <c r="CQ29" i="9"/>
  <c r="CP29" i="9"/>
  <c r="CO29" i="9"/>
  <c r="CC29" i="9"/>
  <c r="CA29" i="9"/>
  <c r="F29" i="9"/>
  <c r="CB29" i="9" s="1"/>
  <c r="E29" i="9"/>
  <c r="D29" i="9" s="1"/>
  <c r="CQ28" i="9"/>
  <c r="CP28" i="9"/>
  <c r="CO28" i="9"/>
  <c r="CC28" i="9"/>
  <c r="CA28" i="9"/>
  <c r="F28" i="9"/>
  <c r="CB28" i="9" s="1"/>
  <c r="E28" i="9"/>
  <c r="D28" i="9" s="1"/>
  <c r="CQ27" i="9"/>
  <c r="CP27" i="9"/>
  <c r="CO27" i="9"/>
  <c r="CC27" i="9"/>
  <c r="CA27" i="9"/>
  <c r="F27" i="9"/>
  <c r="CB27" i="9" s="1"/>
  <c r="E27" i="9"/>
  <c r="D27" i="9" s="1"/>
  <c r="CR27" i="9" s="1"/>
  <c r="CU26" i="9"/>
  <c r="CQ26" i="9"/>
  <c r="CP26" i="9"/>
  <c r="CO26" i="9"/>
  <c r="CC26" i="9"/>
  <c r="CA26" i="9"/>
  <c r="F26" i="9"/>
  <c r="CB26" i="9" s="1"/>
  <c r="E26" i="9"/>
  <c r="D26" i="9" s="1"/>
  <c r="CQ25" i="9"/>
  <c r="CP25" i="9"/>
  <c r="CO25" i="9"/>
  <c r="CC25" i="9"/>
  <c r="CA25" i="9"/>
  <c r="F25" i="9"/>
  <c r="CB25" i="9" s="1"/>
  <c r="E25" i="9"/>
  <c r="D25" i="9" s="1"/>
  <c r="CU24" i="9"/>
  <c r="CR24" i="9"/>
  <c r="CQ24" i="9"/>
  <c r="CP24" i="9"/>
  <c r="CO24" i="9"/>
  <c r="CC24" i="9"/>
  <c r="CA24" i="9"/>
  <c r="F24" i="9"/>
  <c r="CB24" i="9" s="1"/>
  <c r="E24" i="9"/>
  <c r="D24" i="9" s="1"/>
  <c r="CQ23" i="9"/>
  <c r="CP23" i="9"/>
  <c r="CO23" i="9"/>
  <c r="CC23" i="9"/>
  <c r="CA23" i="9"/>
  <c r="F23" i="9"/>
  <c r="CB23" i="9" s="1"/>
  <c r="E23" i="9"/>
  <c r="D23" i="9" s="1"/>
  <c r="CU22" i="9"/>
  <c r="CR22" i="9"/>
  <c r="CQ22" i="9"/>
  <c r="CP22" i="9"/>
  <c r="CO22" i="9"/>
  <c r="CC22" i="9"/>
  <c r="CA22" i="9"/>
  <c r="F22" i="9"/>
  <c r="CB22" i="9" s="1"/>
  <c r="E22" i="9"/>
  <c r="D22" i="9" s="1"/>
  <c r="CQ21" i="9"/>
  <c r="CP21" i="9"/>
  <c r="CO21" i="9"/>
  <c r="CC21" i="9"/>
  <c r="CA21" i="9"/>
  <c r="F21" i="9"/>
  <c r="CB21" i="9" s="1"/>
  <c r="E21" i="9"/>
  <c r="E39" i="9" s="1"/>
  <c r="CU17" i="9"/>
  <c r="CR17" i="9"/>
  <c r="CQ17" i="9"/>
  <c r="CP17" i="9"/>
  <c r="CO17" i="9"/>
  <c r="CC17" i="9"/>
  <c r="CA17" i="9"/>
  <c r="F17" i="9"/>
  <c r="CB17" i="9" s="1"/>
  <c r="E17" i="9"/>
  <c r="D17" i="9" s="1"/>
  <c r="CQ16" i="9"/>
  <c r="CP16" i="9"/>
  <c r="CO16" i="9"/>
  <c r="CC16" i="9"/>
  <c r="CA16" i="9"/>
  <c r="F16" i="9"/>
  <c r="CB16" i="9" s="1"/>
  <c r="E16" i="9"/>
  <c r="D16" i="9" s="1"/>
  <c r="CQ15" i="9"/>
  <c r="CP15" i="9"/>
  <c r="CO15" i="9"/>
  <c r="CC15" i="9"/>
  <c r="CA15" i="9"/>
  <c r="F15" i="9"/>
  <c r="CB15" i="9" s="1"/>
  <c r="E15" i="9"/>
  <c r="D15" i="9" s="1"/>
  <c r="CR15" i="9" s="1"/>
  <c r="CQ14" i="9"/>
  <c r="CP14" i="9"/>
  <c r="CO14" i="9"/>
  <c r="CC14" i="9"/>
  <c r="CA14" i="9"/>
  <c r="F14" i="9"/>
  <c r="CB14" i="9" s="1"/>
  <c r="E14" i="9"/>
  <c r="D14" i="9" s="1"/>
  <c r="CQ13" i="9"/>
  <c r="CP13" i="9"/>
  <c r="CO13" i="9"/>
  <c r="CC13" i="9"/>
  <c r="CA13" i="9"/>
  <c r="F13" i="9"/>
  <c r="CB13" i="9" s="1"/>
  <c r="E13" i="9"/>
  <c r="D13" i="9" s="1"/>
  <c r="CU13" i="9" s="1"/>
  <c r="CU12" i="9"/>
  <c r="CR12" i="9"/>
  <c r="CQ12" i="9"/>
  <c r="CP12" i="9"/>
  <c r="CO12" i="9"/>
  <c r="CC12" i="9"/>
  <c r="CA12" i="9"/>
  <c r="F12" i="9"/>
  <c r="CB12" i="9" s="1"/>
  <c r="E12" i="9"/>
  <c r="D12" i="9" s="1"/>
  <c r="A5" i="9"/>
  <c r="A4" i="9"/>
  <c r="A3" i="9"/>
  <c r="A2" i="9"/>
  <c r="CO131" i="9" l="1"/>
  <c r="CI131" i="9"/>
  <c r="CW131" i="9"/>
  <c r="CV131" i="9"/>
  <c r="CT131" i="9"/>
  <c r="CS131" i="9"/>
  <c r="CQ131" i="9"/>
  <c r="CH131" i="9"/>
  <c r="CF131" i="9"/>
  <c r="CC131" i="9"/>
  <c r="CU131" i="9"/>
  <c r="CG131" i="9"/>
  <c r="CE131" i="9"/>
  <c r="CS47" i="9"/>
  <c r="CR47" i="9"/>
  <c r="CF47" i="9"/>
  <c r="CD47" i="9"/>
  <c r="CU47" i="9"/>
  <c r="CV47" i="9"/>
  <c r="CT47" i="9"/>
  <c r="CH47" i="9"/>
  <c r="CG47" i="9"/>
  <c r="CE47" i="9"/>
  <c r="CP129" i="9"/>
  <c r="CB129" i="9"/>
  <c r="CH25" i="9"/>
  <c r="CG25" i="9"/>
  <c r="CF25" i="9"/>
  <c r="CD25" i="9"/>
  <c r="AY25" i="9" s="1"/>
  <c r="CE25" i="9"/>
  <c r="CV25" i="9"/>
  <c r="CT25" i="9"/>
  <c r="CS25" i="9"/>
  <c r="CS55" i="9"/>
  <c r="CR55" i="9"/>
  <c r="CG55" i="9"/>
  <c r="CF55" i="9"/>
  <c r="CD55" i="9"/>
  <c r="CU55" i="9"/>
  <c r="CV55" i="9"/>
  <c r="CT55" i="9"/>
  <c r="CH55" i="9"/>
  <c r="CE55" i="9"/>
  <c r="CA75" i="9"/>
  <c r="O75" i="9" s="1"/>
  <c r="CI92" i="9"/>
  <c r="CH92" i="9"/>
  <c r="CW92" i="9"/>
  <c r="CU92" i="9"/>
  <c r="CT92" i="9"/>
  <c r="CF92" i="9"/>
  <c r="CE92" i="9"/>
  <c r="CV92" i="9"/>
  <c r="CC92" i="9"/>
  <c r="CS92" i="9"/>
  <c r="CI102" i="9"/>
  <c r="CH102" i="9"/>
  <c r="CW102" i="9"/>
  <c r="CV102" i="9"/>
  <c r="CT102" i="9"/>
  <c r="CQ102" i="9"/>
  <c r="CO102" i="9"/>
  <c r="CF102" i="9"/>
  <c r="CU102" i="9"/>
  <c r="CS102" i="9"/>
  <c r="CG102" i="9"/>
  <c r="CE102" i="9"/>
  <c r="CC102" i="9"/>
  <c r="CP102" i="9"/>
  <c r="CB102" i="9"/>
  <c r="AY102" i="9" s="1"/>
  <c r="CP109" i="9"/>
  <c r="CB109" i="9"/>
  <c r="CC123" i="9"/>
  <c r="AY123" i="9" s="1"/>
  <c r="AY59" i="9"/>
  <c r="CH23" i="9"/>
  <c r="CG23" i="9"/>
  <c r="CF23" i="9"/>
  <c r="CE23" i="9"/>
  <c r="AY23" i="9" s="1"/>
  <c r="CD23" i="9"/>
  <c r="CV23" i="9"/>
  <c r="CT23" i="9"/>
  <c r="CS23" i="9"/>
  <c r="CB55" i="9"/>
  <c r="CP55" i="9"/>
  <c r="CE94" i="9"/>
  <c r="CV94" i="9"/>
  <c r="CT94" i="9"/>
  <c r="CS94" i="9"/>
  <c r="CQ94" i="9"/>
  <c r="CW94" i="9"/>
  <c r="CU94" i="9"/>
  <c r="CO94" i="9"/>
  <c r="CI94" i="9"/>
  <c r="CH94" i="9"/>
  <c r="CG94" i="9"/>
  <c r="CF94" i="9"/>
  <c r="CC94" i="9"/>
  <c r="AY94" i="9" s="1"/>
  <c r="CS217" i="9"/>
  <c r="CH217" i="9"/>
  <c r="CG217" i="9"/>
  <c r="CF217" i="9"/>
  <c r="CD217" i="9"/>
  <c r="CC217" i="9"/>
  <c r="CB217" i="9"/>
  <c r="CQ217" i="9"/>
  <c r="CP217" i="9"/>
  <c r="CU217" i="9"/>
  <c r="CV217" i="9"/>
  <c r="CT217" i="9"/>
  <c r="CR217" i="9"/>
  <c r="CE217" i="9"/>
  <c r="CS313" i="9"/>
  <c r="CZ313" i="9"/>
  <c r="CT313" i="9"/>
  <c r="CH313" i="9"/>
  <c r="CF313" i="9"/>
  <c r="CE313" i="9"/>
  <c r="AY313" i="9" s="1"/>
  <c r="CY313" i="9"/>
  <c r="CW313" i="9"/>
  <c r="CV313" i="9"/>
  <c r="CL313" i="9"/>
  <c r="CK313" i="9"/>
  <c r="CI313" i="9"/>
  <c r="CF141" i="9"/>
  <c r="CO141" i="9"/>
  <c r="CJ141" i="9"/>
  <c r="CQ141" i="9"/>
  <c r="CH141" i="9"/>
  <c r="CG141" i="9"/>
  <c r="CE141" i="9"/>
  <c r="CC141" i="9"/>
  <c r="AY141" i="9" s="1"/>
  <c r="CX141" i="9"/>
  <c r="CW141" i="9"/>
  <c r="CV141" i="9"/>
  <c r="CU141" i="9"/>
  <c r="CT141" i="9"/>
  <c r="CI141" i="9"/>
  <c r="CS141" i="9"/>
  <c r="CS53" i="9"/>
  <c r="CR53" i="9"/>
  <c r="CG53" i="9"/>
  <c r="CF53" i="9"/>
  <c r="CD53" i="9"/>
  <c r="CH53" i="9"/>
  <c r="CE53" i="9"/>
  <c r="CV53" i="9"/>
  <c r="CU53" i="9"/>
  <c r="AY100" i="9"/>
  <c r="CH114" i="9"/>
  <c r="CG114" i="9"/>
  <c r="CW114" i="9"/>
  <c r="CU114" i="9"/>
  <c r="CS114" i="9"/>
  <c r="CQ114" i="9"/>
  <c r="CI114" i="9"/>
  <c r="CV114" i="9"/>
  <c r="CT114" i="9"/>
  <c r="CC114" i="9"/>
  <c r="CO114" i="9"/>
  <c r="CF114" i="9"/>
  <c r="CE114" i="9"/>
  <c r="AY48" i="9"/>
  <c r="CH16" i="9"/>
  <c r="AY16" i="9" s="1"/>
  <c r="CG16" i="9"/>
  <c r="CF16" i="9"/>
  <c r="CD16" i="9"/>
  <c r="CE16" i="9"/>
  <c r="CV16" i="9"/>
  <c r="CT16" i="9"/>
  <c r="CS16" i="9"/>
  <c r="CU27" i="9"/>
  <c r="CO92" i="9"/>
  <c r="CQ121" i="9"/>
  <c r="CU121" i="9"/>
  <c r="CT121" i="9"/>
  <c r="CS121" i="9"/>
  <c r="CI121" i="9"/>
  <c r="CH121" i="9"/>
  <c r="CG121" i="9"/>
  <c r="CF121" i="9"/>
  <c r="CJ121" i="9"/>
  <c r="CE121" i="9"/>
  <c r="CC121" i="9"/>
  <c r="AY121" i="9" s="1"/>
  <c r="CS288" i="9"/>
  <c r="CH288" i="9"/>
  <c r="CV288" i="9"/>
  <c r="CT288" i="9"/>
  <c r="CR288" i="9"/>
  <c r="CF288" i="9"/>
  <c r="CW288" i="9"/>
  <c r="CZ288" i="9"/>
  <c r="CY288" i="9"/>
  <c r="CQ288" i="9"/>
  <c r="CL288" i="9"/>
  <c r="CE288" i="9"/>
  <c r="CK288" i="9"/>
  <c r="CI288" i="9"/>
  <c r="CD288" i="9"/>
  <c r="CC288" i="9"/>
  <c r="AY288" i="9" s="1"/>
  <c r="AY53" i="9"/>
  <c r="CG92" i="9"/>
  <c r="AY92" i="9" s="1"/>
  <c r="CR13" i="9"/>
  <c r="CR25" i="9"/>
  <c r="CH28" i="9"/>
  <c r="CG28" i="9"/>
  <c r="AY28" i="9" s="1"/>
  <c r="CF28" i="9"/>
  <c r="CE28" i="9"/>
  <c r="CD28" i="9"/>
  <c r="CV28" i="9"/>
  <c r="CT28" i="9"/>
  <c r="CS28" i="9"/>
  <c r="CR45" i="9"/>
  <c r="CS56" i="9"/>
  <c r="CR56" i="9"/>
  <c r="CG56" i="9"/>
  <c r="CF56" i="9"/>
  <c r="CD56" i="9"/>
  <c r="AY56" i="9" s="1"/>
  <c r="CV56" i="9"/>
  <c r="CU56" i="9"/>
  <c r="CT56" i="9"/>
  <c r="CH56" i="9"/>
  <c r="CA71" i="9"/>
  <c r="O71" i="9" s="1"/>
  <c r="D127" i="9"/>
  <c r="CP127" i="9"/>
  <c r="CI123" i="9"/>
  <c r="CH123" i="9"/>
  <c r="CW123" i="9"/>
  <c r="CV123" i="9"/>
  <c r="CU123" i="9"/>
  <c r="CS123" i="9"/>
  <c r="CQ123" i="9"/>
  <c r="CJ123" i="9"/>
  <c r="CG123" i="9"/>
  <c r="CE123" i="9"/>
  <c r="CX123" i="9"/>
  <c r="CT123" i="9"/>
  <c r="AY133" i="9"/>
  <c r="CT45" i="9"/>
  <c r="CU117" i="9"/>
  <c r="CT117" i="9"/>
  <c r="CS117" i="9"/>
  <c r="CQ117" i="9"/>
  <c r="CO117" i="9"/>
  <c r="CI117" i="9"/>
  <c r="CH117" i="9"/>
  <c r="CG117" i="9"/>
  <c r="CE117" i="9"/>
  <c r="CW117" i="9"/>
  <c r="CV117" i="9"/>
  <c r="CF117" i="9"/>
  <c r="CC117" i="9"/>
  <c r="AY117" i="9" s="1"/>
  <c r="CH12" i="9"/>
  <c r="CG12" i="9"/>
  <c r="CF12" i="9"/>
  <c r="CD12" i="9"/>
  <c r="AY12" i="9" s="1"/>
  <c r="CE12" i="9"/>
  <c r="CV12" i="9"/>
  <c r="CT12" i="9"/>
  <c r="CS12" i="9"/>
  <c r="CU23" i="9"/>
  <c r="CS46" i="9"/>
  <c r="CR46" i="9"/>
  <c r="CE46" i="9"/>
  <c r="CV46" i="9"/>
  <c r="CU46" i="9"/>
  <c r="CT46" i="9"/>
  <c r="CH46" i="9"/>
  <c r="CG46" i="9"/>
  <c r="CF46" i="9"/>
  <c r="AY46" i="9" s="1"/>
  <c r="CD46" i="9"/>
  <c r="F57" i="9"/>
  <c r="CP51" i="9"/>
  <c r="CB51" i="9"/>
  <c r="AY51" i="9" s="1"/>
  <c r="CS129" i="9"/>
  <c r="CF129" i="9"/>
  <c r="CW129" i="9"/>
  <c r="CV129" i="9"/>
  <c r="CU129" i="9"/>
  <c r="CQ129" i="9"/>
  <c r="CO129" i="9"/>
  <c r="CI129" i="9"/>
  <c r="CH129" i="9"/>
  <c r="CE129" i="9"/>
  <c r="CT129" i="9"/>
  <c r="CG129" i="9"/>
  <c r="CC129" i="9"/>
  <c r="CH13" i="9"/>
  <c r="CG13" i="9"/>
  <c r="CF13" i="9"/>
  <c r="CE13" i="9"/>
  <c r="CD13" i="9"/>
  <c r="AY13" i="9" s="1"/>
  <c r="CV13" i="9"/>
  <c r="CT13" i="9"/>
  <c r="CS13" i="9"/>
  <c r="CV121" i="9"/>
  <c r="CE125" i="9"/>
  <c r="CV125" i="9"/>
  <c r="CX125" i="9"/>
  <c r="CW125" i="9"/>
  <c r="CU125" i="9"/>
  <c r="CS125" i="9"/>
  <c r="CQ125" i="9"/>
  <c r="CJ125" i="9"/>
  <c r="CI125" i="9"/>
  <c r="CG125" i="9"/>
  <c r="CT125" i="9"/>
  <c r="CH125" i="9"/>
  <c r="CS48" i="9"/>
  <c r="CR48" i="9"/>
  <c r="CG48" i="9"/>
  <c r="CF48" i="9"/>
  <c r="CD48" i="9"/>
  <c r="CV48" i="9"/>
  <c r="CU48" i="9"/>
  <c r="CT48" i="9"/>
  <c r="CH48" i="9"/>
  <c r="CU25" i="9"/>
  <c r="CH24" i="9"/>
  <c r="CG24" i="9"/>
  <c r="CF24" i="9"/>
  <c r="CE24" i="9"/>
  <c r="CD24" i="9"/>
  <c r="AY24" i="9" s="1"/>
  <c r="CV24" i="9"/>
  <c r="CT24" i="9"/>
  <c r="CS24" i="9"/>
  <c r="CT53" i="9"/>
  <c r="CS49" i="9"/>
  <c r="CR49" i="9"/>
  <c r="CG49" i="9"/>
  <c r="AY49" i="9" s="1"/>
  <c r="CF49" i="9"/>
  <c r="CD49" i="9"/>
  <c r="CH49" i="9"/>
  <c r="CE49" i="9"/>
  <c r="CV49" i="9"/>
  <c r="CU49" i="9"/>
  <c r="CS54" i="9"/>
  <c r="CR54" i="9"/>
  <c r="CG54" i="9"/>
  <c r="CF54" i="9"/>
  <c r="CD54" i="9"/>
  <c r="AY54" i="9" s="1"/>
  <c r="CU54" i="9"/>
  <c r="CT54" i="9"/>
  <c r="CH54" i="9"/>
  <c r="CE54" i="9"/>
  <c r="CE56" i="9"/>
  <c r="CW121" i="9"/>
  <c r="CU128" i="9"/>
  <c r="CT128" i="9"/>
  <c r="CH128" i="9"/>
  <c r="CW128" i="9"/>
  <c r="CV128" i="9"/>
  <c r="CS128" i="9"/>
  <c r="CQ128" i="9"/>
  <c r="CO128" i="9"/>
  <c r="CI128" i="9"/>
  <c r="CG128" i="9"/>
  <c r="CF128" i="9"/>
  <c r="CE128" i="9"/>
  <c r="CC128" i="9"/>
  <c r="AY165" i="9"/>
  <c r="CB199" i="9"/>
  <c r="CF199" i="9"/>
  <c r="CE199" i="9"/>
  <c r="CD199" i="9"/>
  <c r="CV199" i="9"/>
  <c r="CU199" i="9"/>
  <c r="CQ199" i="9"/>
  <c r="CH199" i="9"/>
  <c r="CG199" i="9"/>
  <c r="CC199" i="9"/>
  <c r="CR199" i="9"/>
  <c r="CP199" i="9"/>
  <c r="CT199" i="9"/>
  <c r="CS199" i="9"/>
  <c r="CH15" i="9"/>
  <c r="CG15" i="9"/>
  <c r="CF15" i="9"/>
  <c r="CE15" i="9"/>
  <c r="AY15" i="9" s="1"/>
  <c r="CD15" i="9"/>
  <c r="CV15" i="9"/>
  <c r="CT15" i="9"/>
  <c r="CS15" i="9"/>
  <c r="CP114" i="9"/>
  <c r="CB114" i="9"/>
  <c r="AY114" i="9" s="1"/>
  <c r="CU15" i="9"/>
  <c r="CH30" i="9"/>
  <c r="CG30" i="9"/>
  <c r="CF30" i="9"/>
  <c r="CD30" i="9"/>
  <c r="AY30" i="9" s="1"/>
  <c r="CE30" i="9"/>
  <c r="CV30" i="9"/>
  <c r="CT30" i="9"/>
  <c r="CS30" i="9"/>
  <c r="E57" i="9"/>
  <c r="CR16" i="9"/>
  <c r="CB66" i="9"/>
  <c r="D66" i="9"/>
  <c r="CP66" i="9"/>
  <c r="CX121" i="9"/>
  <c r="AY125" i="9"/>
  <c r="CB131" i="9"/>
  <c r="CP131" i="9"/>
  <c r="CR28" i="9"/>
  <c r="CH188" i="9"/>
  <c r="CG188" i="9"/>
  <c r="CF188" i="9"/>
  <c r="CV188" i="9"/>
  <c r="CR188" i="9"/>
  <c r="CP188" i="9"/>
  <c r="CE188" i="9"/>
  <c r="CD188" i="9"/>
  <c r="CC188" i="9"/>
  <c r="CU188" i="9"/>
  <c r="CT188" i="9"/>
  <c r="CS188" i="9"/>
  <c r="CB188" i="9"/>
  <c r="CU194" i="9"/>
  <c r="CS194" i="9"/>
  <c r="CR194" i="9"/>
  <c r="CV194" i="9"/>
  <c r="CQ194" i="9"/>
  <c r="CE194" i="9"/>
  <c r="CC194" i="9"/>
  <c r="CB194" i="9"/>
  <c r="CP194" i="9"/>
  <c r="CH194" i="9"/>
  <c r="CG194" i="9"/>
  <c r="CD194" i="9"/>
  <c r="CR23" i="9"/>
  <c r="CU16" i="9"/>
  <c r="CH17" i="9"/>
  <c r="CG17" i="9"/>
  <c r="CF17" i="9"/>
  <c r="CE17" i="9"/>
  <c r="CD17" i="9"/>
  <c r="AY17" i="9" s="1"/>
  <c r="CV17" i="9"/>
  <c r="CT17" i="9"/>
  <c r="CS17" i="9"/>
  <c r="CU28" i="9"/>
  <c r="CS52" i="9"/>
  <c r="CR52" i="9"/>
  <c r="CG52" i="9"/>
  <c r="CF52" i="9"/>
  <c r="AY52" i="9" s="1"/>
  <c r="CD52" i="9"/>
  <c r="CV52" i="9"/>
  <c r="CU52" i="9"/>
  <c r="CT52" i="9"/>
  <c r="CH52" i="9"/>
  <c r="F67" i="9"/>
  <c r="AY128" i="9"/>
  <c r="CQ188" i="9"/>
  <c r="CH27" i="9"/>
  <c r="CG27" i="9"/>
  <c r="CD27" i="9"/>
  <c r="AY27" i="9" s="1"/>
  <c r="CF27" i="9"/>
  <c r="CE27" i="9"/>
  <c r="CV27" i="9"/>
  <c r="CT27" i="9"/>
  <c r="CS27" i="9"/>
  <c r="CH45" i="9"/>
  <c r="CG45" i="9"/>
  <c r="CD45" i="9"/>
  <c r="CF45" i="9"/>
  <c r="CE45" i="9"/>
  <c r="CV45" i="9"/>
  <c r="CU45" i="9"/>
  <c r="CH14" i="9"/>
  <c r="CG14" i="9"/>
  <c r="CF14" i="9"/>
  <c r="CD14" i="9"/>
  <c r="AY14" i="9" s="1"/>
  <c r="CE14" i="9"/>
  <c r="CV14" i="9"/>
  <c r="CT14" i="9"/>
  <c r="CS14" i="9"/>
  <c r="CS51" i="9"/>
  <c r="CR51" i="9"/>
  <c r="CG51" i="9"/>
  <c r="CF51" i="9"/>
  <c r="CD51" i="9"/>
  <c r="CU51" i="9"/>
  <c r="CV51" i="9"/>
  <c r="CT51" i="9"/>
  <c r="D57" i="9"/>
  <c r="CH51" i="9"/>
  <c r="CE51" i="9"/>
  <c r="CQ92" i="9"/>
  <c r="CH26" i="9"/>
  <c r="CG26" i="9"/>
  <c r="CF26" i="9"/>
  <c r="CE26" i="9"/>
  <c r="AY26" i="9" s="1"/>
  <c r="CD26" i="9"/>
  <c r="CV26" i="9"/>
  <c r="CT26" i="9"/>
  <c r="CS26" i="9"/>
  <c r="CH22" i="9"/>
  <c r="AY22" i="9" s="1"/>
  <c r="CG22" i="9"/>
  <c r="CF22" i="9"/>
  <c r="CD22" i="9"/>
  <c r="CE22" i="9"/>
  <c r="CV22" i="9"/>
  <c r="CT22" i="9"/>
  <c r="CS22" i="9"/>
  <c r="CU30" i="9"/>
  <c r="CR14" i="9"/>
  <c r="CU14" i="9"/>
  <c r="CR26" i="9"/>
  <c r="CH29" i="9"/>
  <c r="CG29" i="9"/>
  <c r="CF29" i="9"/>
  <c r="AY29" i="9" s="1"/>
  <c r="CE29" i="9"/>
  <c r="CD29" i="9"/>
  <c r="CV29" i="9"/>
  <c r="CT29" i="9"/>
  <c r="CS29" i="9"/>
  <c r="CT99" i="9"/>
  <c r="CS99" i="9"/>
  <c r="CW99" i="9"/>
  <c r="CU99" i="9"/>
  <c r="CQ99" i="9"/>
  <c r="CO99" i="9"/>
  <c r="CI99" i="9"/>
  <c r="CG99" i="9"/>
  <c r="CV99" i="9"/>
  <c r="CH99" i="9"/>
  <c r="CF99" i="9"/>
  <c r="CE99" i="9"/>
  <c r="CC99" i="9"/>
  <c r="CF125" i="9"/>
  <c r="CB243" i="9"/>
  <c r="CE243" i="9"/>
  <c r="CD243" i="9"/>
  <c r="CC243" i="9"/>
  <c r="CS243" i="9"/>
  <c r="CR243" i="9"/>
  <c r="CQ243" i="9"/>
  <c r="CP243" i="9"/>
  <c r="CO243" i="9"/>
  <c r="CA243" i="9"/>
  <c r="CP47" i="9"/>
  <c r="CB47" i="9"/>
  <c r="D333" i="9"/>
  <c r="CS61" i="9"/>
  <c r="D63" i="9"/>
  <c r="CU65" i="9"/>
  <c r="CT65" i="9"/>
  <c r="CV65" i="9"/>
  <c r="CS65" i="9"/>
  <c r="CH96" i="9"/>
  <c r="CF104" i="9"/>
  <c r="CE104" i="9"/>
  <c r="CX104" i="9"/>
  <c r="CW104" i="9"/>
  <c r="CU104" i="9"/>
  <c r="CS104" i="9"/>
  <c r="CQ104" i="9"/>
  <c r="CI104" i="9"/>
  <c r="CQ111" i="9"/>
  <c r="CW111" i="9"/>
  <c r="CV111" i="9"/>
  <c r="CT111" i="9"/>
  <c r="CO111" i="9"/>
  <c r="CI111" i="9"/>
  <c r="CG111" i="9"/>
  <c r="D119" i="9"/>
  <c r="D122" i="9"/>
  <c r="CE134" i="9"/>
  <c r="CS166" i="9"/>
  <c r="AY192" i="9"/>
  <c r="CU207" i="9"/>
  <c r="CT207" i="9"/>
  <c r="CS207" i="9"/>
  <c r="CV207" i="9"/>
  <c r="CR207" i="9"/>
  <c r="CP207" i="9"/>
  <c r="CH207" i="9"/>
  <c r="CG207" i="9"/>
  <c r="CF207" i="9"/>
  <c r="CB207" i="9"/>
  <c r="CQ207" i="9"/>
  <c r="CE207" i="9"/>
  <c r="L244" i="9"/>
  <c r="CY300" i="9"/>
  <c r="CZ300" i="9"/>
  <c r="CT300" i="9"/>
  <c r="CQ300" i="9"/>
  <c r="CF300" i="9"/>
  <c r="CE300" i="9"/>
  <c r="CW300" i="9"/>
  <c r="CV300" i="9"/>
  <c r="CK300" i="9"/>
  <c r="CS300" i="9"/>
  <c r="CR300" i="9"/>
  <c r="CL300" i="9"/>
  <c r="CI300" i="9"/>
  <c r="CH300" i="9"/>
  <c r="CD300" i="9"/>
  <c r="CC300" i="9"/>
  <c r="CE95" i="9"/>
  <c r="CO96" i="9"/>
  <c r="CF134" i="9"/>
  <c r="CJ139" i="9"/>
  <c r="AY139" i="9" s="1"/>
  <c r="CS245" i="9"/>
  <c r="CO245" i="9"/>
  <c r="CE245" i="9"/>
  <c r="CD245" i="9"/>
  <c r="CP245" i="9"/>
  <c r="CA245" i="9"/>
  <c r="L245" i="9" s="1"/>
  <c r="CR245" i="9"/>
  <c r="CQ245" i="9"/>
  <c r="CC245" i="9"/>
  <c r="CB245" i="9"/>
  <c r="CO296" i="9"/>
  <c r="CA296" i="9"/>
  <c r="CT285" i="9"/>
  <c r="CF285" i="9"/>
  <c r="CJ285" i="9"/>
  <c r="CI285" i="9"/>
  <c r="CH285" i="9"/>
  <c r="AY285" i="9" s="1"/>
  <c r="CZ285" i="9"/>
  <c r="CY285" i="9"/>
  <c r="CX285" i="9"/>
  <c r="CW285" i="9"/>
  <c r="CV285" i="9"/>
  <c r="CL285" i="9"/>
  <c r="CK285" i="9"/>
  <c r="CS44" i="9"/>
  <c r="CG58" i="9"/>
  <c r="CE62" i="9"/>
  <c r="CD62" i="9"/>
  <c r="CV62" i="9"/>
  <c r="CA76" i="9"/>
  <c r="O76" i="9" s="1"/>
  <c r="CG93" i="9"/>
  <c r="CF93" i="9"/>
  <c r="CW93" i="9"/>
  <c r="CU93" i="9"/>
  <c r="CT93" i="9"/>
  <c r="CG95" i="9"/>
  <c r="CB99" i="9"/>
  <c r="AY99" i="9" s="1"/>
  <c r="CB104" i="9"/>
  <c r="AY104" i="9" s="1"/>
  <c r="CU126" i="9"/>
  <c r="CT126" i="9"/>
  <c r="CS126" i="9"/>
  <c r="CQ126" i="9"/>
  <c r="CO126" i="9"/>
  <c r="CJ126" i="9"/>
  <c r="CI126" i="9"/>
  <c r="CH126" i="9"/>
  <c r="CF126" i="9"/>
  <c r="CQ139" i="9"/>
  <c r="CD207" i="9"/>
  <c r="D21" i="9"/>
  <c r="D31" i="9"/>
  <c r="D32" i="9"/>
  <c r="D33" i="9"/>
  <c r="D34" i="9"/>
  <c r="D35" i="9"/>
  <c r="D36" i="9"/>
  <c r="D37" i="9"/>
  <c r="D38" i="9"/>
  <c r="CT44" i="9"/>
  <c r="CH58" i="9"/>
  <c r="CA72" i="9"/>
  <c r="O72" i="9" s="1"/>
  <c r="CH95" i="9"/>
  <c r="CT96" i="9"/>
  <c r="CO101" i="9"/>
  <c r="CW101" i="9"/>
  <c r="CV101" i="9"/>
  <c r="CT101" i="9"/>
  <c r="CQ101" i="9"/>
  <c r="CI101" i="9"/>
  <c r="CH101" i="9"/>
  <c r="CF101" i="9"/>
  <c r="CC104" i="9"/>
  <c r="CB111" i="9"/>
  <c r="D116" i="9"/>
  <c r="CP116" i="9"/>
  <c r="CB122" i="9"/>
  <c r="CY297" i="9"/>
  <c r="CK297" i="9"/>
  <c r="CX297" i="9"/>
  <c r="CW297" i="9"/>
  <c r="CV297" i="9"/>
  <c r="CH297" i="9"/>
  <c r="CI297" i="9"/>
  <c r="CF297" i="9"/>
  <c r="CZ297" i="9"/>
  <c r="CT297" i="9"/>
  <c r="CL297" i="9"/>
  <c r="CJ297" i="9"/>
  <c r="CS50" i="9"/>
  <c r="CR50" i="9"/>
  <c r="CG50" i="9"/>
  <c r="CF50" i="9"/>
  <c r="CD50" i="9"/>
  <c r="AY50" i="9" s="1"/>
  <c r="CG124" i="9"/>
  <c r="CF124" i="9"/>
  <c r="CX124" i="9"/>
  <c r="CW124" i="9"/>
  <c r="CV124" i="9"/>
  <c r="CU124" i="9"/>
  <c r="CS124" i="9"/>
  <c r="CQ124" i="9"/>
  <c r="CJ124" i="9"/>
  <c r="CI124" i="9"/>
  <c r="CE124" i="9"/>
  <c r="CB195" i="9"/>
  <c r="CV195" i="9"/>
  <c r="CU195" i="9"/>
  <c r="CS195" i="9"/>
  <c r="CR195" i="9"/>
  <c r="CG195" i="9"/>
  <c r="CQ195" i="9"/>
  <c r="CP195" i="9"/>
  <c r="CH195" i="9"/>
  <c r="CE195" i="9"/>
  <c r="CD195" i="9"/>
  <c r="CC195" i="9"/>
  <c r="CE200" i="9"/>
  <c r="CD200" i="9"/>
  <c r="CC200" i="9"/>
  <c r="CS200" i="9"/>
  <c r="CR200" i="9"/>
  <c r="CQ200" i="9"/>
  <c r="CV200" i="9"/>
  <c r="CU200" i="9"/>
  <c r="CG200" i="9"/>
  <c r="CT200" i="9"/>
  <c r="CP200" i="9"/>
  <c r="CF200" i="9"/>
  <c r="CB200" i="9"/>
  <c r="CP223" i="9"/>
  <c r="CV223" i="9"/>
  <c r="CU223" i="9"/>
  <c r="CC223" i="9"/>
  <c r="CB223" i="9"/>
  <c r="CS223" i="9"/>
  <c r="CR223" i="9"/>
  <c r="CQ223" i="9"/>
  <c r="CH223" i="9"/>
  <c r="CD223" i="9"/>
  <c r="CG223" i="9"/>
  <c r="CE223" i="9"/>
  <c r="F39" i="9"/>
  <c r="CU44" i="9"/>
  <c r="D64" i="9"/>
  <c r="CI95" i="9"/>
  <c r="CV96" i="9"/>
  <c r="CC111" i="9"/>
  <c r="D113" i="9"/>
  <c r="CB119" i="9"/>
  <c r="CB126" i="9"/>
  <c r="CP126" i="9"/>
  <c r="CH279" i="9"/>
  <c r="CT279" i="9"/>
  <c r="CL279" i="9"/>
  <c r="CK279" i="9"/>
  <c r="CZ279" i="9"/>
  <c r="CI279" i="9"/>
  <c r="CX279" i="9"/>
  <c r="CW279" i="9"/>
  <c r="CV279" i="9"/>
  <c r="CU279" i="9"/>
  <c r="CJ279" i="9"/>
  <c r="CG279" i="9"/>
  <c r="CF279" i="9"/>
  <c r="CY279" i="9"/>
  <c r="CA297" i="9"/>
  <c r="CO297" i="9"/>
  <c r="CE61" i="9"/>
  <c r="CD61" i="9"/>
  <c r="AY61" i="9" s="1"/>
  <c r="CV61" i="9"/>
  <c r="CD65" i="9"/>
  <c r="AY65" i="9" s="1"/>
  <c r="CQ130" i="9"/>
  <c r="CW130" i="9"/>
  <c r="CV130" i="9"/>
  <c r="CU130" i="9"/>
  <c r="CS130" i="9"/>
  <c r="CO130" i="9"/>
  <c r="CI130" i="9"/>
  <c r="CH130" i="9"/>
  <c r="CG130" i="9"/>
  <c r="CE130" i="9"/>
  <c r="CB135" i="9"/>
  <c r="D135" i="9"/>
  <c r="CP135" i="9"/>
  <c r="CH140" i="9"/>
  <c r="CQ140" i="9"/>
  <c r="CC140" i="9"/>
  <c r="CO140" i="9"/>
  <c r="CI140" i="9"/>
  <c r="CG140" i="9"/>
  <c r="CE140" i="9"/>
  <c r="CW140" i="9"/>
  <c r="CV140" i="9"/>
  <c r="CF213" i="9"/>
  <c r="CT213" i="9"/>
  <c r="CS213" i="9"/>
  <c r="CP213" i="9"/>
  <c r="CB213" i="9"/>
  <c r="CH213" i="9"/>
  <c r="CV213" i="9"/>
  <c r="CU213" i="9"/>
  <c r="CG213" i="9"/>
  <c r="CE213" i="9"/>
  <c r="CY320" i="9"/>
  <c r="CZ320" i="9"/>
  <c r="CT320" i="9"/>
  <c r="CK320" i="9"/>
  <c r="CI320" i="9"/>
  <c r="CH320" i="9"/>
  <c r="CF320" i="9"/>
  <c r="CW320" i="9"/>
  <c r="CV320" i="9"/>
  <c r="CL320" i="9"/>
  <c r="CV44" i="9"/>
  <c r="CB50" i="9"/>
  <c r="CB54" i="9"/>
  <c r="CE65" i="9"/>
  <c r="CH104" i="9"/>
  <c r="CE111" i="9"/>
  <c r="CB116" i="9"/>
  <c r="CC124" i="9"/>
  <c r="AY124" i="9" s="1"/>
  <c r="CB186" i="9"/>
  <c r="CD186" i="9"/>
  <c r="CC186" i="9"/>
  <c r="CV186" i="9"/>
  <c r="CU186" i="9"/>
  <c r="CQ186" i="9"/>
  <c r="CT186" i="9"/>
  <c r="CS186" i="9"/>
  <c r="CR186" i="9"/>
  <c r="CP186" i="9"/>
  <c r="CH186" i="9"/>
  <c r="CG186" i="9"/>
  <c r="CE186" i="9"/>
  <c r="CA320" i="9"/>
  <c r="CO320" i="9"/>
  <c r="CR58" i="9"/>
  <c r="CF65" i="9"/>
  <c r="CC93" i="9"/>
  <c r="AY93" i="9" s="1"/>
  <c r="CU95" i="9"/>
  <c r="CG103" i="9"/>
  <c r="CF103" i="9"/>
  <c r="CW103" i="9"/>
  <c r="CV103" i="9"/>
  <c r="CT103" i="9"/>
  <c r="CQ103" i="9"/>
  <c r="CO103" i="9"/>
  <c r="CH103" i="9"/>
  <c r="CJ104" i="9"/>
  <c r="CT110" i="9"/>
  <c r="CS110" i="9"/>
  <c r="CW110" i="9"/>
  <c r="CU110" i="9"/>
  <c r="CQ110" i="9"/>
  <c r="CO110" i="9"/>
  <c r="CI110" i="9"/>
  <c r="CG110" i="9"/>
  <c r="CF111" i="9"/>
  <c r="CC126" i="9"/>
  <c r="CH132" i="9"/>
  <c r="CG132" i="9"/>
  <c r="CW132" i="9"/>
  <c r="CU132" i="9"/>
  <c r="CT132" i="9"/>
  <c r="CS132" i="9"/>
  <c r="CQ132" i="9"/>
  <c r="CI132" i="9"/>
  <c r="CC132" i="9"/>
  <c r="AY132" i="9" s="1"/>
  <c r="CH142" i="9"/>
  <c r="CG142" i="9"/>
  <c r="CX142" i="9"/>
  <c r="CW142" i="9"/>
  <c r="CQ142" i="9"/>
  <c r="CO142" i="9"/>
  <c r="CI142" i="9"/>
  <c r="CF142" i="9"/>
  <c r="CE142" i="9"/>
  <c r="CC142" i="9"/>
  <c r="CV142" i="9"/>
  <c r="I158" i="9"/>
  <c r="CV172" i="9"/>
  <c r="CS172" i="9"/>
  <c r="CR172" i="9"/>
  <c r="CU172" i="9"/>
  <c r="CT172" i="9"/>
  <c r="CH172" i="9"/>
  <c r="CG172" i="9"/>
  <c r="CP45" i="9"/>
  <c r="CB45" i="9"/>
  <c r="AY45" i="9" s="1"/>
  <c r="CE50" i="9"/>
  <c r="CS58" i="9"/>
  <c r="CE60" i="9"/>
  <c r="CD60" i="9"/>
  <c r="AY60" i="9" s="1"/>
  <c r="CV60" i="9"/>
  <c r="CB64" i="9"/>
  <c r="CG65" i="9"/>
  <c r="CC101" i="9"/>
  <c r="CH111" i="9"/>
  <c r="CB113" i="9"/>
  <c r="D118" i="9"/>
  <c r="CP118" i="9"/>
  <c r="CH124" i="9"/>
  <c r="CF186" i="9"/>
  <c r="CR226" i="9"/>
  <c r="CP226" i="9"/>
  <c r="CH226" i="9"/>
  <c r="CG226" i="9"/>
  <c r="CC226" i="9"/>
  <c r="CB226" i="9"/>
  <c r="CD226" i="9"/>
  <c r="CS226" i="9"/>
  <c r="CV226" i="9"/>
  <c r="CU226" i="9"/>
  <c r="CV290" i="9"/>
  <c r="CF290" i="9"/>
  <c r="AY290" i="9" s="1"/>
  <c r="CL290" i="9"/>
  <c r="CW290" i="9"/>
  <c r="CT290" i="9"/>
  <c r="CZ290" i="9"/>
  <c r="CY290" i="9"/>
  <c r="CK290" i="9"/>
  <c r="CI290" i="9"/>
  <c r="CH290" i="9"/>
  <c r="CL298" i="9"/>
  <c r="CZ298" i="9"/>
  <c r="CV298" i="9"/>
  <c r="CK298" i="9"/>
  <c r="CY298" i="9"/>
  <c r="CW298" i="9"/>
  <c r="CT298" i="9"/>
  <c r="CI298" i="9"/>
  <c r="AY298" i="9" s="1"/>
  <c r="CH298" i="9"/>
  <c r="CF298" i="9"/>
  <c r="CO78" i="9"/>
  <c r="CO91" i="9"/>
  <c r="CW91" i="9"/>
  <c r="CU91" i="9"/>
  <c r="CT91" i="9"/>
  <c r="CH93" i="9"/>
  <c r="CB98" i="9"/>
  <c r="CQ100" i="9"/>
  <c r="CW100" i="9"/>
  <c r="CV100" i="9"/>
  <c r="CT100" i="9"/>
  <c r="CO100" i="9"/>
  <c r="CI100" i="9"/>
  <c r="CG100" i="9"/>
  <c r="CE101" i="9"/>
  <c r="CV104" i="9"/>
  <c r="CS111" i="9"/>
  <c r="D115" i="9"/>
  <c r="CP115" i="9"/>
  <c r="CT124" i="9"/>
  <c r="CG126" i="9"/>
  <c r="CB130" i="9"/>
  <c r="CF140" i="9"/>
  <c r="CH50" i="9"/>
  <c r="CG62" i="9"/>
  <c r="CP46" i="9"/>
  <c r="CE59" i="9"/>
  <c r="CD59" i="9"/>
  <c r="CV59" i="9"/>
  <c r="CH62" i="9"/>
  <c r="CO74" i="9"/>
  <c r="CI93" i="9"/>
  <c r="CG101" i="9"/>
  <c r="CB103" i="9"/>
  <c r="AY103" i="9" s="1"/>
  <c r="D105" i="9"/>
  <c r="CB110" i="9"/>
  <c r="AY110" i="9" s="1"/>
  <c r="CU111" i="9"/>
  <c r="CB118" i="9"/>
  <c r="CC130" i="9"/>
  <c r="CD172" i="9"/>
  <c r="CQ226" i="9"/>
  <c r="CK304" i="9"/>
  <c r="CI304" i="9"/>
  <c r="CH304" i="9"/>
  <c r="CV304" i="9"/>
  <c r="CZ304" i="9"/>
  <c r="CL304" i="9"/>
  <c r="CF304" i="9"/>
  <c r="CY304" i="9"/>
  <c r="CW304" i="9"/>
  <c r="CT304" i="9"/>
  <c r="CF61" i="9"/>
  <c r="CO93" i="9"/>
  <c r="CC103" i="9"/>
  <c r="CB105" i="9"/>
  <c r="CP105" i="9"/>
  <c r="CC110" i="9"/>
  <c r="CO112" i="9"/>
  <c r="CW112" i="9"/>
  <c r="CV112" i="9"/>
  <c r="CT112" i="9"/>
  <c r="CQ112" i="9"/>
  <c r="CI112" i="9"/>
  <c r="CH112" i="9"/>
  <c r="CF112" i="9"/>
  <c r="AY112" i="9" s="1"/>
  <c r="D120" i="9"/>
  <c r="CV126" i="9"/>
  <c r="CE132" i="9"/>
  <c r="CS140" i="9"/>
  <c r="CE172" i="9"/>
  <c r="AY172" i="9" s="1"/>
  <c r="CY287" i="9"/>
  <c r="CI287" i="9"/>
  <c r="CW287" i="9"/>
  <c r="CV287" i="9"/>
  <c r="CT287" i="9"/>
  <c r="CK287" i="9"/>
  <c r="CL287" i="9"/>
  <c r="CH287" i="9"/>
  <c r="CF287" i="9"/>
  <c r="CU96" i="9"/>
  <c r="CS96" i="9"/>
  <c r="CQ96" i="9"/>
  <c r="CI96" i="9"/>
  <c r="CV166" i="9"/>
  <c r="CH166" i="9"/>
  <c r="CD166" i="9"/>
  <c r="AY166" i="9" s="1"/>
  <c r="CF166" i="9"/>
  <c r="CE166" i="9"/>
  <c r="AY44" i="9"/>
  <c r="CT50" i="9"/>
  <c r="CG61" i="9"/>
  <c r="CR65" i="9"/>
  <c r="AY91" i="9"/>
  <c r="CS101" i="9"/>
  <c r="CB115" i="9"/>
  <c r="CW126" i="9"/>
  <c r="CF130" i="9"/>
  <c r="CF132" i="9"/>
  <c r="CT140" i="9"/>
  <c r="CJ142" i="9"/>
  <c r="CF172" i="9"/>
  <c r="CK265" i="9"/>
  <c r="CU265" i="9"/>
  <c r="CT265" i="9"/>
  <c r="CS265" i="9"/>
  <c r="CY265" i="9"/>
  <c r="CW265" i="9"/>
  <c r="CV265" i="9"/>
  <c r="CE265" i="9"/>
  <c r="AY265" i="9" s="1"/>
  <c r="CZ265" i="9"/>
  <c r="CI265" i="9"/>
  <c r="CF265" i="9"/>
  <c r="CL265" i="9"/>
  <c r="CH265" i="9"/>
  <c r="CG265" i="9"/>
  <c r="CT268" i="9"/>
  <c r="CL268" i="9"/>
  <c r="CK268" i="9"/>
  <c r="CI268" i="9"/>
  <c r="CG268" i="9"/>
  <c r="CF268" i="9"/>
  <c r="CY268" i="9"/>
  <c r="CU268" i="9"/>
  <c r="CZ268" i="9"/>
  <c r="CW268" i="9"/>
  <c r="CV268" i="9"/>
  <c r="CH268" i="9"/>
  <c r="CD44" i="9"/>
  <c r="CU50" i="9"/>
  <c r="CE58" i="9"/>
  <c r="CD58" i="9"/>
  <c r="CV58" i="9"/>
  <c r="CC95" i="9"/>
  <c r="AY95" i="9" s="1"/>
  <c r="CV95" i="9"/>
  <c r="CT95" i="9"/>
  <c r="CS95" i="9"/>
  <c r="CQ95" i="9"/>
  <c r="CO95" i="9"/>
  <c r="CC96" i="9"/>
  <c r="AY96" i="9" s="1"/>
  <c r="CC134" i="9"/>
  <c r="AY134" i="9" s="1"/>
  <c r="CU134" i="9"/>
  <c r="CT134" i="9"/>
  <c r="CW134" i="9"/>
  <c r="CV134" i="9"/>
  <c r="CS134" i="9"/>
  <c r="CO134" i="9"/>
  <c r="CH134" i="9"/>
  <c r="CG134" i="9"/>
  <c r="CS139" i="9"/>
  <c r="CF139" i="9"/>
  <c r="CE139" i="9"/>
  <c r="CI139" i="9"/>
  <c r="CH139" i="9"/>
  <c r="CG139" i="9"/>
  <c r="CC139" i="9"/>
  <c r="CX139" i="9"/>
  <c r="CW139" i="9"/>
  <c r="CU139" i="9"/>
  <c r="CT139" i="9"/>
  <c r="CG166" i="9"/>
  <c r="CP182" i="9"/>
  <c r="CH182" i="9"/>
  <c r="CG182" i="9"/>
  <c r="CB182" i="9"/>
  <c r="AY182" i="9" s="1"/>
  <c r="CS182" i="9"/>
  <c r="CV182" i="9"/>
  <c r="CR182" i="9"/>
  <c r="CQ182" i="9"/>
  <c r="CL275" i="9"/>
  <c r="CK275" i="9"/>
  <c r="CV275" i="9"/>
  <c r="CT275" i="9"/>
  <c r="CZ275" i="9"/>
  <c r="CH275" i="9"/>
  <c r="CF275" i="9"/>
  <c r="D167" i="9"/>
  <c r="D170" i="9"/>
  <c r="CV184" i="9"/>
  <c r="CU184" i="9"/>
  <c r="CT184" i="9"/>
  <c r="CS184" i="9"/>
  <c r="CH184" i="9"/>
  <c r="CE184" i="9"/>
  <c r="CD184" i="9"/>
  <c r="CC184" i="9"/>
  <c r="AY184" i="9" s="1"/>
  <c r="AY292" i="9"/>
  <c r="AY304" i="9"/>
  <c r="CP167" i="9"/>
  <c r="CB167" i="9"/>
  <c r="F174" i="9"/>
  <c r="CG205" i="9"/>
  <c r="CE205" i="9"/>
  <c r="CD205" i="9"/>
  <c r="CV205" i="9"/>
  <c r="CU205" i="9"/>
  <c r="CP205" i="9"/>
  <c r="CB205" i="9"/>
  <c r="CA311" i="9"/>
  <c r="CO311" i="9"/>
  <c r="CB221" i="9"/>
  <c r="CE221" i="9"/>
  <c r="CD221" i="9"/>
  <c r="CC221" i="9"/>
  <c r="CU221" i="9"/>
  <c r="CS221" i="9"/>
  <c r="CR221" i="9"/>
  <c r="CV221" i="9"/>
  <c r="CH221" i="9"/>
  <c r="CF254" i="9"/>
  <c r="CV254" i="9"/>
  <c r="CT254" i="9"/>
  <c r="CW254" i="9"/>
  <c r="CZ254" i="9"/>
  <c r="CY254" i="9"/>
  <c r="CL254" i="9"/>
  <c r="CK254" i="9"/>
  <c r="CI254" i="9"/>
  <c r="CH254" i="9"/>
  <c r="CK271" i="9"/>
  <c r="CT271" i="9"/>
  <c r="CS271" i="9"/>
  <c r="CL271" i="9"/>
  <c r="CE271" i="9"/>
  <c r="CY271" i="9"/>
  <c r="CW271" i="9"/>
  <c r="CF271" i="9"/>
  <c r="CL302" i="9"/>
  <c r="AY302" i="9" s="1"/>
  <c r="CW302" i="9"/>
  <c r="CK302" i="9"/>
  <c r="CI302" i="9"/>
  <c r="CH302" i="9"/>
  <c r="CZ302" i="9"/>
  <c r="CY302" i="9"/>
  <c r="CV302" i="9"/>
  <c r="CT302" i="9"/>
  <c r="CF302" i="9"/>
  <c r="D321" i="9"/>
  <c r="CA321" i="9"/>
  <c r="E143" i="9"/>
  <c r="D143" i="9" s="1"/>
  <c r="CC205" i="9"/>
  <c r="CB210" i="9"/>
  <c r="CH210" i="9"/>
  <c r="CG210" i="9"/>
  <c r="CE210" i="9"/>
  <c r="CV210" i="9"/>
  <c r="CU210" i="9"/>
  <c r="CS210" i="9"/>
  <c r="CR210" i="9"/>
  <c r="CQ210" i="9"/>
  <c r="CP210" i="9"/>
  <c r="CR231" i="9"/>
  <c r="CQ231" i="9"/>
  <c r="CP231" i="9"/>
  <c r="CD231" i="9"/>
  <c r="CC231" i="9"/>
  <c r="CB231" i="9"/>
  <c r="CA231" i="9"/>
  <c r="CK261" i="9"/>
  <c r="CJ261" i="9"/>
  <c r="CI261" i="9"/>
  <c r="CH261" i="9"/>
  <c r="CT261" i="9"/>
  <c r="CX261" i="9"/>
  <c r="CW261" i="9"/>
  <c r="CV261" i="9"/>
  <c r="CL261" i="9"/>
  <c r="CF261" i="9"/>
  <c r="AY261" i="9" s="1"/>
  <c r="CO268" i="9"/>
  <c r="CY278" i="9"/>
  <c r="CG278" i="9"/>
  <c r="CF278" i="9"/>
  <c r="CT278" i="9"/>
  <c r="CL278" i="9"/>
  <c r="CK278" i="9"/>
  <c r="CI278" i="9"/>
  <c r="CH278" i="9"/>
  <c r="CW278" i="9"/>
  <c r="CK328" i="9"/>
  <c r="CW328" i="9"/>
  <c r="CV328" i="9"/>
  <c r="CT328" i="9"/>
  <c r="CQ328" i="9"/>
  <c r="CI328" i="9"/>
  <c r="CC328" i="9"/>
  <c r="CZ328" i="9"/>
  <c r="CH328" i="9"/>
  <c r="CF328" i="9"/>
  <c r="AY328" i="9" s="1"/>
  <c r="CE328" i="9"/>
  <c r="CY328" i="9"/>
  <c r="CS328" i="9"/>
  <c r="CR328" i="9"/>
  <c r="CL328" i="9"/>
  <c r="CB170" i="9"/>
  <c r="CG184" i="9"/>
  <c r="CB203" i="9"/>
  <c r="CS203" i="9"/>
  <c r="CR203" i="9"/>
  <c r="CQ203" i="9"/>
  <c r="CG203" i="9"/>
  <c r="CF203" i="9"/>
  <c r="CT203" i="9"/>
  <c r="CH205" i="9"/>
  <c r="CU218" i="9"/>
  <c r="CF218" i="9"/>
  <c r="CS218" i="9"/>
  <c r="CR218" i="9"/>
  <c r="CQ218" i="9"/>
  <c r="CV218" i="9"/>
  <c r="CT218" i="9"/>
  <c r="CP218" i="9"/>
  <c r="CH218" i="9"/>
  <c r="CG218" i="9"/>
  <c r="CE218" i="9"/>
  <c r="CD218" i="9"/>
  <c r="CC218" i="9"/>
  <c r="CB218" i="9"/>
  <c r="D234" i="9"/>
  <c r="CH271" i="9"/>
  <c r="CV281" i="9"/>
  <c r="CF281" i="9"/>
  <c r="CU281" i="9"/>
  <c r="CT281" i="9"/>
  <c r="CL281" i="9"/>
  <c r="CK281" i="9"/>
  <c r="CI281" i="9"/>
  <c r="CH281" i="9"/>
  <c r="CG281" i="9"/>
  <c r="CO286" i="9"/>
  <c r="D286" i="9"/>
  <c r="D318" i="9"/>
  <c r="CV191" i="9"/>
  <c r="CR191" i="9"/>
  <c r="CQ191" i="9"/>
  <c r="CF191" i="9"/>
  <c r="CD191" i="9"/>
  <c r="CC191" i="9"/>
  <c r="CB191" i="9"/>
  <c r="CG214" i="9"/>
  <c r="CE214" i="9"/>
  <c r="CB214" i="9"/>
  <c r="CV214" i="9"/>
  <c r="CU214" i="9"/>
  <c r="CS214" i="9"/>
  <c r="CP214" i="9"/>
  <c r="CH214" i="9"/>
  <c r="AY254" i="9"/>
  <c r="CI271" i="9"/>
  <c r="CV314" i="9"/>
  <c r="CY314" i="9"/>
  <c r="CL314" i="9"/>
  <c r="CF314" i="9"/>
  <c r="CT314" i="9"/>
  <c r="CK314" i="9"/>
  <c r="CO318" i="9"/>
  <c r="CA318" i="9"/>
  <c r="CQ106" i="9"/>
  <c r="CT136" i="9"/>
  <c r="CV179" i="9"/>
  <c r="CU179" i="9"/>
  <c r="CS179" i="9"/>
  <c r="CH179" i="9"/>
  <c r="CQ184" i="9"/>
  <c r="CR189" i="9"/>
  <c r="CQ189" i="9"/>
  <c r="CP189" i="9"/>
  <c r="CV189" i="9"/>
  <c r="CU189" i="9"/>
  <c r="CT189" i="9"/>
  <c r="CS189" i="9"/>
  <c r="CE189" i="9"/>
  <c r="CD196" i="9"/>
  <c r="CC203" i="9"/>
  <c r="CR205" i="9"/>
  <c r="CC210" i="9"/>
  <c r="CG221" i="9"/>
  <c r="CB234" i="9"/>
  <c r="CV271" i="9"/>
  <c r="CU278" i="9"/>
  <c r="CA286" i="9"/>
  <c r="CV305" i="9"/>
  <c r="CL305" i="9"/>
  <c r="CK305" i="9"/>
  <c r="CF305" i="9"/>
  <c r="CZ305" i="9"/>
  <c r="CY305" i="9"/>
  <c r="CW305" i="9"/>
  <c r="CT305" i="9"/>
  <c r="CI305" i="9"/>
  <c r="CQ107" i="9"/>
  <c r="CU136" i="9"/>
  <c r="D138" i="9"/>
  <c r="CP140" i="9"/>
  <c r="CB140" i="9"/>
  <c r="AY140" i="9" s="1"/>
  <c r="B158" i="9"/>
  <c r="CC181" i="9"/>
  <c r="CB181" i="9"/>
  <c r="CU181" i="9"/>
  <c r="CQ181" i="9"/>
  <c r="CP181" i="9"/>
  <c r="CH181" i="9"/>
  <c r="F183" i="9"/>
  <c r="D183" i="9" s="1"/>
  <c r="CR184" i="9"/>
  <c r="CE191" i="9"/>
  <c r="CU193" i="9"/>
  <c r="CG193" i="9"/>
  <c r="CE193" i="9"/>
  <c r="AY193" i="9" s="1"/>
  <c r="CD193" i="9"/>
  <c r="CR193" i="9"/>
  <c r="CF196" i="9"/>
  <c r="CD203" i="9"/>
  <c r="CS205" i="9"/>
  <c r="CD210" i="9"/>
  <c r="CP221" i="9"/>
  <c r="CO231" i="9"/>
  <c r="CV269" i="9"/>
  <c r="CG269" i="9"/>
  <c r="CZ269" i="9"/>
  <c r="CY269" i="9"/>
  <c r="CW269" i="9"/>
  <c r="CH269" i="9"/>
  <c r="AY269" i="9" s="1"/>
  <c r="CL269" i="9"/>
  <c r="CK269" i="9"/>
  <c r="CI269" i="9"/>
  <c r="CF269" i="9"/>
  <c r="CZ271" i="9"/>
  <c r="CV278" i="9"/>
  <c r="CW281" i="9"/>
  <c r="CO321" i="9"/>
  <c r="CD328" i="9"/>
  <c r="CS106" i="9"/>
  <c r="CV136" i="9"/>
  <c r="D169" i="9"/>
  <c r="CB179" i="9"/>
  <c r="CU185" i="9"/>
  <c r="CR185" i="9"/>
  <c r="CQ185" i="9"/>
  <c r="CP185" i="9"/>
  <c r="CE185" i="9"/>
  <c r="AY185" i="9" s="1"/>
  <c r="CB189" i="9"/>
  <c r="AY189" i="9" s="1"/>
  <c r="CG191" i="9"/>
  <c r="CQ196" i="9"/>
  <c r="E201" i="9"/>
  <c r="D201" i="9" s="1"/>
  <c r="CE203" i="9"/>
  <c r="D206" i="9"/>
  <c r="D211" i="9"/>
  <c r="D219" i="9"/>
  <c r="CQ221" i="9"/>
  <c r="D255" i="9"/>
  <c r="CY272" i="9"/>
  <c r="CZ272" i="9"/>
  <c r="CW272" i="9"/>
  <c r="CF272" i="9"/>
  <c r="CV272" i="9"/>
  <c r="CT272" i="9"/>
  <c r="CI272" i="9"/>
  <c r="CV274" i="9"/>
  <c r="CL274" i="9"/>
  <c r="CK274" i="9"/>
  <c r="CI274" i="9"/>
  <c r="CT274" i="9"/>
  <c r="CH274" i="9"/>
  <c r="CF274" i="9"/>
  <c r="CZ274" i="9"/>
  <c r="CY274" i="9"/>
  <c r="CW274" i="9"/>
  <c r="CZ278" i="9"/>
  <c r="CY281" i="9"/>
  <c r="CS289" i="9"/>
  <c r="CE289" i="9"/>
  <c r="CY289" i="9"/>
  <c r="CW289" i="9"/>
  <c r="CV289" i="9"/>
  <c r="CH289" i="9"/>
  <c r="CF289" i="9"/>
  <c r="AY289" i="9" s="1"/>
  <c r="CL289" i="9"/>
  <c r="CZ289" i="9"/>
  <c r="D293" i="9"/>
  <c r="E331" i="9"/>
  <c r="D331" i="9" s="1"/>
  <c r="CT106" i="9"/>
  <c r="CS107" i="9"/>
  <c r="CW136" i="9"/>
  <c r="CC179" i="9"/>
  <c r="CE187" i="9"/>
  <c r="CD187" i="9"/>
  <c r="CC187" i="9"/>
  <c r="CQ187" i="9"/>
  <c r="CP187" i="9"/>
  <c r="CB187" i="9"/>
  <c r="CC189" i="9"/>
  <c r="CH191" i="9"/>
  <c r="CH203" i="9"/>
  <c r="CP234" i="9"/>
  <c r="CY261" i="9"/>
  <c r="CZ281" i="9"/>
  <c r="CF284" i="9"/>
  <c r="AY284" i="9" s="1"/>
  <c r="CZ284" i="9"/>
  <c r="CT284" i="9"/>
  <c r="CY284" i="9"/>
  <c r="CW284" i="9"/>
  <c r="CL284" i="9"/>
  <c r="CK284" i="9"/>
  <c r="CI284" i="9"/>
  <c r="CH284" i="9"/>
  <c r="CA293" i="9"/>
  <c r="CO293" i="9"/>
  <c r="CH303" i="9"/>
  <c r="CF303" i="9"/>
  <c r="CZ303" i="9"/>
  <c r="CX303" i="9"/>
  <c r="CW303" i="9"/>
  <c r="CV303" i="9"/>
  <c r="CT303" i="9"/>
  <c r="CK303" i="9"/>
  <c r="CC312" i="9"/>
  <c r="AY312" i="9" s="1"/>
  <c r="CS312" i="9"/>
  <c r="CY312" i="9"/>
  <c r="CR312" i="9"/>
  <c r="CE312" i="9"/>
  <c r="CD312" i="9"/>
  <c r="CW312" i="9"/>
  <c r="CV312" i="9"/>
  <c r="CT312" i="9"/>
  <c r="CL312" i="9"/>
  <c r="CK312" i="9"/>
  <c r="CI312" i="9"/>
  <c r="CH312" i="9"/>
  <c r="CF312" i="9"/>
  <c r="CH314" i="9"/>
  <c r="AY314" i="9" s="1"/>
  <c r="D319" i="9"/>
  <c r="CP191" i="9"/>
  <c r="CT196" i="9"/>
  <c r="CS196" i="9"/>
  <c r="CR196" i="9"/>
  <c r="CP196" i="9"/>
  <c r="CH196" i="9"/>
  <c r="CG196" i="9"/>
  <c r="CV196" i="9"/>
  <c r="CE196" i="9"/>
  <c r="CC196" i="9"/>
  <c r="CB196" i="9"/>
  <c r="CV197" i="9"/>
  <c r="CU197" i="9"/>
  <c r="CT197" i="9"/>
  <c r="CS197" i="9"/>
  <c r="CR197" i="9"/>
  <c r="CQ197" i="9"/>
  <c r="CP197" i="9"/>
  <c r="CE197" i="9"/>
  <c r="CB197" i="9"/>
  <c r="CP203" i="9"/>
  <c r="CG225" i="9"/>
  <c r="CB225" i="9"/>
  <c r="CS225" i="9"/>
  <c r="CR225" i="9"/>
  <c r="CQ225" i="9"/>
  <c r="CP225" i="9"/>
  <c r="CH225" i="9"/>
  <c r="CE225" i="9"/>
  <c r="CD225" i="9"/>
  <c r="CZ261" i="9"/>
  <c r="CD264" i="9"/>
  <c r="CT264" i="9"/>
  <c r="CS264" i="9"/>
  <c r="CR264" i="9"/>
  <c r="CQ264" i="9"/>
  <c r="CL264" i="9"/>
  <c r="CK264" i="9"/>
  <c r="CW264" i="9"/>
  <c r="CV264" i="9"/>
  <c r="CU264" i="9"/>
  <c r="CI264" i="9"/>
  <c r="CH264" i="9"/>
  <c r="CG264" i="9"/>
  <c r="CF264" i="9"/>
  <c r="CI314" i="9"/>
  <c r="CA319" i="9"/>
  <c r="CO319" i="9"/>
  <c r="CF322" i="9"/>
  <c r="CW322" i="9"/>
  <c r="CV322" i="9"/>
  <c r="CT322" i="9"/>
  <c r="CK322" i="9"/>
  <c r="AY322" i="9" s="1"/>
  <c r="CI322" i="9"/>
  <c r="CH322" i="9"/>
  <c r="CZ322" i="9"/>
  <c r="CV106" i="9"/>
  <c r="CU107" i="9"/>
  <c r="CW137" i="9"/>
  <c r="CV137" i="9"/>
  <c r="CO137" i="9"/>
  <c r="CI137" i="9"/>
  <c r="CS191" i="9"/>
  <c r="CU203" i="9"/>
  <c r="CK258" i="9"/>
  <c r="CC258" i="9"/>
  <c r="AY258" i="9" s="1"/>
  <c r="CL258" i="9"/>
  <c r="CI258" i="9"/>
  <c r="CH258" i="9"/>
  <c r="CW258" i="9"/>
  <c r="CV258" i="9"/>
  <c r="CT258" i="9"/>
  <c r="CS258" i="9"/>
  <c r="CR258" i="9"/>
  <c r="CQ258" i="9"/>
  <c r="CE258" i="9"/>
  <c r="CL262" i="9"/>
  <c r="CK262" i="9"/>
  <c r="CI262" i="9"/>
  <c r="CZ262" i="9"/>
  <c r="CY262" i="9"/>
  <c r="CW262" i="9"/>
  <c r="CF262" i="9"/>
  <c r="CO264" i="9"/>
  <c r="CA264" i="9"/>
  <c r="AY264" i="9" s="1"/>
  <c r="CA282" i="9"/>
  <c r="D282" i="9"/>
  <c r="CO282" i="9"/>
  <c r="D296" i="9"/>
  <c r="E335" i="9"/>
  <c r="D335" i="9" s="1"/>
  <c r="CP141" i="9"/>
  <c r="CU191" i="9"/>
  <c r="CD197" i="9"/>
  <c r="CD204" i="9"/>
  <c r="CC204" i="9"/>
  <c r="CB204" i="9"/>
  <c r="CV204" i="9"/>
  <c r="CU204" i="9"/>
  <c r="CQ204" i="9"/>
  <c r="CH204" i="9"/>
  <c r="CG204" i="9"/>
  <c r="CF204" i="9"/>
  <c r="CE204" i="9"/>
  <c r="CG216" i="9"/>
  <c r="CV216" i="9"/>
  <c r="CU216" i="9"/>
  <c r="CS216" i="9"/>
  <c r="CP216" i="9"/>
  <c r="CH216" i="9"/>
  <c r="CC225" i="9"/>
  <c r="CE264" i="9"/>
  <c r="CV270" i="9"/>
  <c r="CH270" i="9"/>
  <c r="CI270" i="9"/>
  <c r="CF270" i="9"/>
  <c r="CE270" i="9"/>
  <c r="CS270" i="9"/>
  <c r="CZ270" i="9"/>
  <c r="CY270" i="9"/>
  <c r="CW270" i="9"/>
  <c r="CQ270" i="9"/>
  <c r="CD270" i="9"/>
  <c r="AY270" i="9" s="1"/>
  <c r="CO287" i="9"/>
  <c r="CA287" i="9"/>
  <c r="AY287" i="9" s="1"/>
  <c r="CQ306" i="9"/>
  <c r="CL306" i="9"/>
  <c r="CH306" i="9"/>
  <c r="CC306" i="9"/>
  <c r="CR306" i="9"/>
  <c r="CK306" i="9"/>
  <c r="CF306" i="9"/>
  <c r="CE306" i="9"/>
  <c r="CW306" i="9"/>
  <c r="CS306" i="9"/>
  <c r="CV310" i="9"/>
  <c r="CZ310" i="9"/>
  <c r="CT310" i="9"/>
  <c r="CK310" i="9"/>
  <c r="CW310" i="9"/>
  <c r="CY310" i="9"/>
  <c r="CL310" i="9"/>
  <c r="CI310" i="9"/>
  <c r="CH310" i="9"/>
  <c r="AY310" i="9" s="1"/>
  <c r="CW314" i="9"/>
  <c r="CV97" i="9"/>
  <c r="CV108" i="9"/>
  <c r="CB137" i="9"/>
  <c r="CQ179" i="9"/>
  <c r="CV181" i="9"/>
  <c r="CG185" i="9"/>
  <c r="CR187" i="9"/>
  <c r="CU190" i="9"/>
  <c r="CT190" i="9"/>
  <c r="CS190" i="9"/>
  <c r="CE190" i="9"/>
  <c r="CD190" i="9"/>
  <c r="AY190" i="9" s="1"/>
  <c r="CR190" i="9"/>
  <c r="CS193" i="9"/>
  <c r="CF197" i="9"/>
  <c r="CU225" i="9"/>
  <c r="CD258" i="9"/>
  <c r="AY262" i="9"/>
  <c r="CY264" i="9"/>
  <c r="CT289" i="9"/>
  <c r="CV294" i="9"/>
  <c r="CK294" i="9"/>
  <c r="AY294" i="9" s="1"/>
  <c r="CL294" i="9"/>
  <c r="CI294" i="9"/>
  <c r="CH294" i="9"/>
  <c r="CS294" i="9"/>
  <c r="CR294" i="9"/>
  <c r="CQ294" i="9"/>
  <c r="CZ294" i="9"/>
  <c r="CY294" i="9"/>
  <c r="CW294" i="9"/>
  <c r="CD294" i="9"/>
  <c r="CI303" i="9"/>
  <c r="CQ312" i="9"/>
  <c r="CZ314" i="9"/>
  <c r="D98" i="9"/>
  <c r="D109" i="9"/>
  <c r="CF133" i="9"/>
  <c r="CE133" i="9"/>
  <c r="CW133" i="9"/>
  <c r="CV133" i="9"/>
  <c r="CC136" i="9"/>
  <c r="AY136" i="9" s="1"/>
  <c r="CC137" i="9"/>
  <c r="D168" i="9"/>
  <c r="CR179" i="9"/>
  <c r="CH185" i="9"/>
  <c r="CS187" i="9"/>
  <c r="CV193" i="9"/>
  <c r="CG197" i="9"/>
  <c r="CB216" i="9"/>
  <c r="CV225" i="9"/>
  <c r="CO255" i="9"/>
  <c r="CF258" i="9"/>
  <c r="CZ264" i="9"/>
  <c r="CZ267" i="9"/>
  <c r="CY267" i="9"/>
  <c r="CF267" i="9"/>
  <c r="CX267" i="9"/>
  <c r="CW267" i="9"/>
  <c r="CV267" i="9"/>
  <c r="CU267" i="9"/>
  <c r="CT267" i="9"/>
  <c r="CL267" i="9"/>
  <c r="CK267" i="9"/>
  <c r="CJ267" i="9"/>
  <c r="CG267" i="9"/>
  <c r="CV284" i="9"/>
  <c r="CJ303" i="9"/>
  <c r="CZ312" i="9"/>
  <c r="CL322" i="9"/>
  <c r="CI323" i="9"/>
  <c r="CH323" i="9"/>
  <c r="CF323" i="9"/>
  <c r="AY323" i="9" s="1"/>
  <c r="CT323" i="9"/>
  <c r="CR327" i="9"/>
  <c r="CH327" i="9"/>
  <c r="CZ327" i="9"/>
  <c r="CY327" i="9"/>
  <c r="CX327" i="9"/>
  <c r="CT327" i="9"/>
  <c r="CF327" i="9"/>
  <c r="CS327" i="9"/>
  <c r="CQ327" i="9"/>
  <c r="CD327" i="9"/>
  <c r="CC327" i="9"/>
  <c r="AY327" i="9" s="1"/>
  <c r="CR252" i="9"/>
  <c r="CA342" i="9"/>
  <c r="AS342" i="9" s="1"/>
  <c r="CO342" i="9"/>
  <c r="CO233" i="9"/>
  <c r="CD233" i="9"/>
  <c r="CC233" i="9"/>
  <c r="CR233" i="9"/>
  <c r="CQ233" i="9"/>
  <c r="CS307" i="9"/>
  <c r="CL307" i="9"/>
  <c r="CH307" i="9"/>
  <c r="CZ307" i="9"/>
  <c r="CY307" i="9"/>
  <c r="CW307" i="9"/>
  <c r="CE307" i="9"/>
  <c r="CW315" i="9"/>
  <c r="CI315" i="9"/>
  <c r="CH315" i="9"/>
  <c r="CF315" i="9"/>
  <c r="AY315" i="9" s="1"/>
  <c r="CZ315" i="9"/>
  <c r="CL315" i="9"/>
  <c r="CF222" i="9"/>
  <c r="CR222" i="9"/>
  <c r="CQ222" i="9"/>
  <c r="CP222" i="9"/>
  <c r="CF250" i="9"/>
  <c r="CH250" i="9"/>
  <c r="CZ250" i="9"/>
  <c r="CY250" i="9"/>
  <c r="CK250" i="9"/>
  <c r="CL266" i="9"/>
  <c r="CY266" i="9"/>
  <c r="CW266" i="9"/>
  <c r="CV266" i="9"/>
  <c r="CK266" i="9"/>
  <c r="CO307" i="9"/>
  <c r="CA307" i="9"/>
  <c r="CT309" i="9"/>
  <c r="CY309" i="9"/>
  <c r="CX309" i="9"/>
  <c r="CW309" i="9"/>
  <c r="CI309" i="9"/>
  <c r="CH309" i="9"/>
  <c r="CF309" i="9"/>
  <c r="AY309" i="9" s="1"/>
  <c r="CC325" i="9"/>
  <c r="AY325" i="9" s="1"/>
  <c r="CS325" i="9"/>
  <c r="CF325" i="9"/>
  <c r="CE325" i="9"/>
  <c r="CD325" i="9"/>
  <c r="CW325" i="9"/>
  <c r="CQ325" i="9"/>
  <c r="CJ327" i="9"/>
  <c r="E332" i="9"/>
  <c r="CC209" i="9"/>
  <c r="CB209" i="9"/>
  <c r="D253" i="9"/>
  <c r="D263" i="9"/>
  <c r="CY301" i="9"/>
  <c r="CK301" i="9"/>
  <c r="CW301" i="9"/>
  <c r="CZ301" i="9"/>
  <c r="CV323" i="9"/>
  <c r="CK327" i="9"/>
  <c r="F332" i="9"/>
  <c r="D164" i="9"/>
  <c r="CD209" i="9"/>
  <c r="CP233" i="9"/>
  <c r="CB233" i="9"/>
  <c r="AY256" i="9"/>
  <c r="D295" i="9"/>
  <c r="CW323" i="9"/>
  <c r="CL327" i="9"/>
  <c r="D224" i="9"/>
  <c r="D260" i="9"/>
  <c r="CF307" i="9"/>
  <c r="CY323" i="9"/>
  <c r="E334" i="9"/>
  <c r="D334" i="9" s="1"/>
  <c r="CA233" i="9"/>
  <c r="CH252" i="9"/>
  <c r="CY252" i="9"/>
  <c r="CL252" i="9"/>
  <c r="CK252" i="9"/>
  <c r="CD252" i="9"/>
  <c r="CC252" i="9"/>
  <c r="AY252" i="9" s="1"/>
  <c r="CW252" i="9"/>
  <c r="AY273" i="9"/>
  <c r="CY292" i="9"/>
  <c r="CI292" i="9"/>
  <c r="CZ292" i="9"/>
  <c r="CT292" i="9"/>
  <c r="CO304" i="9"/>
  <c r="CI307" i="9"/>
  <c r="CJ315" i="9"/>
  <c r="CF317" i="9"/>
  <c r="CV317" i="9"/>
  <c r="CT317" i="9"/>
  <c r="CK317" i="9"/>
  <c r="CL317" i="9"/>
  <c r="CZ323" i="9"/>
  <c r="D173" i="9"/>
  <c r="CD180" i="9"/>
  <c r="AY180" i="9" s="1"/>
  <c r="AY198" i="9"/>
  <c r="D208" i="9"/>
  <c r="CG209" i="9"/>
  <c r="D215" i="9"/>
  <c r="CD222" i="9"/>
  <c r="AY222" i="9" s="1"/>
  <c r="CS244" i="9"/>
  <c r="CB244" i="9"/>
  <c r="CQ244" i="9"/>
  <c r="CP244" i="9"/>
  <c r="CO244" i="9"/>
  <c r="CE244" i="9"/>
  <c r="CI250" i="9"/>
  <c r="CA253" i="9"/>
  <c r="CF266" i="9"/>
  <c r="AY266" i="9" s="1"/>
  <c r="CZ283" i="9"/>
  <c r="CY283" i="9"/>
  <c r="CW283" i="9"/>
  <c r="CI283" i="9"/>
  <c r="CO298" i="9"/>
  <c r="CF301" i="9"/>
  <c r="AY301" i="9" s="1"/>
  <c r="CK307" i="9"/>
  <c r="D311" i="9"/>
  <c r="CK315" i="9"/>
  <c r="CA317" i="9"/>
  <c r="AY317" i="9" s="1"/>
  <c r="CO317" i="9"/>
  <c r="CH325" i="9"/>
  <c r="CV327" i="9"/>
  <c r="F333" i="9"/>
  <c r="CF165" i="9"/>
  <c r="D171" i="9"/>
  <c r="CP180" i="9"/>
  <c r="CR209" i="9"/>
  <c r="CS222" i="9"/>
  <c r="CD244" i="9"/>
  <c r="CT250" i="9"/>
  <c r="AY259" i="9"/>
  <c r="CO260" i="9"/>
  <c r="CE283" i="9"/>
  <c r="CH292" i="9"/>
  <c r="CO301" i="9"/>
  <c r="CW308" i="9"/>
  <c r="CV308" i="9"/>
  <c r="CT308" i="9"/>
  <c r="CL308" i="9"/>
  <c r="CF308" i="9"/>
  <c r="CY308" i="9"/>
  <c r="CV315" i="9"/>
  <c r="CI317" i="9"/>
  <c r="CG165" i="9"/>
  <c r="CH202" i="9"/>
  <c r="CG202" i="9"/>
  <c r="CF202" i="9"/>
  <c r="AY202" i="9" s="1"/>
  <c r="CS209" i="9"/>
  <c r="CT222" i="9"/>
  <c r="CO242" i="9"/>
  <c r="CS242" i="9"/>
  <c r="CR242" i="9"/>
  <c r="CQ242" i="9"/>
  <c r="CC242" i="9"/>
  <c r="L242" i="9" s="1"/>
  <c r="CR244" i="9"/>
  <c r="CV250" i="9"/>
  <c r="CE252" i="9"/>
  <c r="CT266" i="9"/>
  <c r="CF283" i="9"/>
  <c r="CO289" i="9"/>
  <c r="CK292" i="9"/>
  <c r="CX315" i="9"/>
  <c r="CR325" i="9"/>
  <c r="CY326" i="9"/>
  <c r="CC326" i="9"/>
  <c r="CW326" i="9"/>
  <c r="CR326" i="9"/>
  <c r="CK326" i="9"/>
  <c r="CA306" i="9"/>
  <c r="CO306" i="9"/>
  <c r="CH324" i="9"/>
  <c r="CY324" i="9"/>
  <c r="CI324" i="9"/>
  <c r="CF324" i="9"/>
  <c r="CE324" i="9"/>
  <c r="CZ324" i="9"/>
  <c r="CA343" i="9"/>
  <c r="AS343" i="9" s="1"/>
  <c r="L241" i="9"/>
  <c r="CL259" i="9"/>
  <c r="CO267" i="9"/>
  <c r="CA267" i="9"/>
  <c r="CD324" i="9"/>
  <c r="D163" i="9"/>
  <c r="CK280" i="9"/>
  <c r="AY280" i="9" s="1"/>
  <c r="CZ280" i="9"/>
  <c r="CY280" i="9"/>
  <c r="CW280" i="9"/>
  <c r="AY300" i="9"/>
  <c r="CY316" i="9"/>
  <c r="CL316" i="9"/>
  <c r="CK316" i="9"/>
  <c r="CI316" i="9"/>
  <c r="CK324" i="9"/>
  <c r="CE329" i="9"/>
  <c r="CV329" i="9"/>
  <c r="CT329" i="9"/>
  <c r="CS329" i="9"/>
  <c r="CR329" i="9"/>
  <c r="CH329" i="9"/>
  <c r="F330" i="9"/>
  <c r="D330" i="9" s="1"/>
  <c r="D212" i="9"/>
  <c r="D251" i="9"/>
  <c r="CL324" i="9"/>
  <c r="CQ326" i="9"/>
  <c r="CO329" i="9"/>
  <c r="CA329" i="9"/>
  <c r="CA341" i="9"/>
  <c r="AS341" i="9" s="1"/>
  <c r="CZ276" i="9"/>
  <c r="CW291" i="9"/>
  <c r="CI291" i="9"/>
  <c r="AY291" i="9" s="1"/>
  <c r="D277" i="9"/>
  <c r="CO283" i="9"/>
  <c r="CA283" i="9"/>
  <c r="AY283" i="9" s="1"/>
  <c r="D299" i="9"/>
  <c r="D220" i="9"/>
  <c r="CG38" i="9" l="1"/>
  <c r="CH38" i="9"/>
  <c r="CF38" i="9"/>
  <c r="CE38" i="9"/>
  <c r="CD38" i="9"/>
  <c r="CU38" i="9"/>
  <c r="CT38" i="9"/>
  <c r="CS38" i="9"/>
  <c r="CV38" i="9"/>
  <c r="CR38" i="9"/>
  <c r="CZ299" i="9"/>
  <c r="CT299" i="9"/>
  <c r="CY299" i="9"/>
  <c r="CW299" i="9"/>
  <c r="CV299" i="9"/>
  <c r="CL299" i="9"/>
  <c r="CH299" i="9"/>
  <c r="CK299" i="9"/>
  <c r="CI299" i="9"/>
  <c r="CF299" i="9"/>
  <c r="CY311" i="9"/>
  <c r="CT311" i="9"/>
  <c r="CH311" i="9"/>
  <c r="CF311" i="9"/>
  <c r="CW311" i="9"/>
  <c r="CL311" i="9"/>
  <c r="CZ311" i="9"/>
  <c r="CV311" i="9"/>
  <c r="CK311" i="9"/>
  <c r="CI311" i="9"/>
  <c r="CD208" i="9"/>
  <c r="CC208" i="9"/>
  <c r="CR208" i="9"/>
  <c r="CH208" i="9"/>
  <c r="CU208" i="9"/>
  <c r="CS208" i="9"/>
  <c r="CQ208" i="9"/>
  <c r="CP208" i="9"/>
  <c r="CG208" i="9"/>
  <c r="CE208" i="9"/>
  <c r="CB208" i="9"/>
  <c r="CV208" i="9"/>
  <c r="CF164" i="9"/>
  <c r="CE164" i="9"/>
  <c r="CV164" i="9"/>
  <c r="CU164" i="9"/>
  <c r="CT164" i="9"/>
  <c r="CS164" i="9"/>
  <c r="CH164" i="9"/>
  <c r="CG164" i="9"/>
  <c r="CR164" i="9"/>
  <c r="CD164" i="9"/>
  <c r="AY164" i="9" s="1"/>
  <c r="AY223" i="9"/>
  <c r="CH35" i="9"/>
  <c r="CG35" i="9"/>
  <c r="CF35" i="9"/>
  <c r="CE35" i="9"/>
  <c r="CD35" i="9"/>
  <c r="CV35" i="9"/>
  <c r="CT35" i="9"/>
  <c r="CS35" i="9"/>
  <c r="CU35" i="9"/>
  <c r="CR35" i="9"/>
  <c r="CU66" i="9"/>
  <c r="CT66" i="9"/>
  <c r="CS66" i="9"/>
  <c r="CV66" i="9"/>
  <c r="CR66" i="9"/>
  <c r="CH66" i="9"/>
  <c r="CG66" i="9"/>
  <c r="CF66" i="9"/>
  <c r="CD66" i="9"/>
  <c r="AY66" i="9" s="1"/>
  <c r="CE66" i="9"/>
  <c r="AY199" i="9"/>
  <c r="CV215" i="9"/>
  <c r="CP215" i="9"/>
  <c r="CH215" i="9"/>
  <c r="CG215" i="9"/>
  <c r="CF215" i="9"/>
  <c r="CE215" i="9"/>
  <c r="CU215" i="9"/>
  <c r="CS215" i="9"/>
  <c r="CB215" i="9"/>
  <c r="CT215" i="9"/>
  <c r="CH37" i="9"/>
  <c r="CG37" i="9"/>
  <c r="CF37" i="9"/>
  <c r="CE37" i="9"/>
  <c r="CD37" i="9"/>
  <c r="AY37" i="9" s="1"/>
  <c r="CV37" i="9"/>
  <c r="CT37" i="9"/>
  <c r="CS37" i="9"/>
  <c r="CU37" i="9"/>
  <c r="CR37" i="9"/>
  <c r="CR220" i="9"/>
  <c r="CC220" i="9"/>
  <c r="CB220" i="9"/>
  <c r="CV220" i="9"/>
  <c r="CU220" i="9"/>
  <c r="CH220" i="9"/>
  <c r="CG220" i="9"/>
  <c r="CE220" i="9"/>
  <c r="CD220" i="9"/>
  <c r="CS220" i="9"/>
  <c r="CQ220" i="9"/>
  <c r="CP220" i="9"/>
  <c r="CQ282" i="9"/>
  <c r="CE282" i="9"/>
  <c r="CV282" i="9"/>
  <c r="CT282" i="9"/>
  <c r="CS282" i="9"/>
  <c r="CH282" i="9"/>
  <c r="AY282" i="9" s="1"/>
  <c r="CZ282" i="9"/>
  <c r="CY282" i="9"/>
  <c r="CW282" i="9"/>
  <c r="CR282" i="9"/>
  <c r="CI282" i="9"/>
  <c r="CC282" i="9"/>
  <c r="CK282" i="9"/>
  <c r="CF282" i="9"/>
  <c r="CD282" i="9"/>
  <c r="CL282" i="9"/>
  <c r="CC116" i="9"/>
  <c r="AY116" i="9" s="1"/>
  <c r="CW116" i="9"/>
  <c r="CV116" i="9"/>
  <c r="CU116" i="9"/>
  <c r="CS116" i="9"/>
  <c r="CQ116" i="9"/>
  <c r="CO116" i="9"/>
  <c r="CJ116" i="9"/>
  <c r="CH116" i="9"/>
  <c r="CX116" i="9"/>
  <c r="CT116" i="9"/>
  <c r="CI116" i="9"/>
  <c r="CF116" i="9"/>
  <c r="CG116" i="9"/>
  <c r="CE116" i="9"/>
  <c r="AY316" i="9"/>
  <c r="AY250" i="9"/>
  <c r="CV109" i="9"/>
  <c r="CU109" i="9"/>
  <c r="CW109" i="9"/>
  <c r="CS109" i="9"/>
  <c r="CQ109" i="9"/>
  <c r="CO109" i="9"/>
  <c r="CI109" i="9"/>
  <c r="CG109" i="9"/>
  <c r="CT109" i="9"/>
  <c r="CH109" i="9"/>
  <c r="CF109" i="9"/>
  <c r="CE109" i="9"/>
  <c r="CC109" i="9"/>
  <c r="AY109" i="9" s="1"/>
  <c r="AY225" i="9"/>
  <c r="AY181" i="9"/>
  <c r="AY111" i="9"/>
  <c r="CH33" i="9"/>
  <c r="CG33" i="9"/>
  <c r="CD33" i="9"/>
  <c r="CF33" i="9"/>
  <c r="CE33" i="9"/>
  <c r="CV33" i="9"/>
  <c r="CT33" i="9"/>
  <c r="CS33" i="9"/>
  <c r="CR33" i="9"/>
  <c r="CU33" i="9"/>
  <c r="AY207" i="9"/>
  <c r="CL293" i="9"/>
  <c r="CI293" i="9"/>
  <c r="CH293" i="9"/>
  <c r="CF293" i="9"/>
  <c r="AY293" i="9" s="1"/>
  <c r="CK293" i="9"/>
  <c r="CW293" i="9"/>
  <c r="CV293" i="9"/>
  <c r="CT293" i="9"/>
  <c r="CZ293" i="9"/>
  <c r="CY293" i="9"/>
  <c r="AY214" i="9"/>
  <c r="AY210" i="9"/>
  <c r="CH32" i="9"/>
  <c r="CG32" i="9"/>
  <c r="CF32" i="9"/>
  <c r="CE32" i="9"/>
  <c r="CD32" i="9"/>
  <c r="CV32" i="9"/>
  <c r="CT32" i="9"/>
  <c r="CS32" i="9"/>
  <c r="CU32" i="9"/>
  <c r="CR32" i="9"/>
  <c r="CC105" i="9"/>
  <c r="AY105" i="9" s="1"/>
  <c r="CV105" i="9"/>
  <c r="CT105" i="9"/>
  <c r="CS105" i="9"/>
  <c r="CQ105" i="9"/>
  <c r="CI105" i="9"/>
  <c r="CW105" i="9"/>
  <c r="CU105" i="9"/>
  <c r="CO105" i="9"/>
  <c r="CH105" i="9"/>
  <c r="CG105" i="9"/>
  <c r="CF105" i="9"/>
  <c r="CE105" i="9"/>
  <c r="AY271" i="9"/>
  <c r="AY179" i="9"/>
  <c r="AY281" i="9"/>
  <c r="AY221" i="9"/>
  <c r="AY126" i="9"/>
  <c r="CH31" i="9"/>
  <c r="CG31" i="9"/>
  <c r="CF31" i="9"/>
  <c r="CD31" i="9"/>
  <c r="CE31" i="9"/>
  <c r="CV31" i="9"/>
  <c r="CT31" i="9"/>
  <c r="CS31" i="9"/>
  <c r="CU31" i="9"/>
  <c r="CR31" i="9"/>
  <c r="AY47" i="9"/>
  <c r="AY272" i="9"/>
  <c r="AY306" i="9"/>
  <c r="AJ233" i="9"/>
  <c r="AY197" i="9"/>
  <c r="CV319" i="9"/>
  <c r="CW319" i="9"/>
  <c r="CT319" i="9"/>
  <c r="CS319" i="9"/>
  <c r="CL319" i="9"/>
  <c r="CF319" i="9"/>
  <c r="CY319" i="9"/>
  <c r="CH319" i="9"/>
  <c r="CE319" i="9"/>
  <c r="AY319" i="9" s="1"/>
  <c r="CK319" i="9"/>
  <c r="CI319" i="9"/>
  <c r="CZ319" i="9"/>
  <c r="CV169" i="9"/>
  <c r="CU169" i="9"/>
  <c r="CT169" i="9"/>
  <c r="CG169" i="9"/>
  <c r="CF169" i="9"/>
  <c r="CE169" i="9"/>
  <c r="CH169" i="9"/>
  <c r="CD169" i="9"/>
  <c r="CS169" i="9"/>
  <c r="CR169" i="9"/>
  <c r="AY268" i="9"/>
  <c r="AY200" i="9"/>
  <c r="CH21" i="9"/>
  <c r="CG21" i="9"/>
  <c r="CF21" i="9"/>
  <c r="CD21" i="9"/>
  <c r="CE21" i="9"/>
  <c r="D39" i="9"/>
  <c r="CV21" i="9"/>
  <c r="CT21" i="9"/>
  <c r="CS21" i="9"/>
  <c r="CU21" i="9"/>
  <c r="CR21" i="9"/>
  <c r="B384" i="9" s="1"/>
  <c r="AY217" i="9"/>
  <c r="CF115" i="9"/>
  <c r="CE115" i="9"/>
  <c r="CW115" i="9"/>
  <c r="CU115" i="9"/>
  <c r="CS115" i="9"/>
  <c r="CQ115" i="9"/>
  <c r="CI115" i="9"/>
  <c r="CC115" i="9"/>
  <c r="CT115" i="9"/>
  <c r="CH115" i="9"/>
  <c r="CV115" i="9"/>
  <c r="CO115" i="9"/>
  <c r="CG115" i="9"/>
  <c r="CV98" i="9"/>
  <c r="CU98" i="9"/>
  <c r="CW98" i="9"/>
  <c r="CS98" i="9"/>
  <c r="CQ98" i="9"/>
  <c r="CO98" i="9"/>
  <c r="CI98" i="9"/>
  <c r="CG98" i="9"/>
  <c r="CF98" i="9"/>
  <c r="CE98" i="9"/>
  <c r="CC98" i="9"/>
  <c r="AY98" i="9" s="1"/>
  <c r="CT98" i="9"/>
  <c r="CH98" i="9"/>
  <c r="AY191" i="9"/>
  <c r="AY321" i="9"/>
  <c r="AY311" i="9"/>
  <c r="AY297" i="9"/>
  <c r="CO113" i="9"/>
  <c r="CI113" i="9"/>
  <c r="CW113" i="9"/>
  <c r="CU113" i="9"/>
  <c r="CS113" i="9"/>
  <c r="CQ113" i="9"/>
  <c r="CG113" i="9"/>
  <c r="CT113" i="9"/>
  <c r="CH113" i="9"/>
  <c r="CC113" i="9"/>
  <c r="AY113" i="9" s="1"/>
  <c r="CF113" i="9"/>
  <c r="CE113" i="9"/>
  <c r="CV113" i="9"/>
  <c r="L243" i="9"/>
  <c r="AY55" i="9"/>
  <c r="CU119" i="9"/>
  <c r="CT119" i="9"/>
  <c r="CV119" i="9"/>
  <c r="CS119" i="9"/>
  <c r="CI119" i="9"/>
  <c r="CH119" i="9"/>
  <c r="CG119" i="9"/>
  <c r="CF119" i="9"/>
  <c r="CQ119" i="9"/>
  <c r="CW119" i="9"/>
  <c r="CO119" i="9"/>
  <c r="CE119" i="9"/>
  <c r="AY119" i="9" s="1"/>
  <c r="CC119" i="9"/>
  <c r="CH36" i="9"/>
  <c r="CG36" i="9"/>
  <c r="CD36" i="9"/>
  <c r="CF36" i="9"/>
  <c r="CE36" i="9"/>
  <c r="CV36" i="9"/>
  <c r="CT36" i="9"/>
  <c r="CS36" i="9"/>
  <c r="CU36" i="9"/>
  <c r="CR36" i="9"/>
  <c r="AY303" i="9"/>
  <c r="CT138" i="9"/>
  <c r="CV138" i="9"/>
  <c r="CU138" i="9"/>
  <c r="CI138" i="9"/>
  <c r="CH138" i="9"/>
  <c r="CF138" i="9"/>
  <c r="CE138" i="9"/>
  <c r="CX138" i="9"/>
  <c r="CW138" i="9"/>
  <c r="CQ138" i="9"/>
  <c r="CS138" i="9"/>
  <c r="CO138" i="9"/>
  <c r="CJ138" i="9"/>
  <c r="CG138" i="9"/>
  <c r="CC138" i="9"/>
  <c r="AY138" i="9" s="1"/>
  <c r="CQ234" i="9"/>
  <c r="CA234" i="9"/>
  <c r="CO234" i="9"/>
  <c r="CR234" i="9"/>
  <c r="CD234" i="9"/>
  <c r="CC234" i="9"/>
  <c r="AJ231" i="9"/>
  <c r="CF321" i="9"/>
  <c r="CY321" i="9"/>
  <c r="CX321" i="9"/>
  <c r="CW321" i="9"/>
  <c r="CV321" i="9"/>
  <c r="CT321" i="9"/>
  <c r="CH321" i="9"/>
  <c r="CK321" i="9"/>
  <c r="CJ321" i="9"/>
  <c r="CZ321" i="9"/>
  <c r="CL321" i="9"/>
  <c r="CI321" i="9"/>
  <c r="AY205" i="9"/>
  <c r="AY194" i="9"/>
  <c r="CJ122" i="9"/>
  <c r="CC122" i="9"/>
  <c r="AY122" i="9" s="1"/>
  <c r="CV122" i="9"/>
  <c r="CU122" i="9"/>
  <c r="CT122" i="9"/>
  <c r="CI122" i="9"/>
  <c r="CH122" i="9"/>
  <c r="CG122" i="9"/>
  <c r="CF122" i="9"/>
  <c r="CW122" i="9"/>
  <c r="CX122" i="9"/>
  <c r="CS122" i="9"/>
  <c r="CQ122" i="9"/>
  <c r="CE122" i="9"/>
  <c r="CH34" i="9"/>
  <c r="CG34" i="9"/>
  <c r="CF34" i="9"/>
  <c r="CE34" i="9"/>
  <c r="CD34" i="9"/>
  <c r="AY34" i="9" s="1"/>
  <c r="CV34" i="9"/>
  <c r="CT34" i="9"/>
  <c r="CS34" i="9"/>
  <c r="CU34" i="9"/>
  <c r="CR34" i="9"/>
  <c r="CT277" i="9"/>
  <c r="CE277" i="9"/>
  <c r="CY277" i="9"/>
  <c r="CZ277" i="9"/>
  <c r="CW277" i="9"/>
  <c r="CV277" i="9"/>
  <c r="CU277" i="9"/>
  <c r="CS277" i="9"/>
  <c r="CL277" i="9"/>
  <c r="CK277" i="9"/>
  <c r="CG277" i="9"/>
  <c r="CI277" i="9"/>
  <c r="CH277" i="9"/>
  <c r="CF277" i="9"/>
  <c r="AY204" i="9"/>
  <c r="AY329" i="9"/>
  <c r="AY187" i="9"/>
  <c r="AY218" i="9"/>
  <c r="CV170" i="9"/>
  <c r="CR170" i="9"/>
  <c r="CH170" i="9"/>
  <c r="CG170" i="9"/>
  <c r="CU170" i="9"/>
  <c r="CT170" i="9"/>
  <c r="CF170" i="9"/>
  <c r="CE170" i="9"/>
  <c r="CD170" i="9"/>
  <c r="CS170" i="9"/>
  <c r="CS135" i="9"/>
  <c r="CC135" i="9"/>
  <c r="AY135" i="9" s="1"/>
  <c r="CW135" i="9"/>
  <c r="CV135" i="9"/>
  <c r="CU135" i="9"/>
  <c r="CT135" i="9"/>
  <c r="CQ135" i="9"/>
  <c r="CI135" i="9"/>
  <c r="CH135" i="9"/>
  <c r="CF135" i="9"/>
  <c r="CO135" i="9"/>
  <c r="CG135" i="9"/>
  <c r="CE135" i="9"/>
  <c r="AY279" i="9"/>
  <c r="AY62" i="9"/>
  <c r="AY129" i="9"/>
  <c r="CS120" i="9"/>
  <c r="CU120" i="9"/>
  <c r="CT120" i="9"/>
  <c r="CI120" i="9"/>
  <c r="CH120" i="9"/>
  <c r="CG120" i="9"/>
  <c r="CF120" i="9"/>
  <c r="CW120" i="9"/>
  <c r="CV120" i="9"/>
  <c r="CO120" i="9"/>
  <c r="CQ120" i="9"/>
  <c r="CE120" i="9"/>
  <c r="CC120" i="9"/>
  <c r="AY120" i="9" s="1"/>
  <c r="CV173" i="9"/>
  <c r="CU173" i="9"/>
  <c r="CT173" i="9"/>
  <c r="CS173" i="9"/>
  <c r="CG173" i="9"/>
  <c r="CF173" i="9"/>
  <c r="CE173" i="9"/>
  <c r="CR173" i="9"/>
  <c r="CD173" i="9"/>
  <c r="CH173" i="9"/>
  <c r="AY326" i="9"/>
  <c r="CV263" i="9"/>
  <c r="CT263" i="9"/>
  <c r="CK263" i="9"/>
  <c r="CI263" i="9"/>
  <c r="CH263" i="9"/>
  <c r="CW263" i="9"/>
  <c r="CZ263" i="9"/>
  <c r="CY263" i="9"/>
  <c r="CL263" i="9"/>
  <c r="CF263" i="9"/>
  <c r="AY263" i="9" s="1"/>
  <c r="AY307" i="9"/>
  <c r="AY216" i="9"/>
  <c r="CI255" i="9"/>
  <c r="CY255" i="9"/>
  <c r="CX255" i="9"/>
  <c r="CW255" i="9"/>
  <c r="CK255" i="9"/>
  <c r="CZ255" i="9"/>
  <c r="CJ255" i="9"/>
  <c r="CL255" i="9"/>
  <c r="CH255" i="9"/>
  <c r="CV255" i="9"/>
  <c r="CT255" i="9"/>
  <c r="CF255" i="9"/>
  <c r="AY203" i="9"/>
  <c r="CV167" i="9"/>
  <c r="CF167" i="9"/>
  <c r="AY167" i="9" s="1"/>
  <c r="CU167" i="9"/>
  <c r="CT167" i="9"/>
  <c r="CR167" i="9"/>
  <c r="CH167" i="9"/>
  <c r="CG167" i="9"/>
  <c r="CE167" i="9"/>
  <c r="CS167" i="9"/>
  <c r="CD167" i="9"/>
  <c r="AY186" i="9"/>
  <c r="AY195" i="9"/>
  <c r="AY226" i="9"/>
  <c r="CI260" i="9"/>
  <c r="CF260" i="9"/>
  <c r="CZ260" i="9"/>
  <c r="CY260" i="9"/>
  <c r="CW260" i="9"/>
  <c r="CH260" i="9"/>
  <c r="CV260" i="9"/>
  <c r="CT260" i="9"/>
  <c r="CL260" i="9"/>
  <c r="CK260" i="9"/>
  <c r="CE253" i="9"/>
  <c r="AY253" i="9" s="1"/>
  <c r="CY253" i="9"/>
  <c r="CL253" i="9"/>
  <c r="CK253" i="9"/>
  <c r="CH253" i="9"/>
  <c r="CF253" i="9"/>
  <c r="CT253" i="9"/>
  <c r="CS253" i="9"/>
  <c r="CZ253" i="9"/>
  <c r="CW253" i="9"/>
  <c r="CV253" i="9"/>
  <c r="CI253" i="9"/>
  <c r="AY275" i="9"/>
  <c r="CW118" i="9"/>
  <c r="CV118" i="9"/>
  <c r="CT118" i="9"/>
  <c r="CS118" i="9"/>
  <c r="CI118" i="9"/>
  <c r="CH118" i="9"/>
  <c r="CG118" i="9"/>
  <c r="CF118" i="9"/>
  <c r="AY118" i="9" s="1"/>
  <c r="CE118" i="9"/>
  <c r="CC118" i="9"/>
  <c r="CU118" i="9"/>
  <c r="CQ118" i="9"/>
  <c r="CO118" i="9"/>
  <c r="CU64" i="9"/>
  <c r="CT64" i="9"/>
  <c r="CV64" i="9"/>
  <c r="CR64" i="9"/>
  <c r="D67" i="9"/>
  <c r="A384" i="9" s="1"/>
  <c r="CH64" i="9"/>
  <c r="CG64" i="9"/>
  <c r="CF64" i="9"/>
  <c r="CE64" i="9"/>
  <c r="CD64" i="9"/>
  <c r="AY64" i="9" s="1"/>
  <c r="CS64" i="9"/>
  <c r="D174" i="9"/>
  <c r="CE163" i="9"/>
  <c r="CD163" i="9"/>
  <c r="AY163" i="9" s="1"/>
  <c r="CV163" i="9"/>
  <c r="CU163" i="9"/>
  <c r="CS163" i="9"/>
  <c r="CR163" i="9"/>
  <c r="CH163" i="9"/>
  <c r="CF163" i="9"/>
  <c r="CT163" i="9"/>
  <c r="CG163" i="9"/>
  <c r="CS224" i="9"/>
  <c r="CD224" i="9"/>
  <c r="CT224" i="9"/>
  <c r="CR224" i="9"/>
  <c r="CQ224" i="9"/>
  <c r="CG224" i="9"/>
  <c r="CF224" i="9"/>
  <c r="CU224" i="9"/>
  <c r="CV224" i="9"/>
  <c r="CP224" i="9"/>
  <c r="CH224" i="9"/>
  <c r="CE224" i="9"/>
  <c r="CC224" i="9"/>
  <c r="CB224" i="9"/>
  <c r="AY209" i="9"/>
  <c r="CH219" i="9"/>
  <c r="CV219" i="9"/>
  <c r="CU219" i="9"/>
  <c r="CC219" i="9"/>
  <c r="CB219" i="9"/>
  <c r="CT219" i="9"/>
  <c r="CQ219" i="9"/>
  <c r="CF219" i="9"/>
  <c r="CR219" i="9"/>
  <c r="CP219" i="9"/>
  <c r="CG219" i="9"/>
  <c r="CD219" i="9"/>
  <c r="CS219" i="9"/>
  <c r="CE219" i="9"/>
  <c r="AY170" i="9"/>
  <c r="CV171" i="9"/>
  <c r="CT171" i="9"/>
  <c r="CU171" i="9"/>
  <c r="CS171" i="9"/>
  <c r="CR171" i="9"/>
  <c r="CH171" i="9"/>
  <c r="CG171" i="9"/>
  <c r="CF171" i="9"/>
  <c r="CD171" i="9"/>
  <c r="CE171" i="9"/>
  <c r="AY324" i="9"/>
  <c r="AY278" i="9"/>
  <c r="AY101" i="9"/>
  <c r="AY142" i="9"/>
  <c r="AY213" i="9"/>
  <c r="CX127" i="9"/>
  <c r="CW127" i="9"/>
  <c r="CU127" i="9"/>
  <c r="CT127" i="9"/>
  <c r="CS127" i="9"/>
  <c r="CQ127" i="9"/>
  <c r="CJ127" i="9"/>
  <c r="CI127" i="9"/>
  <c r="CH127" i="9"/>
  <c r="CG127" i="9"/>
  <c r="CF127" i="9"/>
  <c r="CE127" i="9"/>
  <c r="CV127" i="9"/>
  <c r="CC127" i="9"/>
  <c r="AY267" i="9"/>
  <c r="CR206" i="9"/>
  <c r="CQ206" i="9"/>
  <c r="CP206" i="9"/>
  <c r="CG206" i="9"/>
  <c r="CE206" i="9"/>
  <c r="CD206" i="9"/>
  <c r="CU206" i="9"/>
  <c r="CS206" i="9"/>
  <c r="CV206" i="9"/>
  <c r="CC206" i="9"/>
  <c r="CB206" i="9"/>
  <c r="CH206" i="9"/>
  <c r="AY196" i="9"/>
  <c r="AY274" i="9"/>
  <c r="CG211" i="9"/>
  <c r="CE211" i="9"/>
  <c r="CD211" i="9"/>
  <c r="CV211" i="9"/>
  <c r="CU211" i="9"/>
  <c r="CC211" i="9"/>
  <c r="CB211" i="9"/>
  <c r="CQ211" i="9"/>
  <c r="CS211" i="9"/>
  <c r="CR211" i="9"/>
  <c r="CH211" i="9"/>
  <c r="CP211" i="9"/>
  <c r="CV212" i="9"/>
  <c r="CU212" i="9"/>
  <c r="CT212" i="9"/>
  <c r="CS212" i="9"/>
  <c r="CP212" i="9"/>
  <c r="CH212" i="9"/>
  <c r="CG212" i="9"/>
  <c r="CF212" i="9"/>
  <c r="CE212" i="9"/>
  <c r="CB212" i="9"/>
  <c r="D332" i="9"/>
  <c r="CV295" i="9"/>
  <c r="CH295" i="9"/>
  <c r="CL295" i="9"/>
  <c r="CK295" i="9"/>
  <c r="CI295" i="9"/>
  <c r="CZ295" i="9"/>
  <c r="CY295" i="9"/>
  <c r="CE295" i="9"/>
  <c r="CW295" i="9"/>
  <c r="CT295" i="9"/>
  <c r="CS295" i="9"/>
  <c r="CF295" i="9"/>
  <c r="CV168" i="9"/>
  <c r="CS168" i="9"/>
  <c r="CR168" i="9"/>
  <c r="CH168" i="9"/>
  <c r="CE168" i="9"/>
  <c r="CD168" i="9"/>
  <c r="CU168" i="9"/>
  <c r="CT168" i="9"/>
  <c r="CF168" i="9"/>
  <c r="CG168" i="9"/>
  <c r="CY296" i="9"/>
  <c r="CI296" i="9"/>
  <c r="CT296" i="9"/>
  <c r="CW296" i="9"/>
  <c r="CZ296" i="9"/>
  <c r="CV296" i="9"/>
  <c r="CL296" i="9"/>
  <c r="CK296" i="9"/>
  <c r="CH296" i="9"/>
  <c r="CF296" i="9"/>
  <c r="AY296" i="9" s="1"/>
  <c r="AY305" i="9"/>
  <c r="CV286" i="9"/>
  <c r="CF286" i="9"/>
  <c r="AY286" i="9" s="1"/>
  <c r="CL286" i="9"/>
  <c r="CK286" i="9"/>
  <c r="CW286" i="9"/>
  <c r="CT286" i="9"/>
  <c r="CH286" i="9"/>
  <c r="CY286" i="9"/>
  <c r="CZ286" i="9"/>
  <c r="CI286" i="9"/>
  <c r="AY58" i="9"/>
  <c r="AY188" i="9"/>
  <c r="CI251" i="9"/>
  <c r="CL251" i="9"/>
  <c r="CK251" i="9"/>
  <c r="CY251" i="9"/>
  <c r="CZ251" i="9"/>
  <c r="CW251" i="9"/>
  <c r="CV251" i="9"/>
  <c r="CT251" i="9"/>
  <c r="CH251" i="9"/>
  <c r="CF251" i="9"/>
  <c r="CE318" i="9"/>
  <c r="CV318" i="9"/>
  <c r="CS318" i="9"/>
  <c r="CR318" i="9"/>
  <c r="CQ318" i="9"/>
  <c r="CL318" i="9"/>
  <c r="CF318" i="9"/>
  <c r="CZ318" i="9"/>
  <c r="CY318" i="9"/>
  <c r="CH318" i="9"/>
  <c r="CW318" i="9"/>
  <c r="CT318" i="9"/>
  <c r="CK318" i="9"/>
  <c r="CI318" i="9"/>
  <c r="CD318" i="9"/>
  <c r="CC318" i="9"/>
  <c r="AY318" i="9" s="1"/>
  <c r="AY130" i="9"/>
  <c r="AY308" i="9"/>
  <c r="AY137" i="9"/>
  <c r="AY320" i="9"/>
  <c r="AY131" i="9"/>
  <c r="AY206" i="9" l="1"/>
  <c r="AY255" i="9"/>
  <c r="AY295" i="9"/>
  <c r="AY36" i="9"/>
  <c r="AY38" i="9"/>
  <c r="AY32" i="9"/>
  <c r="AY215" i="9"/>
  <c r="AY260" i="9"/>
  <c r="AY169" i="9"/>
  <c r="AY115" i="9"/>
  <c r="AY211" i="9"/>
  <c r="AY31" i="9"/>
  <c r="AY208" i="9"/>
  <c r="AY21" i="9"/>
  <c r="AY299" i="9"/>
  <c r="AY173" i="9"/>
  <c r="AY33" i="9"/>
  <c r="AY35" i="9"/>
  <c r="AY219" i="9"/>
  <c r="AY220" i="9"/>
  <c r="AJ234" i="9"/>
  <c r="AY168" i="9"/>
  <c r="AY171" i="9"/>
  <c r="AY212" i="9"/>
  <c r="AY251" i="9"/>
  <c r="AY277" i="9"/>
  <c r="AY127" i="9"/>
  <c r="AY224" i="9"/>
  <c r="CP344" i="8" l="1"/>
  <c r="CB344" i="8"/>
  <c r="F344" i="8"/>
  <c r="E344" i="8"/>
  <c r="D344" i="8"/>
  <c r="CP343" i="8"/>
  <c r="CO343" i="8"/>
  <c r="CB343" i="8"/>
  <c r="AS343" i="8"/>
  <c r="F343" i="8"/>
  <c r="CA343" i="8" s="1"/>
  <c r="E343" i="8"/>
  <c r="D343" i="8"/>
  <c r="CP342" i="8"/>
  <c r="CO342" i="8"/>
  <c r="CB342" i="8"/>
  <c r="CA342" i="8"/>
  <c r="AS342" i="8"/>
  <c r="F342" i="8"/>
  <c r="E342" i="8"/>
  <c r="D342" i="8"/>
  <c r="CP341" i="8"/>
  <c r="CO341" i="8"/>
  <c r="CB341" i="8"/>
  <c r="CA341" i="8"/>
  <c r="AS341" i="8"/>
  <c r="F341" i="8"/>
  <c r="E341" i="8"/>
  <c r="D341" i="8" s="1"/>
  <c r="CP340" i="8"/>
  <c r="CB340" i="8"/>
  <c r="F340" i="8"/>
  <c r="CO340" i="8" s="1"/>
  <c r="E340" i="8"/>
  <c r="AX335" i="8"/>
  <c r="AW335" i="8"/>
  <c r="AU335" i="8"/>
  <c r="AT335" i="8"/>
  <c r="AS335" i="8"/>
  <c r="AR335" i="8"/>
  <c r="AN335" i="8"/>
  <c r="AM335" i="8"/>
  <c r="AL335" i="8"/>
  <c r="AK335" i="8"/>
  <c r="AJ335" i="8"/>
  <c r="AI335" i="8"/>
  <c r="AH335" i="8"/>
  <c r="AG335" i="8"/>
  <c r="AF335" i="8"/>
  <c r="AE335" i="8"/>
  <c r="AD335" i="8"/>
  <c r="AC335" i="8"/>
  <c r="AB335" i="8"/>
  <c r="AA335" i="8"/>
  <c r="Z335" i="8"/>
  <c r="Y335" i="8"/>
  <c r="X335" i="8"/>
  <c r="W335" i="8"/>
  <c r="V335" i="8"/>
  <c r="U335" i="8"/>
  <c r="T335" i="8"/>
  <c r="S335" i="8"/>
  <c r="R335" i="8"/>
  <c r="Q335" i="8"/>
  <c r="P335" i="8"/>
  <c r="O335" i="8"/>
  <c r="N335" i="8"/>
  <c r="M335" i="8"/>
  <c r="L335" i="8"/>
  <c r="K335" i="8"/>
  <c r="J335" i="8"/>
  <c r="I335" i="8"/>
  <c r="H335" i="8"/>
  <c r="G335" i="8"/>
  <c r="AX334" i="8"/>
  <c r="AW334" i="8"/>
  <c r="AU334" i="8"/>
  <c r="AT334" i="8"/>
  <c r="AS334" i="8"/>
  <c r="AR334" i="8"/>
  <c r="AN334" i="8"/>
  <c r="AM334" i="8"/>
  <c r="AL334" i="8"/>
  <c r="AK334" i="8"/>
  <c r="AJ334" i="8"/>
  <c r="AI334" i="8"/>
  <c r="AH334" i="8"/>
  <c r="AG334" i="8"/>
  <c r="AF334" i="8"/>
  <c r="AE334" i="8"/>
  <c r="AD334" i="8"/>
  <c r="AC334" i="8"/>
  <c r="AB334" i="8"/>
  <c r="AA334" i="8"/>
  <c r="Z334" i="8"/>
  <c r="Y334" i="8"/>
  <c r="X334" i="8"/>
  <c r="F334" i="8" s="1"/>
  <c r="W334" i="8"/>
  <c r="V334" i="8"/>
  <c r="U334" i="8"/>
  <c r="T334" i="8"/>
  <c r="S334" i="8"/>
  <c r="R334" i="8"/>
  <c r="Q334" i="8"/>
  <c r="P334" i="8"/>
  <c r="O334" i="8"/>
  <c r="N334" i="8"/>
  <c r="M334" i="8"/>
  <c r="L334" i="8"/>
  <c r="K334" i="8"/>
  <c r="J334" i="8"/>
  <c r="I334" i="8"/>
  <c r="H334" i="8"/>
  <c r="G334" i="8"/>
  <c r="E334" i="8" s="1"/>
  <c r="D334" i="8" s="1"/>
  <c r="AX333" i="8"/>
  <c r="AW333" i="8"/>
  <c r="AV333" i="8"/>
  <c r="AU333" i="8"/>
  <c r="AT333" i="8"/>
  <c r="AS333" i="8"/>
  <c r="AR333" i="8"/>
  <c r="AN333" i="8"/>
  <c r="AM333" i="8"/>
  <c r="AL333" i="8"/>
  <c r="AK333" i="8"/>
  <c r="AJ333" i="8"/>
  <c r="AI333" i="8"/>
  <c r="AH333" i="8"/>
  <c r="AG333" i="8"/>
  <c r="AF333" i="8"/>
  <c r="AE333" i="8"/>
  <c r="AD333" i="8"/>
  <c r="AC333" i="8"/>
  <c r="AB333" i="8"/>
  <c r="AA333" i="8"/>
  <c r="Z333" i="8"/>
  <c r="Y333" i="8"/>
  <c r="X333" i="8"/>
  <c r="W333" i="8"/>
  <c r="V333" i="8"/>
  <c r="U333" i="8"/>
  <c r="T333" i="8"/>
  <c r="S333" i="8"/>
  <c r="R333" i="8"/>
  <c r="Q333" i="8"/>
  <c r="P333" i="8"/>
  <c r="O333" i="8"/>
  <c r="N333" i="8"/>
  <c r="M333" i="8"/>
  <c r="L333" i="8"/>
  <c r="K333" i="8"/>
  <c r="J333" i="8"/>
  <c r="I333" i="8"/>
  <c r="H333" i="8"/>
  <c r="G333" i="8"/>
  <c r="AX332" i="8"/>
  <c r="AW332" i="8"/>
  <c r="AU332" i="8"/>
  <c r="AT332" i="8"/>
  <c r="AS332" i="8"/>
  <c r="AR332" i="8"/>
  <c r="AN332" i="8"/>
  <c r="AM332" i="8"/>
  <c r="AL332" i="8"/>
  <c r="AK332" i="8"/>
  <c r="AJ332" i="8"/>
  <c r="AI332" i="8"/>
  <c r="AH332" i="8"/>
  <c r="AG332" i="8"/>
  <c r="AF332" i="8"/>
  <c r="AE332" i="8"/>
  <c r="AD332" i="8"/>
  <c r="AC332" i="8"/>
  <c r="AB332" i="8"/>
  <c r="AA332" i="8"/>
  <c r="Z332" i="8"/>
  <c r="Y332" i="8"/>
  <c r="X332" i="8"/>
  <c r="W332" i="8"/>
  <c r="V332" i="8"/>
  <c r="U332" i="8"/>
  <c r="T332" i="8"/>
  <c r="S332" i="8"/>
  <c r="R332" i="8"/>
  <c r="Q332" i="8"/>
  <c r="P332" i="8"/>
  <c r="O332" i="8"/>
  <c r="N332" i="8"/>
  <c r="M332" i="8"/>
  <c r="L332" i="8"/>
  <c r="K332" i="8"/>
  <c r="J332" i="8"/>
  <c r="I332" i="8"/>
  <c r="H332" i="8"/>
  <c r="F332" i="8" s="1"/>
  <c r="G332" i="8"/>
  <c r="AX331" i="8"/>
  <c r="AW331" i="8"/>
  <c r="AU331" i="8"/>
  <c r="AT331" i="8"/>
  <c r="AS331" i="8"/>
  <c r="AR331" i="8"/>
  <c r="AQ331" i="8"/>
  <c r="AN331" i="8"/>
  <c r="AM331" i="8"/>
  <c r="AL331" i="8"/>
  <c r="AK331" i="8"/>
  <c r="AJ331" i="8"/>
  <c r="AI331" i="8"/>
  <c r="AH331" i="8"/>
  <c r="AG331" i="8"/>
  <c r="AF331" i="8"/>
  <c r="AE331" i="8"/>
  <c r="AD331" i="8"/>
  <c r="AC331" i="8"/>
  <c r="AB331" i="8"/>
  <c r="AA331" i="8"/>
  <c r="Z331" i="8"/>
  <c r="Y331" i="8"/>
  <c r="X331" i="8"/>
  <c r="W331" i="8"/>
  <c r="V331" i="8"/>
  <c r="U331" i="8"/>
  <c r="T331" i="8"/>
  <c r="S331" i="8"/>
  <c r="R331" i="8"/>
  <c r="Q331" i="8"/>
  <c r="P331" i="8"/>
  <c r="O331" i="8"/>
  <c r="N331" i="8"/>
  <c r="M331" i="8"/>
  <c r="L331" i="8"/>
  <c r="K331" i="8"/>
  <c r="J331" i="8"/>
  <c r="I331" i="8"/>
  <c r="H331" i="8"/>
  <c r="G331" i="8"/>
  <c r="E331" i="8" s="1"/>
  <c r="AX330" i="8"/>
  <c r="AW330" i="8"/>
  <c r="AU330" i="8"/>
  <c r="AT330" i="8"/>
  <c r="AS330" i="8"/>
  <c r="AR330" i="8"/>
  <c r="AQ330" i="8"/>
  <c r="AP330" i="8"/>
  <c r="AO330" i="8"/>
  <c r="AN330" i="8"/>
  <c r="AM330" i="8"/>
  <c r="AL330" i="8"/>
  <c r="AK330" i="8"/>
  <c r="AJ330" i="8"/>
  <c r="AI330" i="8"/>
  <c r="AH330" i="8"/>
  <c r="AG330" i="8"/>
  <c r="AF330" i="8"/>
  <c r="AE330" i="8"/>
  <c r="AD330" i="8"/>
  <c r="AC330" i="8"/>
  <c r="AB330" i="8"/>
  <c r="AA330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CP329" i="8"/>
  <c r="CB329" i="8"/>
  <c r="CA329" i="8"/>
  <c r="F329" i="8"/>
  <c r="CO329" i="8" s="1"/>
  <c r="E329" i="8"/>
  <c r="D329" i="8" s="1"/>
  <c r="CW328" i="8"/>
  <c r="CV328" i="8"/>
  <c r="CP328" i="8"/>
  <c r="CB328" i="8"/>
  <c r="F328" i="8"/>
  <c r="CO328" i="8" s="1"/>
  <c r="E328" i="8"/>
  <c r="D328" i="8"/>
  <c r="CP327" i="8"/>
  <c r="CB327" i="8"/>
  <c r="F327" i="8"/>
  <c r="E327" i="8"/>
  <c r="CV326" i="8"/>
  <c r="CR326" i="8"/>
  <c r="CQ326" i="8"/>
  <c r="CP326" i="8"/>
  <c r="CK326" i="8"/>
  <c r="CI326" i="8"/>
  <c r="CH326" i="8"/>
  <c r="CE326" i="8"/>
  <c r="CD326" i="8"/>
  <c r="CB326" i="8"/>
  <c r="F326" i="8"/>
  <c r="E326" i="8"/>
  <c r="D326" i="8"/>
  <c r="CY325" i="8"/>
  <c r="CW325" i="8"/>
  <c r="CP325" i="8"/>
  <c r="CI325" i="8"/>
  <c r="CH325" i="8"/>
  <c r="CF325" i="8"/>
  <c r="CC325" i="8"/>
  <c r="CB325" i="8"/>
  <c r="CA325" i="8"/>
  <c r="F325" i="8"/>
  <c r="CO325" i="8" s="1"/>
  <c r="E325" i="8"/>
  <c r="D325" i="8" s="1"/>
  <c r="CP324" i="8"/>
  <c r="CO324" i="8"/>
  <c r="CB324" i="8"/>
  <c r="CA324" i="8"/>
  <c r="F324" i="8"/>
  <c r="E324" i="8"/>
  <c r="D324" i="8"/>
  <c r="CP323" i="8"/>
  <c r="CB323" i="8"/>
  <c r="F323" i="8"/>
  <c r="E323" i="8"/>
  <c r="CP322" i="8"/>
  <c r="CO322" i="8"/>
  <c r="CB322" i="8"/>
  <c r="F322" i="8"/>
  <c r="CA322" i="8" s="1"/>
  <c r="E322" i="8"/>
  <c r="D322" i="8"/>
  <c r="CZ321" i="8"/>
  <c r="CW321" i="8"/>
  <c r="CV321" i="8"/>
  <c r="CT321" i="8"/>
  <c r="CP321" i="8"/>
  <c r="CO321" i="8"/>
  <c r="CL321" i="8"/>
  <c r="CK321" i="8"/>
  <c r="CJ321" i="8"/>
  <c r="CB321" i="8"/>
  <c r="CA321" i="8"/>
  <c r="F321" i="8"/>
  <c r="D321" i="8" s="1"/>
  <c r="E321" i="8"/>
  <c r="CP320" i="8"/>
  <c r="CB320" i="8"/>
  <c r="F320" i="8"/>
  <c r="CO320" i="8" s="1"/>
  <c r="E320" i="8"/>
  <c r="D320" i="8"/>
  <c r="CY319" i="8"/>
  <c r="CS319" i="8"/>
  <c r="CP319" i="8"/>
  <c r="CO319" i="8"/>
  <c r="CB319" i="8"/>
  <c r="CA319" i="8"/>
  <c r="F319" i="8"/>
  <c r="D319" i="8" s="1"/>
  <c r="E319" i="8"/>
  <c r="CP318" i="8"/>
  <c r="CB318" i="8"/>
  <c r="F318" i="8"/>
  <c r="E318" i="8"/>
  <c r="D318" i="8" s="1"/>
  <c r="CZ317" i="8"/>
  <c r="CW317" i="8"/>
  <c r="CV317" i="8"/>
  <c r="CP317" i="8"/>
  <c r="CO317" i="8"/>
  <c r="CF317" i="8"/>
  <c r="CB317" i="8"/>
  <c r="CA317" i="8"/>
  <c r="F317" i="8"/>
  <c r="E317" i="8"/>
  <c r="D317" i="8"/>
  <c r="CP316" i="8"/>
  <c r="CB316" i="8"/>
  <c r="CA316" i="8"/>
  <c r="F316" i="8"/>
  <c r="CO316" i="8" s="1"/>
  <c r="E316" i="8"/>
  <c r="CP315" i="8"/>
  <c r="CB315" i="8"/>
  <c r="F315" i="8"/>
  <c r="E315" i="8"/>
  <c r="CZ314" i="8"/>
  <c r="CY314" i="8"/>
  <c r="CW314" i="8"/>
  <c r="CV314" i="8"/>
  <c r="CT314" i="8"/>
  <c r="CP314" i="8"/>
  <c r="CO314" i="8"/>
  <c r="CH314" i="8"/>
  <c r="CF314" i="8"/>
  <c r="CB314" i="8"/>
  <c r="F314" i="8"/>
  <c r="CA314" i="8" s="1"/>
  <c r="E314" i="8"/>
  <c r="D314" i="8"/>
  <c r="CP313" i="8"/>
  <c r="CO313" i="8"/>
  <c r="CB313" i="8"/>
  <c r="F313" i="8"/>
  <c r="E313" i="8"/>
  <c r="CP312" i="8"/>
  <c r="CB312" i="8"/>
  <c r="F312" i="8"/>
  <c r="E312" i="8"/>
  <c r="D312" i="8" s="1"/>
  <c r="CK312" i="8" s="1"/>
  <c r="CP311" i="8"/>
  <c r="CB311" i="8"/>
  <c r="CA311" i="8"/>
  <c r="F311" i="8"/>
  <c r="CO311" i="8" s="1"/>
  <c r="E311" i="8"/>
  <c r="CZ310" i="8"/>
  <c r="CV310" i="8"/>
  <c r="CT310" i="8"/>
  <c r="CP310" i="8"/>
  <c r="CL310" i="8"/>
  <c r="CI310" i="8"/>
  <c r="CH310" i="8"/>
  <c r="CF310" i="8"/>
  <c r="CB310" i="8"/>
  <c r="F310" i="8"/>
  <c r="E310" i="8"/>
  <c r="D310" i="8"/>
  <c r="CP309" i="8"/>
  <c r="CB309" i="8"/>
  <c r="F309" i="8"/>
  <c r="E309" i="8"/>
  <c r="CP308" i="8"/>
  <c r="CO308" i="8"/>
  <c r="CB308" i="8"/>
  <c r="CA308" i="8"/>
  <c r="F308" i="8"/>
  <c r="E308" i="8"/>
  <c r="D308" i="8"/>
  <c r="CY307" i="8"/>
  <c r="CP307" i="8"/>
  <c r="CO307" i="8"/>
  <c r="CL307" i="8"/>
  <c r="CE307" i="8"/>
  <c r="CB307" i="8"/>
  <c r="CA307" i="8"/>
  <c r="F307" i="8"/>
  <c r="E307" i="8"/>
  <c r="D307" i="8"/>
  <c r="CV306" i="8"/>
  <c r="CS306" i="8"/>
  <c r="CR306" i="8"/>
  <c r="CQ306" i="8"/>
  <c r="CP306" i="8"/>
  <c r="CO306" i="8"/>
  <c r="CL306" i="8"/>
  <c r="CD306" i="8"/>
  <c r="CB306" i="8"/>
  <c r="CA306" i="8"/>
  <c r="F306" i="8"/>
  <c r="D306" i="8" s="1"/>
  <c r="E306" i="8"/>
  <c r="CW305" i="8"/>
  <c r="CV305" i="8"/>
  <c r="CT305" i="8"/>
  <c r="CP305" i="8"/>
  <c r="CO305" i="8"/>
  <c r="CL305" i="8"/>
  <c r="CI305" i="8"/>
  <c r="CH305" i="8"/>
  <c r="CF305" i="8"/>
  <c r="CB305" i="8"/>
  <c r="F305" i="8"/>
  <c r="CA305" i="8" s="1"/>
  <c r="E305" i="8"/>
  <c r="D305" i="8"/>
  <c r="CP304" i="8"/>
  <c r="CO304" i="8"/>
  <c r="CB304" i="8"/>
  <c r="CA304" i="8"/>
  <c r="F304" i="8"/>
  <c r="E304" i="8"/>
  <c r="D304" i="8" s="1"/>
  <c r="CY303" i="8"/>
  <c r="CV303" i="8"/>
  <c r="CP303" i="8"/>
  <c r="CO303" i="8"/>
  <c r="CL303" i="8"/>
  <c r="CK303" i="8"/>
  <c r="CB303" i="8"/>
  <c r="CA303" i="8"/>
  <c r="F303" i="8"/>
  <c r="E303" i="8"/>
  <c r="D303" i="8"/>
  <c r="CP302" i="8"/>
  <c r="CO302" i="8"/>
  <c r="CB302" i="8"/>
  <c r="CA302" i="8"/>
  <c r="F302" i="8"/>
  <c r="E302" i="8"/>
  <c r="CZ301" i="8"/>
  <c r="CY301" i="8"/>
  <c r="CP301" i="8"/>
  <c r="CO301" i="8"/>
  <c r="CE301" i="8"/>
  <c r="CB301" i="8"/>
  <c r="F301" i="8"/>
  <c r="CA301" i="8" s="1"/>
  <c r="E301" i="8"/>
  <c r="D301" i="8" s="1"/>
  <c r="CP300" i="8"/>
  <c r="CO300" i="8"/>
  <c r="CB300" i="8"/>
  <c r="F300" i="8"/>
  <c r="E300" i="8"/>
  <c r="CP299" i="8"/>
  <c r="CO299" i="8"/>
  <c r="CB299" i="8"/>
  <c r="CA299" i="8"/>
  <c r="F299" i="8"/>
  <c r="E299" i="8"/>
  <c r="D299" i="8" s="1"/>
  <c r="CY298" i="8"/>
  <c r="CP298" i="8"/>
  <c r="CL298" i="8"/>
  <c r="CI298" i="8"/>
  <c r="CB298" i="8"/>
  <c r="F298" i="8"/>
  <c r="E298" i="8"/>
  <c r="D298" i="8" s="1"/>
  <c r="CZ297" i="8"/>
  <c r="CY297" i="8"/>
  <c r="CP297" i="8"/>
  <c r="CO297" i="8"/>
  <c r="CJ297" i="8"/>
  <c r="CH297" i="8"/>
  <c r="CB297" i="8"/>
  <c r="CA297" i="8"/>
  <c r="F297" i="8"/>
  <c r="E297" i="8"/>
  <c r="D297" i="8" s="1"/>
  <c r="CP296" i="8"/>
  <c r="CO296" i="8"/>
  <c r="CB296" i="8"/>
  <c r="CA296" i="8"/>
  <c r="F296" i="8"/>
  <c r="E296" i="8"/>
  <c r="D296" i="8"/>
  <c r="CP295" i="8"/>
  <c r="CB295" i="8"/>
  <c r="CA295" i="8"/>
  <c r="F295" i="8"/>
  <c r="CO295" i="8" s="1"/>
  <c r="E295" i="8"/>
  <c r="D295" i="8" s="1"/>
  <c r="CQ294" i="8"/>
  <c r="CP294" i="8"/>
  <c r="CO294" i="8"/>
  <c r="CB294" i="8"/>
  <c r="CA294" i="8"/>
  <c r="F294" i="8"/>
  <c r="E294" i="8"/>
  <c r="D294" i="8"/>
  <c r="CV293" i="8"/>
  <c r="CT293" i="8"/>
  <c r="CP293" i="8"/>
  <c r="CO293" i="8"/>
  <c r="CL293" i="8"/>
  <c r="CK293" i="8"/>
  <c r="CB293" i="8"/>
  <c r="CA293" i="8"/>
  <c r="F293" i="8"/>
  <c r="E293" i="8"/>
  <c r="D293" i="8" s="1"/>
  <c r="CP292" i="8"/>
  <c r="CO292" i="8"/>
  <c r="CI292" i="8"/>
  <c r="CB292" i="8"/>
  <c r="CA292" i="8"/>
  <c r="F292" i="8"/>
  <c r="E292" i="8"/>
  <c r="D292" i="8" s="1"/>
  <c r="CP291" i="8"/>
  <c r="CB291" i="8"/>
  <c r="F291" i="8"/>
  <c r="E291" i="8"/>
  <c r="CW290" i="8"/>
  <c r="CP290" i="8"/>
  <c r="CL290" i="8"/>
  <c r="CK290" i="8"/>
  <c r="CI290" i="8"/>
  <c r="CF290" i="8"/>
  <c r="CB290" i="8"/>
  <c r="F290" i="8"/>
  <c r="CO290" i="8" s="1"/>
  <c r="E290" i="8"/>
  <c r="D290" i="8"/>
  <c r="CP289" i="8"/>
  <c r="CB289" i="8"/>
  <c r="F289" i="8"/>
  <c r="D289" i="8" s="1"/>
  <c r="E289" i="8"/>
  <c r="CP288" i="8"/>
  <c r="CB288" i="8"/>
  <c r="CA288" i="8"/>
  <c r="F288" i="8"/>
  <c r="CO288" i="8" s="1"/>
  <c r="E288" i="8"/>
  <c r="CP287" i="8"/>
  <c r="CB287" i="8"/>
  <c r="F287" i="8"/>
  <c r="CO287" i="8" s="1"/>
  <c r="E287" i="8"/>
  <c r="CP286" i="8"/>
  <c r="CB286" i="8"/>
  <c r="F286" i="8"/>
  <c r="E286" i="8"/>
  <c r="CP285" i="8"/>
  <c r="CB285" i="8"/>
  <c r="F285" i="8"/>
  <c r="E285" i="8"/>
  <c r="CP284" i="8"/>
  <c r="CB284" i="8"/>
  <c r="CA284" i="8"/>
  <c r="F284" i="8"/>
  <c r="CO284" i="8" s="1"/>
  <c r="E284" i="8"/>
  <c r="D284" i="8"/>
  <c r="CW283" i="8"/>
  <c r="CT283" i="8"/>
  <c r="CP283" i="8"/>
  <c r="CO283" i="8"/>
  <c r="CK283" i="8"/>
  <c r="CH283" i="8"/>
  <c r="CF283" i="8"/>
  <c r="CE283" i="8"/>
  <c r="CB283" i="8"/>
  <c r="CA283" i="8"/>
  <c r="F283" i="8"/>
  <c r="E283" i="8"/>
  <c r="D283" i="8"/>
  <c r="CP282" i="8"/>
  <c r="CB282" i="8"/>
  <c r="CA282" i="8"/>
  <c r="F282" i="8"/>
  <c r="CO282" i="8" s="1"/>
  <c r="E282" i="8"/>
  <c r="F281" i="8"/>
  <c r="E281" i="8"/>
  <c r="D281" i="8"/>
  <c r="CY280" i="8"/>
  <c r="CW280" i="8"/>
  <c r="F280" i="8"/>
  <c r="E280" i="8"/>
  <c r="D280" i="8" s="1"/>
  <c r="F279" i="8"/>
  <c r="D279" i="8" s="1"/>
  <c r="E279" i="8"/>
  <c r="CT278" i="8"/>
  <c r="CK278" i="8"/>
  <c r="CI278" i="8"/>
  <c r="CH278" i="8"/>
  <c r="F278" i="8"/>
  <c r="E278" i="8"/>
  <c r="D278" i="8"/>
  <c r="CY277" i="8"/>
  <c r="CG277" i="8"/>
  <c r="CF277" i="8"/>
  <c r="F277" i="8"/>
  <c r="E277" i="8"/>
  <c r="D277" i="8"/>
  <c r="CV276" i="8"/>
  <c r="F276" i="8"/>
  <c r="D276" i="8" s="1"/>
  <c r="E276" i="8"/>
  <c r="CL275" i="8"/>
  <c r="F275" i="8"/>
  <c r="D275" i="8" s="1"/>
  <c r="E275" i="8"/>
  <c r="F274" i="8"/>
  <c r="E274" i="8"/>
  <c r="D274" i="8" s="1"/>
  <c r="CZ273" i="8"/>
  <c r="CY273" i="8"/>
  <c r="CW273" i="8"/>
  <c r="F273" i="8"/>
  <c r="D273" i="8" s="1"/>
  <c r="E273" i="8"/>
  <c r="F272" i="8"/>
  <c r="E272" i="8"/>
  <c r="D272" i="8"/>
  <c r="CY271" i="8"/>
  <c r="CT271" i="8"/>
  <c r="CL271" i="8"/>
  <c r="CI271" i="8"/>
  <c r="CF271" i="8"/>
  <c r="CE271" i="8"/>
  <c r="F271" i="8"/>
  <c r="D271" i="8" s="1"/>
  <c r="E271" i="8"/>
  <c r="CV270" i="8"/>
  <c r="CS270" i="8"/>
  <c r="F270" i="8"/>
  <c r="E270" i="8"/>
  <c r="D270" i="8" s="1"/>
  <c r="F269" i="8"/>
  <c r="CO269" i="8" s="1"/>
  <c r="E269" i="8"/>
  <c r="D269" i="8"/>
  <c r="CA268" i="8"/>
  <c r="F268" i="8"/>
  <c r="CO268" i="8" s="1"/>
  <c r="E268" i="8"/>
  <c r="CW267" i="8"/>
  <c r="CV267" i="8"/>
  <c r="CT267" i="8"/>
  <c r="CI267" i="8"/>
  <c r="CH267" i="8"/>
  <c r="F267" i="8"/>
  <c r="E267" i="8"/>
  <c r="D267" i="8"/>
  <c r="F266" i="8"/>
  <c r="E266" i="8"/>
  <c r="D266" i="8" s="1"/>
  <c r="F265" i="8"/>
  <c r="CO265" i="8" s="1"/>
  <c r="E265" i="8"/>
  <c r="D265" i="8"/>
  <c r="CF265" i="8" s="1"/>
  <c r="F264" i="8"/>
  <c r="CO264" i="8" s="1"/>
  <c r="E264" i="8"/>
  <c r="D264" i="8"/>
  <c r="CH264" i="8" s="1"/>
  <c r="CY263" i="8"/>
  <c r="CW263" i="8"/>
  <c r="CT263" i="8"/>
  <c r="CP263" i="8"/>
  <c r="CB263" i="8"/>
  <c r="F263" i="8"/>
  <c r="CO263" i="8" s="1"/>
  <c r="E263" i="8"/>
  <c r="D263" i="8" s="1"/>
  <c r="CP262" i="8"/>
  <c r="CB262" i="8"/>
  <c r="F262" i="8"/>
  <c r="CO262" i="8" s="1"/>
  <c r="E262" i="8"/>
  <c r="CP261" i="8"/>
  <c r="CB261" i="8"/>
  <c r="CA261" i="8"/>
  <c r="F261" i="8"/>
  <c r="CO261" i="8" s="1"/>
  <c r="E261" i="8"/>
  <c r="D261" i="8"/>
  <c r="CP260" i="8"/>
  <c r="CO260" i="8"/>
  <c r="CB260" i="8"/>
  <c r="F260" i="8"/>
  <c r="CA260" i="8" s="1"/>
  <c r="E260" i="8"/>
  <c r="D260" i="8" s="1"/>
  <c r="CP259" i="8"/>
  <c r="CO259" i="8"/>
  <c r="CF259" i="8"/>
  <c r="CE259" i="8"/>
  <c r="CB259" i="8"/>
  <c r="CA259" i="8"/>
  <c r="F259" i="8"/>
  <c r="D259" i="8" s="1"/>
  <c r="E259" i="8"/>
  <c r="CV258" i="8"/>
  <c r="CS258" i="8"/>
  <c r="CQ258" i="8"/>
  <c r="CP258" i="8"/>
  <c r="CL258" i="8"/>
  <c r="CC258" i="8"/>
  <c r="CB258" i="8"/>
  <c r="CA258" i="8"/>
  <c r="F258" i="8"/>
  <c r="CO258" i="8" s="1"/>
  <c r="E258" i="8"/>
  <c r="D258" i="8" s="1"/>
  <c r="CP257" i="8"/>
  <c r="CO257" i="8"/>
  <c r="CF257" i="8"/>
  <c r="CB257" i="8"/>
  <c r="CA257" i="8"/>
  <c r="F257" i="8"/>
  <c r="E257" i="8"/>
  <c r="D257" i="8" s="1"/>
  <c r="CP256" i="8"/>
  <c r="CK256" i="8"/>
  <c r="CI256" i="8"/>
  <c r="CB256" i="8"/>
  <c r="F256" i="8"/>
  <c r="E256" i="8"/>
  <c r="D256" i="8"/>
  <c r="CY255" i="8"/>
  <c r="CX255" i="8"/>
  <c r="CW255" i="8"/>
  <c r="CT255" i="8"/>
  <c r="CP255" i="8"/>
  <c r="CO255" i="8"/>
  <c r="CL255" i="8"/>
  <c r="CH255" i="8"/>
  <c r="CB255" i="8"/>
  <c r="F255" i="8"/>
  <c r="D255" i="8" s="1"/>
  <c r="E255" i="8"/>
  <c r="CP254" i="8"/>
  <c r="CO254" i="8"/>
  <c r="CL254" i="8"/>
  <c r="CK254" i="8"/>
  <c r="CH254" i="8"/>
  <c r="CF254" i="8"/>
  <c r="CB254" i="8"/>
  <c r="CA254" i="8"/>
  <c r="F254" i="8"/>
  <c r="E254" i="8"/>
  <c r="D254" i="8" s="1"/>
  <c r="CZ253" i="8"/>
  <c r="CY253" i="8"/>
  <c r="CW253" i="8"/>
  <c r="CP253" i="8"/>
  <c r="CO253" i="8"/>
  <c r="CI253" i="8"/>
  <c r="CB253" i="8"/>
  <c r="CA253" i="8"/>
  <c r="F253" i="8"/>
  <c r="E253" i="8"/>
  <c r="D253" i="8"/>
  <c r="CP252" i="8"/>
  <c r="CO252" i="8"/>
  <c r="CB252" i="8"/>
  <c r="CA252" i="8"/>
  <c r="F252" i="8"/>
  <c r="E252" i="8"/>
  <c r="D252" i="8" s="1"/>
  <c r="CZ251" i="8"/>
  <c r="CV251" i="8"/>
  <c r="CP251" i="8"/>
  <c r="CO251" i="8"/>
  <c r="CK251" i="8"/>
  <c r="CI251" i="8"/>
  <c r="CH251" i="8"/>
  <c r="CF251" i="8"/>
  <c r="CB251" i="8"/>
  <c r="CA251" i="8"/>
  <c r="F251" i="8"/>
  <c r="E251" i="8"/>
  <c r="D251" i="8"/>
  <c r="CP250" i="8"/>
  <c r="CB250" i="8"/>
  <c r="CA250" i="8"/>
  <c r="F250" i="8"/>
  <c r="D250" i="8" s="1"/>
  <c r="E250" i="8"/>
  <c r="AY246" i="8"/>
  <c r="D245" i="8"/>
  <c r="CS244" i="8"/>
  <c r="CR244" i="8"/>
  <c r="CQ244" i="8"/>
  <c r="CO244" i="8"/>
  <c r="CE244" i="8"/>
  <c r="CD244" i="8"/>
  <c r="CC244" i="8"/>
  <c r="L244" i="8" s="1"/>
  <c r="CB244" i="8"/>
  <c r="CA244" i="8"/>
  <c r="D244" i="8"/>
  <c r="CP244" i="8" s="1"/>
  <c r="CS243" i="8"/>
  <c r="CR243" i="8"/>
  <c r="CQ243" i="8"/>
  <c r="CP243" i="8"/>
  <c r="CO243" i="8"/>
  <c r="CE243" i="8"/>
  <c r="CC243" i="8"/>
  <c r="CB243" i="8"/>
  <c r="CA243" i="8"/>
  <c r="L243" i="8" s="1"/>
  <c r="D243" i="8"/>
  <c r="CD243" i="8" s="1"/>
  <c r="CO242" i="8"/>
  <c r="CE242" i="8"/>
  <c r="D242" i="8"/>
  <c r="CS241" i="8"/>
  <c r="CP241" i="8"/>
  <c r="CO241" i="8"/>
  <c r="CE241" i="8"/>
  <c r="D241" i="8"/>
  <c r="AJ236" i="8"/>
  <c r="AD236" i="8"/>
  <c r="AJ235" i="8"/>
  <c r="AD235" i="8"/>
  <c r="AD234" i="8"/>
  <c r="F234" i="8"/>
  <c r="E234" i="8"/>
  <c r="D234" i="8"/>
  <c r="AD233" i="8"/>
  <c r="F233" i="8"/>
  <c r="E233" i="8"/>
  <c r="D233" i="8" s="1"/>
  <c r="AD232" i="8"/>
  <c r="F232" i="8"/>
  <c r="E232" i="8"/>
  <c r="AD231" i="8"/>
  <c r="F231" i="8"/>
  <c r="E231" i="8"/>
  <c r="D231" i="8" s="1"/>
  <c r="AY227" i="8"/>
  <c r="CU226" i="8"/>
  <c r="CR226" i="8"/>
  <c r="CQ226" i="8"/>
  <c r="CP226" i="8"/>
  <c r="CH226" i="8"/>
  <c r="CG226" i="8"/>
  <c r="CD226" i="8"/>
  <c r="CC226" i="8"/>
  <c r="CB226" i="8"/>
  <c r="F226" i="8"/>
  <c r="E226" i="8"/>
  <c r="D226" i="8"/>
  <c r="F225" i="8"/>
  <c r="E225" i="8"/>
  <c r="D225" i="8"/>
  <c r="F224" i="8"/>
  <c r="E224" i="8"/>
  <c r="D224" i="8"/>
  <c r="F223" i="8"/>
  <c r="E223" i="8"/>
  <c r="D223" i="8" s="1"/>
  <c r="F222" i="8"/>
  <c r="E222" i="8"/>
  <c r="CV221" i="8"/>
  <c r="CU221" i="8"/>
  <c r="CS221" i="8"/>
  <c r="CR221" i="8"/>
  <c r="CQ221" i="8"/>
  <c r="CH221" i="8"/>
  <c r="CB221" i="8"/>
  <c r="F221" i="8"/>
  <c r="E221" i="8"/>
  <c r="D221" i="8"/>
  <c r="F220" i="8"/>
  <c r="E220" i="8"/>
  <c r="D220" i="8" s="1"/>
  <c r="CB220" i="8" s="1"/>
  <c r="F219" i="8"/>
  <c r="E219" i="8"/>
  <c r="CG218" i="8"/>
  <c r="F218" i="8"/>
  <c r="E218" i="8"/>
  <c r="D218" i="8"/>
  <c r="CV217" i="8"/>
  <c r="CS217" i="8"/>
  <c r="CQ217" i="8"/>
  <c r="CH217" i="8"/>
  <c r="CG217" i="8"/>
  <c r="CF217" i="8"/>
  <c r="CC217" i="8"/>
  <c r="F217" i="8"/>
  <c r="E217" i="8"/>
  <c r="D217" i="8"/>
  <c r="CV216" i="8"/>
  <c r="F216" i="8"/>
  <c r="E216" i="8"/>
  <c r="D216" i="8" s="1"/>
  <c r="F215" i="8"/>
  <c r="E215" i="8"/>
  <c r="D215" i="8" s="1"/>
  <c r="F214" i="8"/>
  <c r="D214" i="8" s="1"/>
  <c r="E214" i="8"/>
  <c r="F213" i="8"/>
  <c r="E213" i="8"/>
  <c r="F212" i="8"/>
  <c r="E212" i="8"/>
  <c r="D212" i="8"/>
  <c r="CV211" i="8"/>
  <c r="CU211" i="8"/>
  <c r="CR211" i="8"/>
  <c r="CQ211" i="8"/>
  <c r="CP211" i="8"/>
  <c r="CH211" i="8"/>
  <c r="CE211" i="8"/>
  <c r="CD211" i="8"/>
  <c r="CC211" i="8"/>
  <c r="CB211" i="8"/>
  <c r="F211" i="8"/>
  <c r="E211" i="8"/>
  <c r="D211" i="8" s="1"/>
  <c r="F210" i="8"/>
  <c r="E210" i="8"/>
  <c r="D210" i="8"/>
  <c r="CT209" i="8"/>
  <c r="F209" i="8"/>
  <c r="E209" i="8"/>
  <c r="D209" i="8"/>
  <c r="F208" i="8"/>
  <c r="E208" i="8"/>
  <c r="CT207" i="8"/>
  <c r="CS207" i="8"/>
  <c r="CQ207" i="8"/>
  <c r="CP207" i="8"/>
  <c r="CG207" i="8"/>
  <c r="CF207" i="8"/>
  <c r="CE207" i="8"/>
  <c r="F207" i="8"/>
  <c r="E207" i="8"/>
  <c r="D207" i="8"/>
  <c r="CB206" i="8"/>
  <c r="F206" i="8"/>
  <c r="E206" i="8"/>
  <c r="D206" i="8" s="1"/>
  <c r="CV205" i="8"/>
  <c r="CS205" i="8"/>
  <c r="CR205" i="8"/>
  <c r="CE205" i="8"/>
  <c r="CB205" i="8"/>
  <c r="F205" i="8"/>
  <c r="E205" i="8"/>
  <c r="D205" i="8" s="1"/>
  <c r="CU204" i="8"/>
  <c r="CT204" i="8"/>
  <c r="CS204" i="8"/>
  <c r="CR204" i="8"/>
  <c r="CH204" i="8"/>
  <c r="CG204" i="8"/>
  <c r="CF204" i="8"/>
  <c r="CE204" i="8"/>
  <c r="CD204" i="8"/>
  <c r="CC204" i="8"/>
  <c r="F204" i="8"/>
  <c r="D204" i="8" s="1"/>
  <c r="E204" i="8"/>
  <c r="F203" i="8"/>
  <c r="E203" i="8"/>
  <c r="D203" i="8"/>
  <c r="CT202" i="8"/>
  <c r="CR202" i="8"/>
  <c r="CQ202" i="8"/>
  <c r="CP202" i="8"/>
  <c r="F202" i="8"/>
  <c r="D202" i="8" s="1"/>
  <c r="E202" i="8"/>
  <c r="AX201" i="8"/>
  <c r="AW201" i="8"/>
  <c r="AV201" i="8"/>
  <c r="AU201" i="8"/>
  <c r="AT201" i="8"/>
  <c r="AS201" i="8"/>
  <c r="AR201" i="8"/>
  <c r="AQ201" i="8"/>
  <c r="AP201" i="8"/>
  <c r="AO201" i="8"/>
  <c r="AN201" i="8"/>
  <c r="AM201" i="8"/>
  <c r="AL201" i="8"/>
  <c r="AK201" i="8"/>
  <c r="AJ201" i="8"/>
  <c r="AI201" i="8"/>
  <c r="AH201" i="8"/>
  <c r="AG201" i="8"/>
  <c r="AF201" i="8"/>
  <c r="AE201" i="8"/>
  <c r="AD201" i="8"/>
  <c r="AC201" i="8"/>
  <c r="AB201" i="8"/>
  <c r="AA201" i="8"/>
  <c r="Z201" i="8"/>
  <c r="Y201" i="8"/>
  <c r="X201" i="8"/>
  <c r="W201" i="8"/>
  <c r="V201" i="8"/>
  <c r="U201" i="8"/>
  <c r="T201" i="8"/>
  <c r="S201" i="8"/>
  <c r="R201" i="8"/>
  <c r="Q201" i="8"/>
  <c r="P201" i="8"/>
  <c r="O201" i="8"/>
  <c r="N201" i="8"/>
  <c r="M201" i="8"/>
  <c r="L201" i="8"/>
  <c r="K201" i="8"/>
  <c r="J201" i="8"/>
  <c r="I201" i="8"/>
  <c r="H201" i="8"/>
  <c r="G201" i="8"/>
  <c r="CT200" i="8"/>
  <c r="CQ200" i="8"/>
  <c r="CH200" i="8"/>
  <c r="E200" i="8"/>
  <c r="D200" i="8"/>
  <c r="CV199" i="8"/>
  <c r="CU199" i="8"/>
  <c r="CS199" i="8"/>
  <c r="CQ199" i="8"/>
  <c r="CP199" i="8"/>
  <c r="CH199" i="8"/>
  <c r="CG199" i="8"/>
  <c r="CF199" i="8"/>
  <c r="CD199" i="8"/>
  <c r="CC199" i="8"/>
  <c r="CB199" i="8"/>
  <c r="E199" i="8"/>
  <c r="D199" i="8" s="1"/>
  <c r="E198" i="8"/>
  <c r="D198" i="8" s="1"/>
  <c r="CG198" i="8" s="1"/>
  <c r="CV197" i="8"/>
  <c r="CU197" i="8"/>
  <c r="CS197" i="8"/>
  <c r="CR197" i="8"/>
  <c r="CQ197" i="8"/>
  <c r="CG197" i="8"/>
  <c r="CF197" i="8"/>
  <c r="CE197" i="8"/>
  <c r="CD197" i="8"/>
  <c r="E197" i="8"/>
  <c r="D197" i="8" s="1"/>
  <c r="CR196" i="8"/>
  <c r="CE196" i="8"/>
  <c r="CD196" i="8"/>
  <c r="AX196" i="8"/>
  <c r="AW196" i="8"/>
  <c r="AV196" i="8"/>
  <c r="AU196" i="8"/>
  <c r="AT196" i="8"/>
  <c r="AS196" i="8"/>
  <c r="CC196" i="8" s="1"/>
  <c r="AR196" i="8"/>
  <c r="AQ196" i="8"/>
  <c r="AO196" i="8"/>
  <c r="AM196" i="8"/>
  <c r="AK196" i="8"/>
  <c r="AI196" i="8"/>
  <c r="AG196" i="8"/>
  <c r="AE196" i="8"/>
  <c r="AC196" i="8"/>
  <c r="E196" i="8"/>
  <c r="D196" i="8"/>
  <c r="E195" i="8"/>
  <c r="D195" i="8"/>
  <c r="CQ195" i="8" s="1"/>
  <c r="CV194" i="8"/>
  <c r="CP194" i="8"/>
  <c r="CH194" i="8"/>
  <c r="E194" i="8"/>
  <c r="D194" i="8"/>
  <c r="CU193" i="8"/>
  <c r="CQ193" i="8"/>
  <c r="CP193" i="8"/>
  <c r="CH193" i="8"/>
  <c r="CG193" i="8"/>
  <c r="CE193" i="8"/>
  <c r="CD193" i="8"/>
  <c r="CC193" i="8"/>
  <c r="CB193" i="8"/>
  <c r="AY193" i="8" s="1"/>
  <c r="E193" i="8"/>
  <c r="D193" i="8"/>
  <c r="E192" i="8"/>
  <c r="D192" i="8"/>
  <c r="CV191" i="8"/>
  <c r="CU191" i="8"/>
  <c r="CT191" i="8"/>
  <c r="CS191" i="8"/>
  <c r="CR191" i="8"/>
  <c r="CQ191" i="8"/>
  <c r="CP191" i="8"/>
  <c r="CH191" i="8"/>
  <c r="CG191" i="8"/>
  <c r="CF191" i="8"/>
  <c r="CD191" i="8"/>
  <c r="F191" i="8"/>
  <c r="D191" i="8"/>
  <c r="CV190" i="8"/>
  <c r="CU190" i="8"/>
  <c r="CT190" i="8"/>
  <c r="CS190" i="8"/>
  <c r="CR190" i="8"/>
  <c r="CQ190" i="8"/>
  <c r="CP190" i="8"/>
  <c r="CH190" i="8"/>
  <c r="CG190" i="8"/>
  <c r="AY190" i="8" s="1"/>
  <c r="CF190" i="8"/>
  <c r="CE190" i="8"/>
  <c r="CD190" i="8"/>
  <c r="CC190" i="8"/>
  <c r="CB190" i="8"/>
  <c r="F190" i="8"/>
  <c r="D190" i="8" s="1"/>
  <c r="F189" i="8"/>
  <c r="D189" i="8" s="1"/>
  <c r="CV188" i="8"/>
  <c r="CU188" i="8"/>
  <c r="CS188" i="8"/>
  <c r="CP188" i="8"/>
  <c r="CG188" i="8"/>
  <c r="CF188" i="8"/>
  <c r="CE188" i="8"/>
  <c r="CB188" i="8"/>
  <c r="F188" i="8"/>
  <c r="D188" i="8" s="1"/>
  <c r="F187" i="8"/>
  <c r="D187" i="8"/>
  <c r="CV186" i="8"/>
  <c r="CS186" i="8"/>
  <c r="CR186" i="8"/>
  <c r="CQ186" i="8"/>
  <c r="CP186" i="8"/>
  <c r="CF186" i="8"/>
  <c r="CB186" i="8"/>
  <c r="F186" i="8"/>
  <c r="D186" i="8"/>
  <c r="CR185" i="8"/>
  <c r="CQ185" i="8"/>
  <c r="CP185" i="8"/>
  <c r="CF185" i="8"/>
  <c r="CE185" i="8"/>
  <c r="CD185" i="8"/>
  <c r="CC185" i="8"/>
  <c r="F185" i="8"/>
  <c r="D185" i="8"/>
  <c r="F184" i="8"/>
  <c r="D184" i="8"/>
  <c r="AX183" i="8"/>
  <c r="AW183" i="8"/>
  <c r="AV183" i="8"/>
  <c r="AU183" i="8"/>
  <c r="AT183" i="8"/>
  <c r="AS183" i="8"/>
  <c r="AR183" i="8"/>
  <c r="AQ183" i="8"/>
  <c r="AP183" i="8"/>
  <c r="AN183" i="8"/>
  <c r="AL183" i="8"/>
  <c r="AJ183" i="8"/>
  <c r="AH183" i="8"/>
  <c r="AF183" i="8"/>
  <c r="AD183" i="8"/>
  <c r="F182" i="8"/>
  <c r="D182" i="8" s="1"/>
  <c r="CV181" i="8"/>
  <c r="CU181" i="8"/>
  <c r="CS181" i="8"/>
  <c r="CR181" i="8"/>
  <c r="CQ181" i="8"/>
  <c r="CP181" i="8"/>
  <c r="CG181" i="8"/>
  <c r="CE181" i="8"/>
  <c r="CC181" i="8"/>
  <c r="CB181" i="8"/>
  <c r="F181" i="8"/>
  <c r="D181" i="8" s="1"/>
  <c r="CD181" i="8" s="1"/>
  <c r="CV180" i="8"/>
  <c r="CS180" i="8"/>
  <c r="CR180" i="8"/>
  <c r="CQ180" i="8"/>
  <c r="CP180" i="8"/>
  <c r="CH180" i="8"/>
  <c r="CG180" i="8"/>
  <c r="CE180" i="8"/>
  <c r="CD180" i="8"/>
  <c r="F180" i="8"/>
  <c r="D180" i="8" s="1"/>
  <c r="CU180" i="8" s="1"/>
  <c r="CU179" i="8"/>
  <c r="CD179" i="8"/>
  <c r="F179" i="8"/>
  <c r="D179" i="8" s="1"/>
  <c r="AX174" i="8"/>
  <c r="AW174" i="8"/>
  <c r="AV174" i="8"/>
  <c r="AU174" i="8"/>
  <c r="AT174" i="8"/>
  <c r="AS174" i="8"/>
  <c r="AR174" i="8"/>
  <c r="AQ174" i="8"/>
  <c r="AP174" i="8"/>
  <c r="AO174" i="8"/>
  <c r="AN174" i="8"/>
  <c r="AM174" i="8"/>
  <c r="AL174" i="8"/>
  <c r="AK174" i="8"/>
  <c r="AJ174" i="8"/>
  <c r="AI174" i="8"/>
  <c r="AH174" i="8"/>
  <c r="AG174" i="8"/>
  <c r="AF174" i="8"/>
  <c r="AE174" i="8"/>
  <c r="AD174" i="8"/>
  <c r="AC174" i="8"/>
  <c r="AB174" i="8"/>
  <c r="AA174" i="8"/>
  <c r="Z174" i="8"/>
  <c r="Y174" i="8"/>
  <c r="X174" i="8"/>
  <c r="W174" i="8"/>
  <c r="V174" i="8"/>
  <c r="U174" i="8"/>
  <c r="T174" i="8"/>
  <c r="S174" i="8"/>
  <c r="R174" i="8"/>
  <c r="Q174" i="8"/>
  <c r="P174" i="8"/>
  <c r="O174" i="8"/>
  <c r="N174" i="8"/>
  <c r="M174" i="8"/>
  <c r="L174" i="8"/>
  <c r="K174" i="8"/>
  <c r="J174" i="8"/>
  <c r="I174" i="8"/>
  <c r="H174" i="8"/>
  <c r="G174" i="8"/>
  <c r="CQ173" i="8"/>
  <c r="CP173" i="8"/>
  <c r="CO173" i="8"/>
  <c r="CF173" i="8"/>
  <c r="CE173" i="8"/>
  <c r="CD173" i="8"/>
  <c r="CC173" i="8"/>
  <c r="CB173" i="8"/>
  <c r="CA173" i="8"/>
  <c r="F173" i="8"/>
  <c r="E173" i="8"/>
  <c r="D173" i="8" s="1"/>
  <c r="CQ172" i="8"/>
  <c r="CP172" i="8"/>
  <c r="CO172" i="8"/>
  <c r="CC172" i="8"/>
  <c r="CB172" i="8"/>
  <c r="CA172" i="8"/>
  <c r="F172" i="8"/>
  <c r="E172" i="8"/>
  <c r="D172" i="8" s="1"/>
  <c r="CU172" i="8" s="1"/>
  <c r="CQ171" i="8"/>
  <c r="CP171" i="8"/>
  <c r="CO171" i="8"/>
  <c r="CC171" i="8"/>
  <c r="CB171" i="8"/>
  <c r="CA171" i="8"/>
  <c r="F171" i="8"/>
  <c r="E171" i="8"/>
  <c r="D171" i="8"/>
  <c r="CV170" i="8"/>
  <c r="CU170" i="8"/>
  <c r="CT170" i="8"/>
  <c r="CS170" i="8"/>
  <c r="CQ170" i="8"/>
  <c r="CP170" i="8"/>
  <c r="CO170" i="8"/>
  <c r="CC170" i="8"/>
  <c r="CB170" i="8"/>
  <c r="CA170" i="8"/>
  <c r="F170" i="8"/>
  <c r="E170" i="8"/>
  <c r="D170" i="8" s="1"/>
  <c r="CQ169" i="8"/>
  <c r="CP169" i="8"/>
  <c r="CO169" i="8"/>
  <c r="CC169" i="8"/>
  <c r="CB169" i="8"/>
  <c r="CA169" i="8"/>
  <c r="F169" i="8"/>
  <c r="E169" i="8"/>
  <c r="D169" i="8"/>
  <c r="CV168" i="8"/>
  <c r="CU168" i="8"/>
  <c r="CT168" i="8"/>
  <c r="CS168" i="8"/>
  <c r="CQ168" i="8"/>
  <c r="CP168" i="8"/>
  <c r="CO168" i="8"/>
  <c r="CH168" i="8"/>
  <c r="CG168" i="8"/>
  <c r="CF168" i="8"/>
  <c r="CE168" i="8"/>
  <c r="CD168" i="8"/>
  <c r="AY168" i="8" s="1"/>
  <c r="CC168" i="8"/>
  <c r="CB168" i="8"/>
  <c r="CA168" i="8"/>
  <c r="F168" i="8"/>
  <c r="E168" i="8"/>
  <c r="D168" i="8" s="1"/>
  <c r="CR168" i="8" s="1"/>
  <c r="CV167" i="8"/>
  <c r="CU167" i="8"/>
  <c r="CT167" i="8"/>
  <c r="CS167" i="8"/>
  <c r="CQ167" i="8"/>
  <c r="CP167" i="8"/>
  <c r="CO167" i="8"/>
  <c r="CD167" i="8"/>
  <c r="CC167" i="8"/>
  <c r="CB167" i="8"/>
  <c r="CA167" i="8"/>
  <c r="F167" i="8"/>
  <c r="E167" i="8"/>
  <c r="D167" i="8"/>
  <c r="CV166" i="8"/>
  <c r="CQ166" i="8"/>
  <c r="CP166" i="8"/>
  <c r="CO166" i="8"/>
  <c r="CH166" i="8"/>
  <c r="CF166" i="8"/>
  <c r="CE166" i="8"/>
  <c r="CD166" i="8"/>
  <c r="CC166" i="8"/>
  <c r="CB166" i="8"/>
  <c r="CA166" i="8"/>
  <c r="F166" i="8"/>
  <c r="E166" i="8"/>
  <c r="D166" i="8" s="1"/>
  <c r="CQ165" i="8"/>
  <c r="CP165" i="8"/>
  <c r="CO165" i="8"/>
  <c r="CC165" i="8"/>
  <c r="CB165" i="8"/>
  <c r="CA165" i="8"/>
  <c r="F165" i="8"/>
  <c r="E165" i="8"/>
  <c r="D165" i="8" s="1"/>
  <c r="CQ164" i="8"/>
  <c r="CP164" i="8"/>
  <c r="CO164" i="8"/>
  <c r="CH164" i="8"/>
  <c r="CG164" i="8"/>
  <c r="CF164" i="8"/>
  <c r="CD164" i="8"/>
  <c r="CC164" i="8"/>
  <c r="CB164" i="8"/>
  <c r="CA164" i="8"/>
  <c r="F164" i="8"/>
  <c r="E164" i="8"/>
  <c r="D164" i="8"/>
  <c r="CQ163" i="8"/>
  <c r="CP163" i="8"/>
  <c r="CO163" i="8"/>
  <c r="CC163" i="8"/>
  <c r="CB163" i="8"/>
  <c r="CA163" i="8"/>
  <c r="F163" i="8"/>
  <c r="F174" i="8" s="1"/>
  <c r="E163" i="8"/>
  <c r="D163" i="8"/>
  <c r="N158" i="8"/>
  <c r="M158" i="8"/>
  <c r="L158" i="8" a="1"/>
  <c r="L158" i="8" s="1"/>
  <c r="K158" i="8"/>
  <c r="J158" i="8"/>
  <c r="H158" i="8"/>
  <c r="G158" i="8"/>
  <c r="F158" i="8"/>
  <c r="E158" i="8"/>
  <c r="D158" i="8"/>
  <c r="C158" i="8"/>
  <c r="I157" i="8"/>
  <c r="B157" i="8"/>
  <c r="I156" i="8"/>
  <c r="B156" i="8"/>
  <c r="I155" i="8"/>
  <c r="B155" i="8"/>
  <c r="I154" i="8"/>
  <c r="B154" i="8"/>
  <c r="I153" i="8"/>
  <c r="B153" i="8"/>
  <c r="I152" i="8"/>
  <c r="B152" i="8"/>
  <c r="I151" i="8"/>
  <c r="B151" i="8"/>
  <c r="I150" i="8"/>
  <c r="B150" i="8"/>
  <c r="I149" i="8"/>
  <c r="B149" i="8"/>
  <c r="I148" i="8"/>
  <c r="B148" i="8"/>
  <c r="AX143" i="8"/>
  <c r="AW143" i="8"/>
  <c r="AV143" i="8"/>
  <c r="AU143" i="8"/>
  <c r="AT143" i="8"/>
  <c r="AS143" i="8"/>
  <c r="AR143" i="8"/>
  <c r="AQ143" i="8"/>
  <c r="AP143" i="8"/>
  <c r="AO143" i="8"/>
  <c r="AN143" i="8"/>
  <c r="AM143" i="8"/>
  <c r="AL143" i="8"/>
  <c r="AK143" i="8"/>
  <c r="AJ143" i="8"/>
  <c r="AI143" i="8"/>
  <c r="AH143" i="8"/>
  <c r="AG143" i="8"/>
  <c r="AF143" i="8"/>
  <c r="AE143" i="8"/>
  <c r="AD143" i="8"/>
  <c r="AC143" i="8"/>
  <c r="AB143" i="8"/>
  <c r="AA143" i="8"/>
  <c r="Z143" i="8"/>
  <c r="Y143" i="8"/>
  <c r="X143" i="8"/>
  <c r="W143" i="8"/>
  <c r="V143" i="8"/>
  <c r="U143" i="8"/>
  <c r="T143" i="8"/>
  <c r="S143" i="8"/>
  <c r="R143" i="8"/>
  <c r="Q143" i="8"/>
  <c r="P143" i="8"/>
  <c r="O143" i="8"/>
  <c r="N143" i="8"/>
  <c r="M143" i="8"/>
  <c r="L143" i="8"/>
  <c r="K143" i="8"/>
  <c r="J143" i="8"/>
  <c r="I143" i="8"/>
  <c r="H143" i="8"/>
  <c r="F143" i="8" s="1"/>
  <c r="G143" i="8"/>
  <c r="CX142" i="8"/>
  <c r="CW142" i="8"/>
  <c r="CV142" i="8"/>
  <c r="CT142" i="8"/>
  <c r="CR142" i="8"/>
  <c r="CD142" i="8"/>
  <c r="CB142" i="8"/>
  <c r="CA142" i="8"/>
  <c r="F142" i="8"/>
  <c r="CP142" i="8" s="1"/>
  <c r="E142" i="8"/>
  <c r="D142" i="8" s="1"/>
  <c r="CU141" i="8"/>
  <c r="CT141" i="8"/>
  <c r="CR141" i="8"/>
  <c r="CO141" i="8"/>
  <c r="CE141" i="8"/>
  <c r="CD141" i="8"/>
  <c r="CB141" i="8"/>
  <c r="CA141" i="8"/>
  <c r="F141" i="8"/>
  <c r="CP141" i="8" s="1"/>
  <c r="E141" i="8"/>
  <c r="D141" i="8" s="1"/>
  <c r="CR140" i="8"/>
  <c r="CD140" i="8"/>
  <c r="CA140" i="8"/>
  <c r="F140" i="8"/>
  <c r="E140" i="8"/>
  <c r="D140" i="8"/>
  <c r="CE140" i="8" s="1"/>
  <c r="CR139" i="8"/>
  <c r="CD139" i="8"/>
  <c r="CA139" i="8"/>
  <c r="F139" i="8"/>
  <c r="E139" i="8"/>
  <c r="D139" i="8"/>
  <c r="CW139" i="8" s="1"/>
  <c r="CX138" i="8"/>
  <c r="CR138" i="8"/>
  <c r="CD138" i="8"/>
  <c r="CB138" i="8"/>
  <c r="CA138" i="8"/>
  <c r="F138" i="8"/>
  <c r="CP138" i="8" s="1"/>
  <c r="E138" i="8"/>
  <c r="D138" i="8" s="1"/>
  <c r="CT137" i="8"/>
  <c r="CR137" i="8"/>
  <c r="CH137" i="8"/>
  <c r="CG137" i="8"/>
  <c r="CE137" i="8"/>
  <c r="CD137" i="8"/>
  <c r="CC137" i="8"/>
  <c r="CA137" i="8"/>
  <c r="F137" i="8"/>
  <c r="CP137" i="8" s="1"/>
  <c r="E137" i="8"/>
  <c r="D137" i="8"/>
  <c r="CR136" i="8"/>
  <c r="CD136" i="8"/>
  <c r="CA136" i="8"/>
  <c r="F136" i="8"/>
  <c r="E136" i="8"/>
  <c r="D136" i="8" s="1"/>
  <c r="CW135" i="8"/>
  <c r="CR135" i="8"/>
  <c r="CP135" i="8"/>
  <c r="CF135" i="8"/>
  <c r="CE135" i="8"/>
  <c r="CD135" i="8"/>
  <c r="CC135" i="8"/>
  <c r="CB135" i="8"/>
  <c r="CA135" i="8"/>
  <c r="F135" i="8"/>
  <c r="E135" i="8"/>
  <c r="D135" i="8"/>
  <c r="CR134" i="8"/>
  <c r="CP134" i="8"/>
  <c r="CD134" i="8"/>
  <c r="CC134" i="8"/>
  <c r="CB134" i="8"/>
  <c r="CA134" i="8"/>
  <c r="F134" i="8"/>
  <c r="E134" i="8"/>
  <c r="D134" i="8"/>
  <c r="CV133" i="8"/>
  <c r="CU133" i="8"/>
  <c r="CS133" i="8"/>
  <c r="CR133" i="8"/>
  <c r="CD133" i="8"/>
  <c r="CA133" i="8"/>
  <c r="F133" i="8"/>
  <c r="E133" i="8"/>
  <c r="D133" i="8"/>
  <c r="CR132" i="8"/>
  <c r="CD132" i="8"/>
  <c r="CA132" i="8"/>
  <c r="F132" i="8"/>
  <c r="E132" i="8"/>
  <c r="CS131" i="8"/>
  <c r="CR131" i="8"/>
  <c r="CD131" i="8"/>
  <c r="CA131" i="8"/>
  <c r="F131" i="8"/>
  <c r="CP131" i="8" s="1"/>
  <c r="E131" i="8"/>
  <c r="D131" i="8" s="1"/>
  <c r="CW130" i="8"/>
  <c r="CV130" i="8"/>
  <c r="CU130" i="8"/>
  <c r="CT130" i="8"/>
  <c r="CR130" i="8"/>
  <c r="CD130" i="8"/>
  <c r="CC130" i="8"/>
  <c r="CB130" i="8"/>
  <c r="CA130" i="8"/>
  <c r="F130" i="8"/>
  <c r="CP130" i="8" s="1"/>
  <c r="E130" i="8"/>
  <c r="D130" i="8"/>
  <c r="CR129" i="8"/>
  <c r="CP129" i="8"/>
  <c r="CD129" i="8"/>
  <c r="CB129" i="8"/>
  <c r="CA129" i="8"/>
  <c r="F129" i="8"/>
  <c r="E129" i="8"/>
  <c r="D129" i="8"/>
  <c r="CW128" i="8"/>
  <c r="CV128" i="8"/>
  <c r="CU128" i="8"/>
  <c r="CS128" i="8"/>
  <c r="CR128" i="8"/>
  <c r="CH128" i="8"/>
  <c r="CG128" i="8"/>
  <c r="CD128" i="8"/>
  <c r="CC128" i="8"/>
  <c r="CB128" i="8"/>
  <c r="CA128" i="8"/>
  <c r="F128" i="8"/>
  <c r="CP128" i="8" s="1"/>
  <c r="E128" i="8"/>
  <c r="D128" i="8"/>
  <c r="CT128" i="8" s="1"/>
  <c r="CX127" i="8"/>
  <c r="CW127" i="8"/>
  <c r="CV127" i="8"/>
  <c r="CU127" i="8"/>
  <c r="CT127" i="8"/>
  <c r="CS127" i="8"/>
  <c r="CR127" i="8"/>
  <c r="CE127" i="8"/>
  <c r="CD127" i="8"/>
  <c r="CB127" i="8"/>
  <c r="F127" i="8"/>
  <c r="CP127" i="8" s="1"/>
  <c r="E127" i="8"/>
  <c r="D127" i="8"/>
  <c r="CR126" i="8"/>
  <c r="CD126" i="8"/>
  <c r="CA126" i="8"/>
  <c r="F126" i="8"/>
  <c r="CP126" i="8" s="1"/>
  <c r="E126" i="8"/>
  <c r="D126" i="8" s="1"/>
  <c r="CU125" i="8"/>
  <c r="CR125" i="8"/>
  <c r="CE125" i="8"/>
  <c r="CD125" i="8"/>
  <c r="CC125" i="8"/>
  <c r="CB125" i="8"/>
  <c r="F125" i="8"/>
  <c r="CP125" i="8" s="1"/>
  <c r="E125" i="8"/>
  <c r="D125" i="8"/>
  <c r="CS124" i="8"/>
  <c r="CR124" i="8"/>
  <c r="CH124" i="8"/>
  <c r="CG124" i="8"/>
  <c r="CD124" i="8"/>
  <c r="F124" i="8"/>
  <c r="E124" i="8"/>
  <c r="D124" i="8" s="1"/>
  <c r="CX123" i="8"/>
  <c r="CW123" i="8"/>
  <c r="CT123" i="8"/>
  <c r="CS123" i="8"/>
  <c r="CR123" i="8"/>
  <c r="CG123" i="8"/>
  <c r="CD123" i="8"/>
  <c r="F123" i="8"/>
  <c r="CP123" i="8" s="1"/>
  <c r="E123" i="8"/>
  <c r="D123" i="8" s="1"/>
  <c r="CR122" i="8"/>
  <c r="CD122" i="8"/>
  <c r="F122" i="8"/>
  <c r="E122" i="8"/>
  <c r="D122" i="8"/>
  <c r="CR121" i="8"/>
  <c r="CD121" i="8"/>
  <c r="F121" i="8"/>
  <c r="CP121" i="8" s="1"/>
  <c r="E121" i="8"/>
  <c r="CR120" i="8"/>
  <c r="CD120" i="8"/>
  <c r="CA120" i="8"/>
  <c r="F120" i="8"/>
  <c r="CB120" i="8" s="1"/>
  <c r="E120" i="8"/>
  <c r="D120" i="8" s="1"/>
  <c r="CW119" i="8"/>
  <c r="CV119" i="8"/>
  <c r="CU119" i="8"/>
  <c r="CT119" i="8"/>
  <c r="CS119" i="8"/>
  <c r="CR119" i="8"/>
  <c r="CQ119" i="8"/>
  <c r="CP119" i="8"/>
  <c r="CD119" i="8"/>
  <c r="CB119" i="8"/>
  <c r="CA119" i="8"/>
  <c r="F119" i="8"/>
  <c r="D119" i="8" s="1"/>
  <c r="E119" i="8"/>
  <c r="CV118" i="8"/>
  <c r="CU118" i="8"/>
  <c r="CT118" i="8"/>
  <c r="CS118" i="8"/>
  <c r="CR118" i="8"/>
  <c r="CP118" i="8"/>
  <c r="CF118" i="8"/>
  <c r="CE118" i="8"/>
  <c r="CD118" i="8"/>
  <c r="CB118" i="8"/>
  <c r="CA118" i="8"/>
  <c r="F118" i="8"/>
  <c r="E118" i="8"/>
  <c r="D118" i="8" s="1"/>
  <c r="CR117" i="8"/>
  <c r="CD117" i="8"/>
  <c r="CB117" i="8"/>
  <c r="CA117" i="8"/>
  <c r="F117" i="8"/>
  <c r="CP117" i="8" s="1"/>
  <c r="E117" i="8"/>
  <c r="D117" i="8"/>
  <c r="CX116" i="8"/>
  <c r="CW116" i="8"/>
  <c r="CU116" i="8"/>
  <c r="CT116" i="8"/>
  <c r="CS116" i="8"/>
  <c r="CR116" i="8"/>
  <c r="CD116" i="8"/>
  <c r="CA116" i="8"/>
  <c r="F116" i="8"/>
  <c r="CP116" i="8" s="1"/>
  <c r="E116" i="8"/>
  <c r="D116" i="8"/>
  <c r="CR115" i="8"/>
  <c r="CD115" i="8"/>
  <c r="CA115" i="8"/>
  <c r="F115" i="8"/>
  <c r="E115" i="8"/>
  <c r="CR114" i="8"/>
  <c r="CD114" i="8"/>
  <c r="CB114" i="8"/>
  <c r="CA114" i="8"/>
  <c r="F114" i="8"/>
  <c r="CP114" i="8" s="1"/>
  <c r="E114" i="8"/>
  <c r="D114" i="8"/>
  <c r="CW113" i="8"/>
  <c r="CV113" i="8"/>
  <c r="CU113" i="8"/>
  <c r="CR113" i="8"/>
  <c r="CO113" i="8"/>
  <c r="CE113" i="8"/>
  <c r="CC113" i="8"/>
  <c r="CA113" i="8"/>
  <c r="F113" i="8"/>
  <c r="E113" i="8"/>
  <c r="D113" i="8" s="1"/>
  <c r="CR112" i="8"/>
  <c r="CP112" i="8"/>
  <c r="CD112" i="8"/>
  <c r="CA112" i="8"/>
  <c r="F112" i="8"/>
  <c r="CB112" i="8" s="1"/>
  <c r="E112" i="8"/>
  <c r="D112" i="8" s="1"/>
  <c r="CC112" i="8" s="1"/>
  <c r="CW111" i="8"/>
  <c r="CV111" i="8"/>
  <c r="CR111" i="8"/>
  <c r="CG111" i="8"/>
  <c r="CF111" i="8"/>
  <c r="CE111" i="8"/>
  <c r="CD111" i="8"/>
  <c r="CB111" i="8"/>
  <c r="CA111" i="8"/>
  <c r="F111" i="8"/>
  <c r="CP111" i="8" s="1"/>
  <c r="E111" i="8"/>
  <c r="D111" i="8"/>
  <c r="CR110" i="8"/>
  <c r="CD110" i="8"/>
  <c r="CA110" i="8"/>
  <c r="F110" i="8"/>
  <c r="CP110" i="8" s="1"/>
  <c r="E110" i="8"/>
  <c r="D110" i="8" s="1"/>
  <c r="CR109" i="8"/>
  <c r="CP109" i="8"/>
  <c r="CD109" i="8"/>
  <c r="CA109" i="8"/>
  <c r="F109" i="8"/>
  <c r="CB109" i="8" s="1"/>
  <c r="E109" i="8"/>
  <c r="CR108" i="8"/>
  <c r="CP108" i="8"/>
  <c r="CD108" i="8"/>
  <c r="CB108" i="8"/>
  <c r="CA108" i="8"/>
  <c r="F108" i="8"/>
  <c r="E108" i="8"/>
  <c r="CV107" i="8"/>
  <c r="CU107" i="8"/>
  <c r="CT107" i="8"/>
  <c r="CR107" i="8"/>
  <c r="CQ107" i="8"/>
  <c r="CP107" i="8"/>
  <c r="CO107" i="8"/>
  <c r="CI107" i="8"/>
  <c r="CH107" i="8"/>
  <c r="CG107" i="8"/>
  <c r="CF107" i="8"/>
  <c r="CE107" i="8"/>
  <c r="CD107" i="8"/>
  <c r="CC107" i="8"/>
  <c r="CB107" i="8"/>
  <c r="CA107" i="8"/>
  <c r="F107" i="8"/>
  <c r="E107" i="8"/>
  <c r="D107" i="8"/>
  <c r="CW107" i="8" s="1"/>
  <c r="CR106" i="8"/>
  <c r="CQ106" i="8"/>
  <c r="CP106" i="8"/>
  <c r="CH106" i="8"/>
  <c r="CG106" i="8"/>
  <c r="CF106" i="8"/>
  <c r="CD106" i="8"/>
  <c r="CA106" i="8"/>
  <c r="F106" i="8"/>
  <c r="CB106" i="8" s="1"/>
  <c r="E106" i="8"/>
  <c r="D106" i="8" s="1"/>
  <c r="CA105" i="8"/>
  <c r="F105" i="8"/>
  <c r="E105" i="8"/>
  <c r="D105" i="8"/>
  <c r="CV105" i="8" s="1"/>
  <c r="CT104" i="8"/>
  <c r="CS104" i="8"/>
  <c r="CR104" i="8"/>
  <c r="CQ104" i="8"/>
  <c r="CP104" i="8"/>
  <c r="CJ104" i="8"/>
  <c r="CI104" i="8"/>
  <c r="CH104" i="8"/>
  <c r="CD104" i="8"/>
  <c r="F104" i="8"/>
  <c r="D104" i="8" s="1"/>
  <c r="E104" i="8"/>
  <c r="CR103" i="8"/>
  <c r="CP103" i="8"/>
  <c r="CD103" i="8"/>
  <c r="CB103" i="8"/>
  <c r="CA103" i="8"/>
  <c r="F103" i="8"/>
  <c r="E103" i="8"/>
  <c r="D103" i="8"/>
  <c r="CH103" i="8" s="1"/>
  <c r="CR102" i="8"/>
  <c r="CD102" i="8"/>
  <c r="CA102" i="8"/>
  <c r="F102" i="8"/>
  <c r="D102" i="8" s="1"/>
  <c r="E102" i="8"/>
  <c r="CW101" i="8"/>
  <c r="CV101" i="8"/>
  <c r="CR101" i="8"/>
  <c r="CO101" i="8"/>
  <c r="CH101" i="8"/>
  <c r="CD101" i="8"/>
  <c r="CC101" i="8"/>
  <c r="CB101" i="8"/>
  <c r="CA101" i="8"/>
  <c r="F101" i="8"/>
  <c r="CP101" i="8" s="1"/>
  <c r="E101" i="8"/>
  <c r="D101" i="8"/>
  <c r="CR100" i="8"/>
  <c r="CD100" i="8"/>
  <c r="CA100" i="8"/>
  <c r="F100" i="8"/>
  <c r="E100" i="8"/>
  <c r="CR99" i="8"/>
  <c r="CP99" i="8"/>
  <c r="CD99" i="8"/>
  <c r="CB99" i="8"/>
  <c r="CA99" i="8"/>
  <c r="F99" i="8"/>
  <c r="E99" i="8"/>
  <c r="D99" i="8" s="1"/>
  <c r="CW98" i="8"/>
  <c r="CR98" i="8"/>
  <c r="CQ98" i="8"/>
  <c r="CH98" i="8"/>
  <c r="CG98" i="8"/>
  <c r="CF98" i="8"/>
  <c r="CD98" i="8"/>
  <c r="CA98" i="8"/>
  <c r="F98" i="8"/>
  <c r="E98" i="8"/>
  <c r="D98" i="8" s="1"/>
  <c r="CR97" i="8"/>
  <c r="CD97" i="8"/>
  <c r="CB97" i="8"/>
  <c r="CA97" i="8"/>
  <c r="F97" i="8"/>
  <c r="CP97" i="8" s="1"/>
  <c r="E97" i="8"/>
  <c r="CW96" i="8"/>
  <c r="CV96" i="8"/>
  <c r="CU96" i="8"/>
  <c r="CT96" i="8"/>
  <c r="CR96" i="8"/>
  <c r="CP96" i="8"/>
  <c r="CD96" i="8"/>
  <c r="CB96" i="8"/>
  <c r="CA96" i="8"/>
  <c r="F96" i="8"/>
  <c r="E96" i="8"/>
  <c r="D96" i="8" s="1"/>
  <c r="CR95" i="8"/>
  <c r="CP95" i="8"/>
  <c r="CD95" i="8"/>
  <c r="CA95" i="8"/>
  <c r="F95" i="8"/>
  <c r="CB95" i="8" s="1"/>
  <c r="E95" i="8"/>
  <c r="CS94" i="8"/>
  <c r="CR94" i="8"/>
  <c r="CQ94" i="8"/>
  <c r="CO94" i="8"/>
  <c r="CI94" i="8"/>
  <c r="CH94" i="8"/>
  <c r="CG94" i="8"/>
  <c r="CF94" i="8"/>
  <c r="CE94" i="8"/>
  <c r="CD94" i="8"/>
  <c r="CB94" i="8"/>
  <c r="CA94" i="8"/>
  <c r="F94" i="8"/>
  <c r="CP94" i="8" s="1"/>
  <c r="E94" i="8"/>
  <c r="D94" i="8"/>
  <c r="CR93" i="8"/>
  <c r="CD93" i="8"/>
  <c r="CB93" i="8"/>
  <c r="CA93" i="8"/>
  <c r="F93" i="8"/>
  <c r="CP93" i="8" s="1"/>
  <c r="E93" i="8"/>
  <c r="D93" i="8" s="1"/>
  <c r="CF93" i="8" s="1"/>
  <c r="CR92" i="8"/>
  <c r="CD92" i="8"/>
  <c r="CA92" i="8"/>
  <c r="F92" i="8"/>
  <c r="E92" i="8"/>
  <c r="CR91" i="8"/>
  <c r="CP91" i="8"/>
  <c r="CD91" i="8"/>
  <c r="CB91" i="8"/>
  <c r="CA91" i="8"/>
  <c r="F91" i="8"/>
  <c r="E91" i="8"/>
  <c r="D91" i="8" s="1"/>
  <c r="D86" i="8"/>
  <c r="D85" i="8"/>
  <c r="I81" i="8"/>
  <c r="CA81" i="8" s="1"/>
  <c r="O81" i="8" s="1"/>
  <c r="D81" i="8"/>
  <c r="I80" i="8"/>
  <c r="CO80" i="8" s="1"/>
  <c r="D80" i="8"/>
  <c r="I79" i="8"/>
  <c r="D79" i="8"/>
  <c r="CO78" i="8"/>
  <c r="I78" i="8"/>
  <c r="D78" i="8"/>
  <c r="CA78" i="8" s="1"/>
  <c r="O78" i="8" s="1"/>
  <c r="I77" i="8"/>
  <c r="CA77" i="8" s="1"/>
  <c r="O77" i="8" s="1"/>
  <c r="D77" i="8"/>
  <c r="I76" i="8"/>
  <c r="D76" i="8"/>
  <c r="CO75" i="8"/>
  <c r="CA75" i="8"/>
  <c r="O75" i="8"/>
  <c r="I75" i="8"/>
  <c r="D75" i="8"/>
  <c r="CO74" i="8"/>
  <c r="CA74" i="8"/>
  <c r="O74" i="8" s="1"/>
  <c r="I74" i="8"/>
  <c r="D74" i="8"/>
  <c r="CO73" i="8"/>
  <c r="CA73" i="8"/>
  <c r="O73" i="8" s="1"/>
  <c r="I73" i="8"/>
  <c r="D73" i="8"/>
  <c r="I72" i="8"/>
  <c r="CO72" i="8" s="1"/>
  <c r="D72" i="8"/>
  <c r="CO71" i="8"/>
  <c r="CA71" i="8"/>
  <c r="O71" i="8"/>
  <c r="I71" i="8"/>
  <c r="D71" i="8"/>
  <c r="AX67" i="8"/>
  <c r="AW67" i="8"/>
  <c r="AV67" i="8"/>
  <c r="AU67" i="8"/>
  <c r="AT67" i="8"/>
  <c r="AS67" i="8"/>
  <c r="AR67" i="8"/>
  <c r="AQ67" i="8"/>
  <c r="AP67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CV66" i="8"/>
  <c r="CU66" i="8"/>
  <c r="CR66" i="8"/>
  <c r="CQ66" i="8"/>
  <c r="CP66" i="8"/>
  <c r="CO66" i="8"/>
  <c r="CH66" i="8"/>
  <c r="CG66" i="8"/>
  <c r="CF66" i="8"/>
  <c r="CE66" i="8"/>
  <c r="CD66" i="8"/>
  <c r="CC66" i="8"/>
  <c r="CB66" i="8"/>
  <c r="AY66" i="8" s="1"/>
  <c r="CA66" i="8"/>
  <c r="F66" i="8"/>
  <c r="E66" i="8"/>
  <c r="D66" i="8" s="1"/>
  <c r="CQ65" i="8"/>
  <c r="CO65" i="8"/>
  <c r="CH65" i="8"/>
  <c r="CE65" i="8"/>
  <c r="CC65" i="8"/>
  <c r="CB65" i="8"/>
  <c r="CA65" i="8"/>
  <c r="F65" i="8"/>
  <c r="CP65" i="8" s="1"/>
  <c r="E65" i="8"/>
  <c r="D65" i="8" s="1"/>
  <c r="CQ64" i="8"/>
  <c r="CO64" i="8"/>
  <c r="CC64" i="8"/>
  <c r="CA64" i="8"/>
  <c r="F64" i="8"/>
  <c r="E64" i="8"/>
  <c r="AX63" i="8"/>
  <c r="AW63" i="8"/>
  <c r="AV63" i="8"/>
  <c r="AU63" i="8"/>
  <c r="AT63" i="8"/>
  <c r="AS63" i="8"/>
  <c r="AR63" i="8"/>
  <c r="AQ63" i="8"/>
  <c r="AP63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CQ62" i="8"/>
  <c r="CP62" i="8"/>
  <c r="CO62" i="8"/>
  <c r="CC62" i="8"/>
  <c r="CA62" i="8"/>
  <c r="F62" i="8"/>
  <c r="CB62" i="8" s="1"/>
  <c r="E62" i="8"/>
  <c r="CQ61" i="8"/>
  <c r="CO61" i="8"/>
  <c r="CC61" i="8"/>
  <c r="CA61" i="8"/>
  <c r="F61" i="8"/>
  <c r="CP61" i="8" s="1"/>
  <c r="E61" i="8"/>
  <c r="CQ60" i="8"/>
  <c r="CP60" i="8"/>
  <c r="CO60" i="8"/>
  <c r="CC60" i="8"/>
  <c r="CB60" i="8"/>
  <c r="CA60" i="8"/>
  <c r="F60" i="8"/>
  <c r="E60" i="8"/>
  <c r="D60" i="8"/>
  <c r="CV59" i="8"/>
  <c r="CT59" i="8"/>
  <c r="CQ59" i="8"/>
  <c r="CP59" i="8"/>
  <c r="CO59" i="8"/>
  <c r="CC59" i="8"/>
  <c r="CB59" i="8"/>
  <c r="CA59" i="8"/>
  <c r="F59" i="8"/>
  <c r="E59" i="8"/>
  <c r="D59" i="8"/>
  <c r="CU58" i="8"/>
  <c r="CS58" i="8"/>
  <c r="CR58" i="8"/>
  <c r="CQ58" i="8"/>
  <c r="CP58" i="8"/>
  <c r="CO58" i="8"/>
  <c r="CH58" i="8"/>
  <c r="CD58" i="8"/>
  <c r="CC58" i="8"/>
  <c r="CB58" i="8"/>
  <c r="CA58" i="8"/>
  <c r="F58" i="8"/>
  <c r="E58" i="8"/>
  <c r="D58" i="8" s="1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CV56" i="8"/>
  <c r="CU56" i="8"/>
  <c r="CT56" i="8"/>
  <c r="CQ56" i="8"/>
  <c r="CP56" i="8"/>
  <c r="CO56" i="8"/>
  <c r="CC56" i="8"/>
  <c r="CA56" i="8"/>
  <c r="F56" i="8"/>
  <c r="CB56" i="8" s="1"/>
  <c r="E56" i="8"/>
  <c r="D56" i="8"/>
  <c r="CR55" i="8"/>
  <c r="CQ55" i="8"/>
  <c r="CP55" i="8"/>
  <c r="CO55" i="8"/>
  <c r="CC55" i="8"/>
  <c r="CB55" i="8"/>
  <c r="CA55" i="8"/>
  <c r="F55" i="8"/>
  <c r="E55" i="8"/>
  <c r="D55" i="8"/>
  <c r="CQ54" i="8"/>
  <c r="CO54" i="8"/>
  <c r="CC54" i="8"/>
  <c r="CA54" i="8"/>
  <c r="F54" i="8"/>
  <c r="E54" i="8"/>
  <c r="D54" i="8"/>
  <c r="CQ53" i="8"/>
  <c r="CP53" i="8"/>
  <c r="CO53" i="8"/>
  <c r="CC53" i="8"/>
  <c r="CA53" i="8"/>
  <c r="F53" i="8"/>
  <c r="CB53" i="8" s="1"/>
  <c r="E53" i="8"/>
  <c r="CQ52" i="8"/>
  <c r="CP52" i="8"/>
  <c r="CO52" i="8"/>
  <c r="CC52" i="8"/>
  <c r="CA52" i="8"/>
  <c r="F52" i="8"/>
  <c r="CB52" i="8" s="1"/>
  <c r="E52" i="8"/>
  <c r="D52" i="8" s="1"/>
  <c r="CG52" i="8" s="1"/>
  <c r="CQ51" i="8"/>
  <c r="CP51" i="8"/>
  <c r="CO51" i="8"/>
  <c r="CC51" i="8"/>
  <c r="CB51" i="8"/>
  <c r="CA51" i="8"/>
  <c r="F51" i="8"/>
  <c r="E51" i="8"/>
  <c r="D51" i="8" s="1"/>
  <c r="CS50" i="8"/>
  <c r="CQ50" i="8"/>
  <c r="CP50" i="8"/>
  <c r="CO50" i="8"/>
  <c r="CF50" i="8"/>
  <c r="CE50" i="8"/>
  <c r="CC50" i="8"/>
  <c r="CB50" i="8"/>
  <c r="CA50" i="8"/>
  <c r="F50" i="8"/>
  <c r="E50" i="8"/>
  <c r="D50" i="8"/>
  <c r="CV49" i="8"/>
  <c r="CU49" i="8"/>
  <c r="CS49" i="8"/>
  <c r="CR49" i="8"/>
  <c r="CQ49" i="8"/>
  <c r="CP49" i="8"/>
  <c r="CO49" i="8"/>
  <c r="CD49" i="8"/>
  <c r="CC49" i="8"/>
  <c r="CB49" i="8"/>
  <c r="CA49" i="8"/>
  <c r="F49" i="8"/>
  <c r="E49" i="8"/>
  <c r="D49" i="8" s="1"/>
  <c r="CQ48" i="8"/>
  <c r="CP48" i="8"/>
  <c r="CO48" i="8"/>
  <c r="CF48" i="8"/>
  <c r="CC48" i="8"/>
  <c r="CA48" i="8"/>
  <c r="F48" i="8"/>
  <c r="CB48" i="8" s="1"/>
  <c r="E48" i="8"/>
  <c r="D48" i="8" s="1"/>
  <c r="CU47" i="8"/>
  <c r="CS47" i="8"/>
  <c r="CQ47" i="8"/>
  <c r="CP47" i="8"/>
  <c r="CO47" i="8"/>
  <c r="CG47" i="8"/>
  <c r="CC47" i="8"/>
  <c r="CB47" i="8"/>
  <c r="CA47" i="8"/>
  <c r="F47" i="8"/>
  <c r="E47" i="8"/>
  <c r="D47" i="8" s="1"/>
  <c r="CO46" i="8"/>
  <c r="CA46" i="8"/>
  <c r="F46" i="8"/>
  <c r="D46" i="8" s="1"/>
  <c r="E46" i="8"/>
  <c r="CV45" i="8"/>
  <c r="CU45" i="8"/>
  <c r="CO45" i="8"/>
  <c r="CB45" i="8"/>
  <c r="CA45" i="8"/>
  <c r="F45" i="8"/>
  <c r="CP45" i="8" s="1"/>
  <c r="E45" i="8"/>
  <c r="D45" i="8" s="1"/>
  <c r="CF45" i="8" s="1"/>
  <c r="CQ44" i="8"/>
  <c r="CO44" i="8"/>
  <c r="CC44" i="8"/>
  <c r="CA44" i="8"/>
  <c r="F44" i="8"/>
  <c r="E44" i="8"/>
  <c r="D44" i="8"/>
  <c r="CH44" i="8" s="1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CQ38" i="8"/>
  <c r="CO38" i="8"/>
  <c r="CC38" i="8"/>
  <c r="CA38" i="8"/>
  <c r="F38" i="8"/>
  <c r="CB38" i="8" s="1"/>
  <c r="E38" i="8"/>
  <c r="D38" i="8" s="1"/>
  <c r="CD38" i="8" s="1"/>
  <c r="CT37" i="8"/>
  <c r="CQ37" i="8"/>
  <c r="CO37" i="8"/>
  <c r="CC37" i="8"/>
  <c r="CA37" i="8"/>
  <c r="F37" i="8"/>
  <c r="E37" i="8"/>
  <c r="D37" i="8" s="1"/>
  <c r="CT36" i="8"/>
  <c r="CS36" i="8"/>
  <c r="CR36" i="8"/>
  <c r="CQ36" i="8"/>
  <c r="CO36" i="8"/>
  <c r="CH36" i="8"/>
  <c r="CG36" i="8"/>
  <c r="CF36" i="8"/>
  <c r="CE36" i="8"/>
  <c r="CC36" i="8"/>
  <c r="CA36" i="8"/>
  <c r="F36" i="8"/>
  <c r="E36" i="8"/>
  <c r="D36" i="8" s="1"/>
  <c r="CT35" i="8"/>
  <c r="CS35" i="8"/>
  <c r="CR35" i="8"/>
  <c r="CQ35" i="8"/>
  <c r="CP35" i="8"/>
  <c r="CO35" i="8"/>
  <c r="CH35" i="8"/>
  <c r="AY35" i="8" s="1"/>
  <c r="CG35" i="8"/>
  <c r="CF35" i="8"/>
  <c r="CE35" i="8"/>
  <c r="CD35" i="8"/>
  <c r="CC35" i="8"/>
  <c r="CB35" i="8"/>
  <c r="CA35" i="8"/>
  <c r="F35" i="8"/>
  <c r="E35" i="8"/>
  <c r="D35" i="8" s="1"/>
  <c r="CQ34" i="8"/>
  <c r="CO34" i="8"/>
  <c r="CC34" i="8"/>
  <c r="CA34" i="8"/>
  <c r="F34" i="8"/>
  <c r="CP34" i="8" s="1"/>
  <c r="E34" i="8"/>
  <c r="CT33" i="8"/>
  <c r="CQ33" i="8"/>
  <c r="CP33" i="8"/>
  <c r="CO33" i="8"/>
  <c r="CG33" i="8"/>
  <c r="CE33" i="8"/>
  <c r="CD33" i="8"/>
  <c r="CC33" i="8"/>
  <c r="CA33" i="8"/>
  <c r="F33" i="8"/>
  <c r="CB33" i="8" s="1"/>
  <c r="E33" i="8"/>
  <c r="D33" i="8" s="1"/>
  <c r="CQ32" i="8"/>
  <c r="CO32" i="8"/>
  <c r="CC32" i="8"/>
  <c r="CB32" i="8"/>
  <c r="CA32" i="8"/>
  <c r="F32" i="8"/>
  <c r="CP32" i="8" s="1"/>
  <c r="E32" i="8"/>
  <c r="CQ31" i="8"/>
  <c r="CO31" i="8"/>
  <c r="CC31" i="8"/>
  <c r="CA31" i="8"/>
  <c r="F31" i="8"/>
  <c r="CP31" i="8" s="1"/>
  <c r="E31" i="8"/>
  <c r="CS30" i="8"/>
  <c r="CQ30" i="8"/>
  <c r="CP30" i="8"/>
  <c r="CO30" i="8"/>
  <c r="CG30" i="8"/>
  <c r="CF30" i="8"/>
  <c r="CC30" i="8"/>
  <c r="CA30" i="8"/>
  <c r="F30" i="8"/>
  <c r="CB30" i="8" s="1"/>
  <c r="E30" i="8"/>
  <c r="D30" i="8" s="1"/>
  <c r="CR29" i="8"/>
  <c r="CQ29" i="8"/>
  <c r="CP29" i="8"/>
  <c r="CO29" i="8"/>
  <c r="CC29" i="8"/>
  <c r="CB29" i="8"/>
  <c r="CA29" i="8"/>
  <c r="F29" i="8"/>
  <c r="E29" i="8"/>
  <c r="D29" i="8" s="1"/>
  <c r="CQ28" i="8"/>
  <c r="CO28" i="8"/>
  <c r="CC28" i="8"/>
  <c r="CB28" i="8"/>
  <c r="CA28" i="8"/>
  <c r="F28" i="8"/>
  <c r="CP28" i="8" s="1"/>
  <c r="E28" i="8"/>
  <c r="CQ27" i="8"/>
  <c r="CP27" i="8"/>
  <c r="CO27" i="8"/>
  <c r="CC27" i="8"/>
  <c r="CB27" i="8"/>
  <c r="CA27" i="8"/>
  <c r="F27" i="8"/>
  <c r="E27" i="8"/>
  <c r="CT26" i="8"/>
  <c r="CQ26" i="8"/>
  <c r="CO26" i="8"/>
  <c r="CG26" i="8"/>
  <c r="CF26" i="8"/>
  <c r="CE26" i="8"/>
  <c r="CD26" i="8"/>
  <c r="CC26" i="8"/>
  <c r="CB26" i="8"/>
  <c r="CA26" i="8"/>
  <c r="F26" i="8"/>
  <c r="CP26" i="8" s="1"/>
  <c r="E26" i="8"/>
  <c r="D26" i="8" s="1"/>
  <c r="CQ25" i="8"/>
  <c r="CO25" i="8"/>
  <c r="CC25" i="8"/>
  <c r="CA25" i="8"/>
  <c r="F25" i="8"/>
  <c r="E25" i="8"/>
  <c r="CT24" i="8"/>
  <c r="CS24" i="8"/>
  <c r="CR24" i="8"/>
  <c r="CQ24" i="8"/>
  <c r="CP24" i="8"/>
  <c r="CO24" i="8"/>
  <c r="CC24" i="8"/>
  <c r="CA24" i="8"/>
  <c r="F24" i="8"/>
  <c r="CB24" i="8" s="1"/>
  <c r="E24" i="8"/>
  <c r="D24" i="8" s="1"/>
  <c r="CG24" i="8" s="1"/>
  <c r="CQ23" i="8"/>
  <c r="CP23" i="8"/>
  <c r="CO23" i="8"/>
  <c r="CC23" i="8"/>
  <c r="CA23" i="8"/>
  <c r="F23" i="8"/>
  <c r="CB23" i="8" s="1"/>
  <c r="E23" i="8"/>
  <c r="CQ22" i="8"/>
  <c r="CP22" i="8"/>
  <c r="CO22" i="8"/>
  <c r="CC22" i="8"/>
  <c r="CB22" i="8"/>
  <c r="CA22" i="8"/>
  <c r="F22" i="8"/>
  <c r="E22" i="8"/>
  <c r="CQ21" i="8"/>
  <c r="CO21" i="8"/>
  <c r="CC21" i="8"/>
  <c r="CA21" i="8"/>
  <c r="F21" i="8"/>
  <c r="E21" i="8"/>
  <c r="CQ17" i="8"/>
  <c r="CP17" i="8"/>
  <c r="CO17" i="8"/>
  <c r="CH17" i="8"/>
  <c r="CG17" i="8"/>
  <c r="CF17" i="8"/>
  <c r="CC17" i="8"/>
  <c r="CA17" i="8"/>
  <c r="F17" i="8"/>
  <c r="CB17" i="8" s="1"/>
  <c r="E17" i="8"/>
  <c r="D17" i="8" s="1"/>
  <c r="CQ16" i="8"/>
  <c r="CO16" i="8"/>
  <c r="CC16" i="8"/>
  <c r="CA16" i="8"/>
  <c r="F16" i="8"/>
  <c r="CP16" i="8" s="1"/>
  <c r="E16" i="8"/>
  <c r="CT15" i="8"/>
  <c r="CS15" i="8"/>
  <c r="CQ15" i="8"/>
  <c r="CP15" i="8"/>
  <c r="CO15" i="8"/>
  <c r="CC15" i="8"/>
  <c r="CA15" i="8"/>
  <c r="F15" i="8"/>
  <c r="CB15" i="8" s="1"/>
  <c r="E15" i="8"/>
  <c r="D15" i="8" s="1"/>
  <c r="CT14" i="8"/>
  <c r="CS14" i="8"/>
  <c r="CQ14" i="8"/>
  <c r="CP14" i="8"/>
  <c r="CO14" i="8"/>
  <c r="CH14" i="8"/>
  <c r="CG14" i="8"/>
  <c r="CC14" i="8"/>
  <c r="CB14" i="8"/>
  <c r="CA14" i="8"/>
  <c r="F14" i="8"/>
  <c r="E14" i="8"/>
  <c r="D14" i="8" s="1"/>
  <c r="CQ13" i="8"/>
  <c r="CP13" i="8"/>
  <c r="CO13" i="8"/>
  <c r="CH13" i="8"/>
  <c r="CE13" i="8"/>
  <c r="CC13" i="8"/>
  <c r="CA13" i="8"/>
  <c r="F13" i="8"/>
  <c r="CB13" i="8" s="1"/>
  <c r="E13" i="8"/>
  <c r="D13" i="8" s="1"/>
  <c r="CT12" i="8"/>
  <c r="CS12" i="8"/>
  <c r="CR12" i="8"/>
  <c r="CQ12" i="8"/>
  <c r="CP12" i="8"/>
  <c r="CO12" i="8"/>
  <c r="CH12" i="8"/>
  <c r="CG12" i="8"/>
  <c r="CF12" i="8"/>
  <c r="CE12" i="8"/>
  <c r="CD12" i="8"/>
  <c r="CC12" i="8"/>
  <c r="CB12" i="8"/>
  <c r="CA12" i="8"/>
  <c r="AY12" i="8"/>
  <c r="F12" i="8"/>
  <c r="E12" i="8"/>
  <c r="D12" i="8" s="1"/>
  <c r="A5" i="8"/>
  <c r="A4" i="8"/>
  <c r="A3" i="8"/>
  <c r="A2" i="8"/>
  <c r="CG102" i="8" l="1"/>
  <c r="CF102" i="8"/>
  <c r="CE102" i="8"/>
  <c r="CU102" i="8"/>
  <c r="CT102" i="8"/>
  <c r="CS102" i="8"/>
  <c r="CW102" i="8"/>
  <c r="CQ102" i="8"/>
  <c r="CI102" i="8"/>
  <c r="CC102" i="8"/>
  <c r="CO102" i="8"/>
  <c r="CH102" i="8"/>
  <c r="CV102" i="8"/>
  <c r="CZ304" i="8"/>
  <c r="CH304" i="8"/>
  <c r="AY304" i="8" s="1"/>
  <c r="CL304" i="8"/>
  <c r="CK304" i="8"/>
  <c r="CI304" i="8"/>
  <c r="CY304" i="8"/>
  <c r="CW304" i="8"/>
  <c r="CF304" i="8"/>
  <c r="CV304" i="8"/>
  <c r="CT304" i="8"/>
  <c r="CG46" i="8"/>
  <c r="CV46" i="8"/>
  <c r="CU46" i="8"/>
  <c r="CT46" i="8"/>
  <c r="CS46" i="8"/>
  <c r="CE46" i="8"/>
  <c r="CR46" i="8"/>
  <c r="CH46" i="8"/>
  <c r="CF46" i="8"/>
  <c r="CD46" i="8"/>
  <c r="AY103" i="8"/>
  <c r="CQ233" i="8"/>
  <c r="CP233" i="8"/>
  <c r="CO233" i="8"/>
  <c r="CA233" i="8"/>
  <c r="CR233" i="8"/>
  <c r="CD233" i="8"/>
  <c r="CC233" i="8"/>
  <c r="CQ182" i="8"/>
  <c r="CE182" i="8"/>
  <c r="CC182" i="8"/>
  <c r="CP182" i="8"/>
  <c r="CG182" i="8"/>
  <c r="CD182" i="8"/>
  <c r="CB182" i="8"/>
  <c r="AY182" i="8" s="1"/>
  <c r="CS182" i="8"/>
  <c r="CV182" i="8"/>
  <c r="CU182" i="8"/>
  <c r="CH182" i="8"/>
  <c r="CR182" i="8"/>
  <c r="AY134" i="8"/>
  <c r="CV37" i="8"/>
  <c r="CU37" i="8"/>
  <c r="CE37" i="8"/>
  <c r="CD37" i="8"/>
  <c r="CS37" i="8"/>
  <c r="CG37" i="8"/>
  <c r="CF37" i="8"/>
  <c r="CH37" i="8"/>
  <c r="CP100" i="8"/>
  <c r="CB100" i="8"/>
  <c r="CS136" i="8"/>
  <c r="CW136" i="8"/>
  <c r="CQ136" i="8"/>
  <c r="CO136" i="8"/>
  <c r="CI136" i="8"/>
  <c r="CH136" i="8"/>
  <c r="CE136" i="8"/>
  <c r="AY136" i="8" s="1"/>
  <c r="CG136" i="8"/>
  <c r="CF136" i="8"/>
  <c r="CC136" i="8"/>
  <c r="CU136" i="8"/>
  <c r="CV136" i="8"/>
  <c r="CT136" i="8"/>
  <c r="CO286" i="8"/>
  <c r="CA286" i="8"/>
  <c r="D34" i="8"/>
  <c r="CV189" i="8"/>
  <c r="CT189" i="8"/>
  <c r="CR189" i="8"/>
  <c r="CQ189" i="8"/>
  <c r="CE189" i="8"/>
  <c r="CU189" i="8"/>
  <c r="CS189" i="8"/>
  <c r="CP189" i="8"/>
  <c r="CH189" i="8"/>
  <c r="CD189" i="8"/>
  <c r="CC189" i="8"/>
  <c r="CG189" i="8"/>
  <c r="CB189" i="8"/>
  <c r="CF189" i="8"/>
  <c r="CZ275" i="8"/>
  <c r="CI275" i="8"/>
  <c r="CF275" i="8"/>
  <c r="CY275" i="8"/>
  <c r="CW275" i="8"/>
  <c r="CV275" i="8"/>
  <c r="CK275" i="8"/>
  <c r="CH275" i="8"/>
  <c r="CT275" i="8"/>
  <c r="CG279" i="8"/>
  <c r="CV279" i="8"/>
  <c r="CJ279" i="8"/>
  <c r="CW279" i="8"/>
  <c r="CT279" i="8"/>
  <c r="CZ279" i="8"/>
  <c r="CY279" i="8"/>
  <c r="CX279" i="8"/>
  <c r="CI279" i="8"/>
  <c r="CL279" i="8"/>
  <c r="CK279" i="8"/>
  <c r="CH279" i="8"/>
  <c r="CF279" i="8"/>
  <c r="CU279" i="8"/>
  <c r="CF203" i="8"/>
  <c r="CV203" i="8"/>
  <c r="CR203" i="8"/>
  <c r="CQ203" i="8"/>
  <c r="CD203" i="8"/>
  <c r="CU203" i="8"/>
  <c r="CT203" i="8"/>
  <c r="CH203" i="8"/>
  <c r="CG203" i="8"/>
  <c r="CS203" i="8"/>
  <c r="CC203" i="8"/>
  <c r="CW296" i="8"/>
  <c r="CT296" i="8"/>
  <c r="CZ296" i="8"/>
  <c r="CV296" i="8"/>
  <c r="CL296" i="8"/>
  <c r="CK296" i="8"/>
  <c r="CI296" i="8"/>
  <c r="CY296" i="8"/>
  <c r="CH296" i="8"/>
  <c r="CB34" i="8"/>
  <c r="CI91" i="8"/>
  <c r="CW91" i="8"/>
  <c r="CS91" i="8"/>
  <c r="CH91" i="8"/>
  <c r="CG91" i="8"/>
  <c r="CF91" i="8"/>
  <c r="CC91" i="8"/>
  <c r="AY91" i="8" s="1"/>
  <c r="CV91" i="8"/>
  <c r="CU91" i="8"/>
  <c r="CE91" i="8"/>
  <c r="CP139" i="8"/>
  <c r="CB139" i="8"/>
  <c r="F333" i="8"/>
  <c r="CR37" i="8"/>
  <c r="CF114" i="8"/>
  <c r="CS114" i="8"/>
  <c r="CQ114" i="8"/>
  <c r="CH114" i="8"/>
  <c r="CW114" i="8"/>
  <c r="CU114" i="8"/>
  <c r="CO114" i="8"/>
  <c r="CE114" i="8"/>
  <c r="CI114" i="8"/>
  <c r="CG114" i="8"/>
  <c r="CC114" i="8"/>
  <c r="AY114" i="8" s="1"/>
  <c r="CP179" i="8"/>
  <c r="CG179" i="8"/>
  <c r="CV179" i="8"/>
  <c r="CE179" i="8"/>
  <c r="CR179" i="8"/>
  <c r="CQ179" i="8"/>
  <c r="CC179" i="8"/>
  <c r="CS179" i="8"/>
  <c r="CH179" i="8"/>
  <c r="CB179" i="8"/>
  <c r="CB200" i="8"/>
  <c r="CP200" i="8"/>
  <c r="CG200" i="8"/>
  <c r="CF200" i="8"/>
  <c r="CE200" i="8"/>
  <c r="CD200" i="8"/>
  <c r="CC200" i="8"/>
  <c r="CR200" i="8"/>
  <c r="CE209" i="8"/>
  <c r="CQ209" i="8"/>
  <c r="CD209" i="8"/>
  <c r="CB209" i="8"/>
  <c r="CH209" i="8"/>
  <c r="CG209" i="8"/>
  <c r="CF209" i="8"/>
  <c r="CC209" i="8"/>
  <c r="CR209" i="8"/>
  <c r="CP209" i="8"/>
  <c r="CU209" i="8"/>
  <c r="CV209" i="8"/>
  <c r="CU281" i="8"/>
  <c r="CL281" i="8"/>
  <c r="CY281" i="8"/>
  <c r="CZ281" i="8"/>
  <c r="CH281" i="8"/>
  <c r="CF281" i="8"/>
  <c r="CW281" i="8"/>
  <c r="CV281" i="8"/>
  <c r="CT281" i="8"/>
  <c r="CK281" i="8"/>
  <c r="CI281" i="8"/>
  <c r="CG281" i="8"/>
  <c r="CE203" i="8"/>
  <c r="CE245" i="8"/>
  <c r="CO245" i="8"/>
  <c r="CD245" i="8"/>
  <c r="CC245" i="8"/>
  <c r="CB245" i="8"/>
  <c r="CS245" i="8"/>
  <c r="CR245" i="8"/>
  <c r="CQ245" i="8"/>
  <c r="CP245" i="8"/>
  <c r="CA245" i="8"/>
  <c r="L245" i="8" s="1"/>
  <c r="CF296" i="8"/>
  <c r="AY296" i="8" s="1"/>
  <c r="CZ299" i="8"/>
  <c r="CH299" i="8"/>
  <c r="CY299" i="8"/>
  <c r="CT299" i="8"/>
  <c r="CV299" i="8"/>
  <c r="CW299" i="8"/>
  <c r="CL299" i="8"/>
  <c r="CK299" i="8"/>
  <c r="CI299" i="8"/>
  <c r="CD318" i="8"/>
  <c r="CH318" i="8"/>
  <c r="CV318" i="8"/>
  <c r="CF318" i="8"/>
  <c r="CE318" i="8"/>
  <c r="CI318" i="8"/>
  <c r="CL318" i="8"/>
  <c r="CK318" i="8"/>
  <c r="CZ318" i="8"/>
  <c r="CT318" i="8"/>
  <c r="CS318" i="8"/>
  <c r="CC318" i="8"/>
  <c r="CW318" i="8"/>
  <c r="CR318" i="8"/>
  <c r="F335" i="8"/>
  <c r="CB16" i="8"/>
  <c r="CV29" i="8"/>
  <c r="CU29" i="8"/>
  <c r="CH29" i="8"/>
  <c r="CF29" i="8"/>
  <c r="CT29" i="8"/>
  <c r="CS29" i="8"/>
  <c r="CE29" i="8"/>
  <c r="CB54" i="8"/>
  <c r="AY54" i="8" s="1"/>
  <c r="CP54" i="8"/>
  <c r="F67" i="8"/>
  <c r="CB64" i="8"/>
  <c r="CO91" i="8"/>
  <c r="AY125" i="8"/>
  <c r="CH129" i="8"/>
  <c r="CE129" i="8"/>
  <c r="CQ129" i="8"/>
  <c r="CO129" i="8"/>
  <c r="CF129" i="8"/>
  <c r="CG129" i="8"/>
  <c r="CC129" i="8"/>
  <c r="CW129" i="8"/>
  <c r="CV129" i="8"/>
  <c r="CT129" i="8"/>
  <c r="CU129" i="8"/>
  <c r="CS129" i="8"/>
  <c r="CI129" i="8"/>
  <c r="CV139" i="8"/>
  <c r="CR169" i="8"/>
  <c r="CD169" i="8"/>
  <c r="CE169" i="8"/>
  <c r="CU169" i="8"/>
  <c r="CT169" i="8"/>
  <c r="CS169" i="8"/>
  <c r="CV169" i="8"/>
  <c r="CG169" i="8"/>
  <c r="CB198" i="8"/>
  <c r="CS200" i="8"/>
  <c r="CP203" i="8"/>
  <c r="CH206" i="8"/>
  <c r="CR206" i="8"/>
  <c r="CP206" i="8"/>
  <c r="CG206" i="8"/>
  <c r="CE206" i="8"/>
  <c r="CV206" i="8"/>
  <c r="CU206" i="8"/>
  <c r="CS206" i="8"/>
  <c r="CD206" i="8"/>
  <c r="CC206" i="8"/>
  <c r="AY206" i="8" s="1"/>
  <c r="CQ206" i="8"/>
  <c r="CS209" i="8"/>
  <c r="CD252" i="8"/>
  <c r="CR252" i="8"/>
  <c r="CK252" i="8"/>
  <c r="CI252" i="8"/>
  <c r="CZ252" i="8"/>
  <c r="CW252" i="8"/>
  <c r="CH252" i="8"/>
  <c r="CF252" i="8"/>
  <c r="CE252" i="8"/>
  <c r="CC252" i="8"/>
  <c r="AY252" i="8" s="1"/>
  <c r="CL252" i="8"/>
  <c r="CQ252" i="8"/>
  <c r="CY252" i="8"/>
  <c r="CE264" i="8"/>
  <c r="CO291" i="8"/>
  <c r="CA291" i="8"/>
  <c r="D291" i="8"/>
  <c r="CO318" i="8"/>
  <c r="CA318" i="8"/>
  <c r="CA340" i="8"/>
  <c r="AS340" i="8" s="1"/>
  <c r="CV110" i="8"/>
  <c r="CU110" i="8"/>
  <c r="CT110" i="8"/>
  <c r="CS110" i="8"/>
  <c r="CH110" i="8"/>
  <c r="CG110" i="8"/>
  <c r="CF110" i="8"/>
  <c r="CE110" i="8"/>
  <c r="CQ110" i="8"/>
  <c r="CO110" i="8"/>
  <c r="CW110" i="8"/>
  <c r="CE192" i="8"/>
  <c r="CH192" i="8"/>
  <c r="CR192" i="8"/>
  <c r="CP192" i="8"/>
  <c r="CS192" i="8"/>
  <c r="CQ192" i="8"/>
  <c r="CV192" i="8"/>
  <c r="CD192" i="8"/>
  <c r="CC192" i="8"/>
  <c r="CG192" i="8"/>
  <c r="CO99" i="8"/>
  <c r="CI99" i="8"/>
  <c r="CH99" i="8"/>
  <c r="CF99" i="8"/>
  <c r="CE99" i="8"/>
  <c r="AY99" i="8" s="1"/>
  <c r="CV99" i="8"/>
  <c r="CT99" i="8"/>
  <c r="CQ99" i="8"/>
  <c r="CC99" i="8"/>
  <c r="CS99" i="8"/>
  <c r="CG99" i="8"/>
  <c r="CP46" i="8"/>
  <c r="CB46" i="8"/>
  <c r="CZ312" i="8"/>
  <c r="CL312" i="8"/>
  <c r="CE312" i="8"/>
  <c r="CW312" i="8"/>
  <c r="CY312" i="8"/>
  <c r="CT312" i="8"/>
  <c r="CS312" i="8"/>
  <c r="CR312" i="8"/>
  <c r="CQ312" i="8"/>
  <c r="CI312" i="8"/>
  <c r="CV312" i="8"/>
  <c r="CF312" i="8"/>
  <c r="CD312" i="8"/>
  <c r="CH312" i="8"/>
  <c r="CC312" i="8"/>
  <c r="CS225" i="8"/>
  <c r="CE225" i="8"/>
  <c r="CG225" i="8"/>
  <c r="CU225" i="8"/>
  <c r="CQ225" i="8"/>
  <c r="CV225" i="8"/>
  <c r="CD225" i="8"/>
  <c r="CR225" i="8"/>
  <c r="CP225" i="8"/>
  <c r="CH225" i="8"/>
  <c r="CC225" i="8"/>
  <c r="CB225" i="8"/>
  <c r="AY225" i="8" s="1"/>
  <c r="D331" i="8"/>
  <c r="CE93" i="8"/>
  <c r="CW93" i="8"/>
  <c r="CV93" i="8"/>
  <c r="CU93" i="8"/>
  <c r="CQ93" i="8"/>
  <c r="CS93" i="8"/>
  <c r="CT93" i="8"/>
  <c r="CI93" i="8"/>
  <c r="CH93" i="8"/>
  <c r="CO93" i="8"/>
  <c r="CG93" i="8"/>
  <c r="D21" i="8"/>
  <c r="E39" i="8"/>
  <c r="CH54" i="8"/>
  <c r="CD54" i="8"/>
  <c r="CS54" i="8"/>
  <c r="CU54" i="8"/>
  <c r="CT54" i="8"/>
  <c r="CG54" i="8"/>
  <c r="CR54" i="8"/>
  <c r="CE54" i="8"/>
  <c r="CF54" i="8"/>
  <c r="CC93" i="8"/>
  <c r="AY93" i="8" s="1"/>
  <c r="CH120" i="8"/>
  <c r="CW120" i="8"/>
  <c r="CO120" i="8"/>
  <c r="CI120" i="8"/>
  <c r="CG120" i="8"/>
  <c r="CF120" i="8"/>
  <c r="CC120" i="8"/>
  <c r="CE120" i="8"/>
  <c r="AY120" i="8" s="1"/>
  <c r="CV120" i="8"/>
  <c r="CT120" i="8"/>
  <c r="CQ120" i="8"/>
  <c r="CU120" i="8"/>
  <c r="CB203" i="8"/>
  <c r="CZ308" i="8"/>
  <c r="CH308" i="8"/>
  <c r="CW308" i="8"/>
  <c r="CT308" i="8"/>
  <c r="CK308" i="8"/>
  <c r="CI308" i="8"/>
  <c r="CF308" i="8"/>
  <c r="CY308" i="8"/>
  <c r="CV308" i="8"/>
  <c r="CL308" i="8"/>
  <c r="F39" i="8"/>
  <c r="CP21" i="8"/>
  <c r="CB21" i="8"/>
  <c r="CV60" i="8"/>
  <c r="CR60" i="8"/>
  <c r="CF60" i="8"/>
  <c r="CT60" i="8"/>
  <c r="CU60" i="8"/>
  <c r="CS60" i="8"/>
  <c r="CU139" i="8"/>
  <c r="CU184" i="8"/>
  <c r="CS184" i="8"/>
  <c r="CC184" i="8"/>
  <c r="CB184" i="8"/>
  <c r="AY184" i="8" s="1"/>
  <c r="CV184" i="8"/>
  <c r="CT184" i="8"/>
  <c r="CR184" i="8"/>
  <c r="CQ184" i="8"/>
  <c r="CG184" i="8"/>
  <c r="CF184" i="8"/>
  <c r="CE184" i="8"/>
  <c r="CP184" i="8"/>
  <c r="CH184" i="8"/>
  <c r="CD184" i="8"/>
  <c r="CO77" i="8"/>
  <c r="CX139" i="8"/>
  <c r="AY29" i="8"/>
  <c r="CR52" i="8"/>
  <c r="CA72" i="8"/>
  <c r="O72" i="8" s="1"/>
  <c r="CT114" i="8"/>
  <c r="CB192" i="8"/>
  <c r="CV200" i="8"/>
  <c r="CF299" i="8"/>
  <c r="AY299" i="8" s="1"/>
  <c r="CQ318" i="8"/>
  <c r="CS52" i="8"/>
  <c r="CP64" i="8"/>
  <c r="CT91" i="8"/>
  <c r="CG103" i="8"/>
  <c r="CI110" i="8"/>
  <c r="CS117" i="8"/>
  <c r="CO117" i="8"/>
  <c r="CI117" i="8"/>
  <c r="CH117" i="8"/>
  <c r="CE117" i="8"/>
  <c r="CW117" i="8"/>
  <c r="CV117" i="8"/>
  <c r="CU117" i="8"/>
  <c r="CT117" i="8"/>
  <c r="CG117" i="8"/>
  <c r="CQ117" i="8"/>
  <c r="CF117" i="8"/>
  <c r="AY117" i="8" s="1"/>
  <c r="CU192" i="8"/>
  <c r="CT215" i="8"/>
  <c r="CP215" i="8"/>
  <c r="CG215" i="8"/>
  <c r="CU215" i="8"/>
  <c r="CS215" i="8"/>
  <c r="CH215" i="8"/>
  <c r="CF215" i="8"/>
  <c r="CV215" i="8"/>
  <c r="CE215" i="8"/>
  <c r="CY318" i="8"/>
  <c r="CD29" i="8"/>
  <c r="CB31" i="8"/>
  <c r="CT52" i="8"/>
  <c r="CV54" i="8"/>
  <c r="CD60" i="8"/>
  <c r="AY94" i="8"/>
  <c r="D115" i="8"/>
  <c r="CS120" i="8"/>
  <c r="CR163" i="8"/>
  <c r="CD163" i="8"/>
  <c r="AY163" i="8" s="1"/>
  <c r="D174" i="8"/>
  <c r="CT163" i="8"/>
  <c r="CS163" i="8"/>
  <c r="CG163" i="8"/>
  <c r="CH163" i="8"/>
  <c r="CF163" i="8"/>
  <c r="CE163" i="8"/>
  <c r="CV163" i="8"/>
  <c r="CU163" i="8"/>
  <c r="CE195" i="8"/>
  <c r="CT274" i="8"/>
  <c r="CK274" i="8"/>
  <c r="CY274" i="8"/>
  <c r="CW274" i="8"/>
  <c r="CV274" i="8"/>
  <c r="CZ274" i="8"/>
  <c r="CF274" i="8"/>
  <c r="CI274" i="8"/>
  <c r="D285" i="8"/>
  <c r="CO285" i="8"/>
  <c r="CA285" i="8"/>
  <c r="CD329" i="8"/>
  <c r="CH329" i="8"/>
  <c r="CR329" i="8"/>
  <c r="CQ329" i="8"/>
  <c r="CK329" i="8"/>
  <c r="CF329" i="8"/>
  <c r="CE329" i="8"/>
  <c r="CC329" i="8"/>
  <c r="CZ329" i="8"/>
  <c r="CY329" i="8"/>
  <c r="CW329" i="8"/>
  <c r="CV329" i="8"/>
  <c r="CT329" i="8"/>
  <c r="CS329" i="8"/>
  <c r="CL329" i="8"/>
  <c r="CI329" i="8"/>
  <c r="CP102" i="8"/>
  <c r="CB102" i="8"/>
  <c r="AY102" i="8" s="1"/>
  <c r="CR172" i="8"/>
  <c r="CT172" i="8"/>
  <c r="CG172" i="8"/>
  <c r="CS172" i="8"/>
  <c r="CE172" i="8"/>
  <c r="CH172" i="8"/>
  <c r="CF172" i="8"/>
  <c r="CD172" i="8"/>
  <c r="AY172" i="8" s="1"/>
  <c r="CV172" i="8"/>
  <c r="CL264" i="8"/>
  <c r="CI264" i="8"/>
  <c r="CW264" i="8"/>
  <c r="CR264" i="8"/>
  <c r="CZ264" i="8"/>
  <c r="CK264" i="8"/>
  <c r="CG264" i="8"/>
  <c r="CV264" i="8"/>
  <c r="CU264" i="8"/>
  <c r="CT264" i="8"/>
  <c r="CF264" i="8"/>
  <c r="CY264" i="8"/>
  <c r="CS264" i="8"/>
  <c r="CC264" i="8"/>
  <c r="CD264" i="8"/>
  <c r="CQ264" i="8"/>
  <c r="CV38" i="8"/>
  <c r="CU38" i="8"/>
  <c r="CH38" i="8"/>
  <c r="CG38" i="8"/>
  <c r="CF38" i="8"/>
  <c r="CT38" i="8"/>
  <c r="CS38" i="8"/>
  <c r="CR38" i="8"/>
  <c r="CO76" i="8"/>
  <c r="CA76" i="8"/>
  <c r="O76" i="8" s="1"/>
  <c r="CI112" i="8"/>
  <c r="AY112" i="8" s="1"/>
  <c r="CT112" i="8"/>
  <c r="CS112" i="8"/>
  <c r="CQ112" i="8"/>
  <c r="CH112" i="8"/>
  <c r="CW112" i="8"/>
  <c r="CV112" i="8"/>
  <c r="CU112" i="8"/>
  <c r="CF112" i="8"/>
  <c r="CO112" i="8"/>
  <c r="CG112" i="8"/>
  <c r="CE112" i="8"/>
  <c r="CA323" i="8"/>
  <c r="CO323" i="8"/>
  <c r="CW105" i="8"/>
  <c r="CG105" i="8"/>
  <c r="CQ105" i="8"/>
  <c r="CI105" i="8"/>
  <c r="CE105" i="8"/>
  <c r="CU105" i="8"/>
  <c r="CO105" i="8"/>
  <c r="CC105" i="8"/>
  <c r="CT105" i="8"/>
  <c r="CS105" i="8"/>
  <c r="CF105" i="8"/>
  <c r="CH105" i="8"/>
  <c r="AY166" i="8"/>
  <c r="CB61" i="8"/>
  <c r="F63" i="8"/>
  <c r="D61" i="8"/>
  <c r="CP44" i="8"/>
  <c r="CB44" i="8"/>
  <c r="CE103" i="8"/>
  <c r="CF103" i="8"/>
  <c r="CC103" i="8"/>
  <c r="CV103" i="8"/>
  <c r="CU103" i="8"/>
  <c r="CT103" i="8"/>
  <c r="CW103" i="8"/>
  <c r="CQ103" i="8"/>
  <c r="CS103" i="8"/>
  <c r="CV212" i="8"/>
  <c r="CF212" i="8"/>
  <c r="CS212" i="8"/>
  <c r="CP212" i="8"/>
  <c r="CH212" i="8"/>
  <c r="CG212" i="8"/>
  <c r="CE212" i="8"/>
  <c r="CB212" i="8"/>
  <c r="CU212" i="8"/>
  <c r="CT212" i="8"/>
  <c r="CV114" i="8"/>
  <c r="CH51" i="8"/>
  <c r="CV51" i="8"/>
  <c r="CU51" i="8"/>
  <c r="CT51" i="8"/>
  <c r="CS51" i="8"/>
  <c r="CR51" i="8"/>
  <c r="CF51" i="8"/>
  <c r="CE51" i="8"/>
  <c r="CG51" i="8"/>
  <c r="CD51" i="8"/>
  <c r="AY51" i="8" s="1"/>
  <c r="D57" i="8"/>
  <c r="CH55" i="8"/>
  <c r="AY55" i="8" s="1"/>
  <c r="CE55" i="8"/>
  <c r="CD55" i="8"/>
  <c r="CG55" i="8"/>
  <c r="CF55" i="8"/>
  <c r="CV55" i="8"/>
  <c r="CT55" i="8"/>
  <c r="CU55" i="8"/>
  <c r="CS55" i="8"/>
  <c r="CU99" i="8"/>
  <c r="CI103" i="8"/>
  <c r="CJ138" i="8"/>
  <c r="CT138" i="8"/>
  <c r="CI138" i="8"/>
  <c r="CS138" i="8"/>
  <c r="CQ138" i="8"/>
  <c r="CG138" i="8"/>
  <c r="CH138" i="8"/>
  <c r="CF138" i="8"/>
  <c r="CE138" i="8"/>
  <c r="AY138" i="8" s="1"/>
  <c r="CW138" i="8"/>
  <c r="CV138" i="8"/>
  <c r="CU138" i="8"/>
  <c r="CC138" i="8"/>
  <c r="CO138" i="8"/>
  <c r="CF169" i="8"/>
  <c r="CH195" i="8"/>
  <c r="CB215" i="8"/>
  <c r="CS252" i="8"/>
  <c r="CK266" i="8"/>
  <c r="CH266" i="8"/>
  <c r="CZ266" i="8"/>
  <c r="CT266" i="8"/>
  <c r="CG266" i="8"/>
  <c r="CF266" i="8"/>
  <c r="CV266" i="8"/>
  <c r="CU266" i="8"/>
  <c r="CW266" i="8"/>
  <c r="CL266" i="8"/>
  <c r="CY266" i="8"/>
  <c r="CI266" i="8"/>
  <c r="CL289" i="8"/>
  <c r="CV289" i="8"/>
  <c r="CI289" i="8"/>
  <c r="CY289" i="8"/>
  <c r="CW289" i="8"/>
  <c r="CT289" i="8"/>
  <c r="CK289" i="8"/>
  <c r="CZ289" i="8"/>
  <c r="CS289" i="8"/>
  <c r="CE289" i="8"/>
  <c r="CH289" i="8"/>
  <c r="CF289" i="8"/>
  <c r="CG60" i="8"/>
  <c r="CS65" i="8"/>
  <c r="CR65" i="8"/>
  <c r="CV65" i="8"/>
  <c r="CD65" i="8"/>
  <c r="CG65" i="8"/>
  <c r="CF65" i="8"/>
  <c r="CU65" i="8"/>
  <c r="CT65" i="8"/>
  <c r="CO79" i="8"/>
  <c r="CA79" i="8"/>
  <c r="O79" i="8" s="1"/>
  <c r="CW99" i="8"/>
  <c r="CO103" i="8"/>
  <c r="CW134" i="8"/>
  <c r="CO134" i="8"/>
  <c r="CI134" i="8"/>
  <c r="CH134" i="8"/>
  <c r="CE134" i="8"/>
  <c r="CQ134" i="8"/>
  <c r="CG134" i="8"/>
  <c r="CF134" i="8"/>
  <c r="CU134" i="8"/>
  <c r="CV134" i="8"/>
  <c r="CT134" i="8"/>
  <c r="CS134" i="8"/>
  <c r="CH169" i="8"/>
  <c r="CP216" i="8"/>
  <c r="CH216" i="8"/>
  <c r="CG216" i="8"/>
  <c r="CE216" i="8"/>
  <c r="CS216" i="8"/>
  <c r="CB216" i="8"/>
  <c r="AY216" i="8" s="1"/>
  <c r="CT252" i="8"/>
  <c r="CD44" i="8"/>
  <c r="CE44" i="8"/>
  <c r="CF44" i="8"/>
  <c r="CU44" i="8"/>
  <c r="CS44" i="8"/>
  <c r="CV44" i="8"/>
  <c r="CG44" i="8"/>
  <c r="CE122" i="8"/>
  <c r="CV122" i="8"/>
  <c r="CJ122" i="8"/>
  <c r="CI122" i="8"/>
  <c r="CH122" i="8"/>
  <c r="CX122" i="8"/>
  <c r="CW122" i="8"/>
  <c r="CU122" i="8"/>
  <c r="CQ122" i="8"/>
  <c r="CG122" i="8"/>
  <c r="CT122" i="8"/>
  <c r="CS122" i="8"/>
  <c r="CH52" i="8"/>
  <c r="CF52" i="8"/>
  <c r="CD52" i="8"/>
  <c r="AY52" i="8" s="1"/>
  <c r="CV52" i="8"/>
  <c r="CU52" i="8"/>
  <c r="CC122" i="8"/>
  <c r="CK272" i="8"/>
  <c r="CZ272" i="8"/>
  <c r="CY272" i="8"/>
  <c r="CW272" i="8"/>
  <c r="CI272" i="8"/>
  <c r="CV272" i="8"/>
  <c r="CT272" i="8"/>
  <c r="CL272" i="8"/>
  <c r="CH272" i="8"/>
  <c r="CF272" i="8"/>
  <c r="CE52" i="8"/>
  <c r="CF122" i="8"/>
  <c r="CH198" i="8"/>
  <c r="CF198" i="8"/>
  <c r="CV198" i="8"/>
  <c r="CQ198" i="8"/>
  <c r="CT198" i="8"/>
  <c r="CS198" i="8"/>
  <c r="CR198" i="8"/>
  <c r="CP198" i="8"/>
  <c r="CD198" i="8"/>
  <c r="CC198" i="8"/>
  <c r="CE198" i="8"/>
  <c r="CR44" i="8"/>
  <c r="CB110" i="8"/>
  <c r="CT44" i="8"/>
  <c r="CQ91" i="8"/>
  <c r="CU198" i="8"/>
  <c r="CR171" i="8"/>
  <c r="CS171" i="8"/>
  <c r="CF171" i="8"/>
  <c r="CH171" i="8"/>
  <c r="CG171" i="8"/>
  <c r="CE171" i="8"/>
  <c r="CU171" i="8"/>
  <c r="CD171" i="8"/>
  <c r="AY171" i="8" s="1"/>
  <c r="CV171" i="8"/>
  <c r="CT171" i="8"/>
  <c r="CE60" i="8"/>
  <c r="CP115" i="8"/>
  <c r="CB115" i="8"/>
  <c r="CV15" i="8"/>
  <c r="CU15" i="8"/>
  <c r="CH15" i="8"/>
  <c r="CG15" i="8"/>
  <c r="CF15" i="8"/>
  <c r="CR15" i="8"/>
  <c r="CE15" i="8"/>
  <c r="CD15" i="8"/>
  <c r="E57" i="8"/>
  <c r="CU59" i="8"/>
  <c r="CH59" i="8"/>
  <c r="CG59" i="8"/>
  <c r="CE59" i="8"/>
  <c r="CS59" i="8"/>
  <c r="CD59" i="8"/>
  <c r="CR59" i="8"/>
  <c r="CF59" i="8"/>
  <c r="CH60" i="8"/>
  <c r="CQ96" i="8"/>
  <c r="CG96" i="8"/>
  <c r="CH96" i="8"/>
  <c r="CI96" i="8"/>
  <c r="CF96" i="8"/>
  <c r="CS96" i="8"/>
  <c r="CO96" i="8"/>
  <c r="CC96" i="8"/>
  <c r="CE96" i="8"/>
  <c r="D100" i="8"/>
  <c r="CR165" i="8"/>
  <c r="CF165" i="8"/>
  <c r="CV165" i="8"/>
  <c r="CS165" i="8"/>
  <c r="CG165" i="8"/>
  <c r="CT165" i="8"/>
  <c r="CH165" i="8"/>
  <c r="CD165" i="8"/>
  <c r="CU165" i="8"/>
  <c r="CE165" i="8"/>
  <c r="AY165" i="8" s="1"/>
  <c r="AY211" i="8"/>
  <c r="CE223" i="8"/>
  <c r="CR223" i="8"/>
  <c r="CV223" i="8"/>
  <c r="CU223" i="8"/>
  <c r="CS223" i="8"/>
  <c r="CC223" i="8"/>
  <c r="CB223" i="8"/>
  <c r="CQ223" i="8"/>
  <c r="CP223" i="8"/>
  <c r="CG223" i="8"/>
  <c r="CH223" i="8"/>
  <c r="CD223" i="8"/>
  <c r="CV252" i="8"/>
  <c r="CH274" i="8"/>
  <c r="D286" i="8"/>
  <c r="CF139" i="8"/>
  <c r="CQ139" i="8"/>
  <c r="CG139" i="8"/>
  <c r="CS139" i="8"/>
  <c r="CH139" i="8"/>
  <c r="AY139" i="8" s="1"/>
  <c r="CT139" i="8"/>
  <c r="CO139" i="8"/>
  <c r="CJ139" i="8"/>
  <c r="CI139" i="8"/>
  <c r="CE139" i="8"/>
  <c r="CC139" i="8"/>
  <c r="CH260" i="8"/>
  <c r="CW260" i="8"/>
  <c r="CL260" i="8"/>
  <c r="CT260" i="8"/>
  <c r="CI260" i="8"/>
  <c r="CF260" i="8"/>
  <c r="CV260" i="8"/>
  <c r="CK260" i="8"/>
  <c r="CZ260" i="8"/>
  <c r="CY260" i="8"/>
  <c r="CA312" i="8"/>
  <c r="CO312" i="8"/>
  <c r="CP25" i="8"/>
  <c r="CB25" i="8"/>
  <c r="CC110" i="8"/>
  <c r="CC195" i="8"/>
  <c r="CP195" i="8"/>
  <c r="CG195" i="8"/>
  <c r="CU195" i="8"/>
  <c r="CS195" i="8"/>
  <c r="CD195" i="8"/>
  <c r="CB195" i="8"/>
  <c r="AY195" i="8" s="1"/>
  <c r="CR195" i="8"/>
  <c r="CV195" i="8"/>
  <c r="CU200" i="8"/>
  <c r="CI265" i="8"/>
  <c r="CG265" i="8"/>
  <c r="CW265" i="8"/>
  <c r="CV265" i="8"/>
  <c r="CY265" i="8"/>
  <c r="CT265" i="8"/>
  <c r="CZ265" i="8"/>
  <c r="CE265" i="8"/>
  <c r="CS265" i="8"/>
  <c r="CL265" i="8"/>
  <c r="CK265" i="8"/>
  <c r="CH265" i="8"/>
  <c r="CU265" i="8"/>
  <c r="CP120" i="8"/>
  <c r="CE38" i="8"/>
  <c r="AY38" i="8" s="1"/>
  <c r="CG29" i="8"/>
  <c r="CP38" i="8"/>
  <c r="CU106" i="8"/>
  <c r="CI106" i="8"/>
  <c r="CV106" i="8"/>
  <c r="CT106" i="8"/>
  <c r="CO106" i="8"/>
  <c r="CS106" i="8"/>
  <c r="CW106" i="8"/>
  <c r="CE106" i="8"/>
  <c r="AY106" i="8" s="1"/>
  <c r="CT126" i="8"/>
  <c r="CO126" i="8"/>
  <c r="CE126" i="8"/>
  <c r="AY126" i="8" s="1"/>
  <c r="CQ126" i="8"/>
  <c r="CJ126" i="8"/>
  <c r="CI126" i="8"/>
  <c r="CF126" i="8"/>
  <c r="CX126" i="8"/>
  <c r="CW126" i="8"/>
  <c r="CV126" i="8"/>
  <c r="CU126" i="8"/>
  <c r="CS126" i="8"/>
  <c r="CG126" i="8"/>
  <c r="CC126" i="8"/>
  <c r="CH126" i="8"/>
  <c r="AY13" i="8"/>
  <c r="AY15" i="8"/>
  <c r="F57" i="8"/>
  <c r="CT98" i="8"/>
  <c r="CO98" i="8"/>
  <c r="CI98" i="8"/>
  <c r="CE98" i="8"/>
  <c r="CC98" i="8"/>
  <c r="CU98" i="8"/>
  <c r="CS98" i="8"/>
  <c r="CV98" i="8"/>
  <c r="CC106" i="8"/>
  <c r="CC117" i="8"/>
  <c r="CB126" i="8"/>
  <c r="CB132" i="8"/>
  <c r="CP132" i="8"/>
  <c r="CH141" i="8"/>
  <c r="CJ141" i="8"/>
  <c r="CC141" i="8"/>
  <c r="CS141" i="8"/>
  <c r="CQ141" i="8"/>
  <c r="CG141" i="8"/>
  <c r="AY141" i="8" s="1"/>
  <c r="CF141" i="8"/>
  <c r="CX141" i="8"/>
  <c r="CW141" i="8"/>
  <c r="CV141" i="8"/>
  <c r="CI141" i="8"/>
  <c r="CU216" i="8"/>
  <c r="CL274" i="8"/>
  <c r="E201" i="8"/>
  <c r="E333" i="8"/>
  <c r="D333" i="8" s="1"/>
  <c r="CV13" i="8"/>
  <c r="CU13" i="8"/>
  <c r="CG13" i="8"/>
  <c r="CF13" i="8"/>
  <c r="CD13" i="8"/>
  <c r="D25" i="8"/>
  <c r="CH48" i="8"/>
  <c r="CS48" i="8"/>
  <c r="CE48" i="8"/>
  <c r="CD48" i="8"/>
  <c r="AY48" i="8" s="1"/>
  <c r="CU48" i="8"/>
  <c r="AY65" i="8"/>
  <c r="CT124" i="8"/>
  <c r="CI124" i="8"/>
  <c r="CQ124" i="8"/>
  <c r="CJ124" i="8"/>
  <c r="CF124" i="8"/>
  <c r="CE124" i="8"/>
  <c r="CC124" i="8"/>
  <c r="CX124" i="8"/>
  <c r="CR173" i="8"/>
  <c r="CU173" i="8"/>
  <c r="CH173" i="8"/>
  <c r="CV173" i="8"/>
  <c r="CT173" i="8"/>
  <c r="CS173" i="8"/>
  <c r="D222" i="8"/>
  <c r="CI280" i="8"/>
  <c r="CG280" i="8"/>
  <c r="CZ280" i="8"/>
  <c r="CT280" i="8"/>
  <c r="CF280" i="8"/>
  <c r="CU280" i="8"/>
  <c r="CK280" i="8"/>
  <c r="CV280" i="8"/>
  <c r="CL280" i="8"/>
  <c r="CH280" i="8"/>
  <c r="CT294" i="8"/>
  <c r="CR294" i="8"/>
  <c r="CD294" i="8"/>
  <c r="CY294" i="8"/>
  <c r="CZ294" i="8"/>
  <c r="CL294" i="8"/>
  <c r="CH294" i="8"/>
  <c r="CE294" i="8"/>
  <c r="CF294" i="8"/>
  <c r="CC294" i="8"/>
  <c r="CW294" i="8"/>
  <c r="CV294" i="8"/>
  <c r="CS294" i="8"/>
  <c r="CK294" i="8"/>
  <c r="CI294" i="8"/>
  <c r="F330" i="8"/>
  <c r="CH47" i="8"/>
  <c r="CV47" i="8"/>
  <c r="CR47" i="8"/>
  <c r="CT47" i="8"/>
  <c r="CR170" i="8"/>
  <c r="CE170" i="8"/>
  <c r="CG170" i="8"/>
  <c r="CF170" i="8"/>
  <c r="CD170" i="8"/>
  <c r="AY170" i="8" s="1"/>
  <c r="CH170" i="8"/>
  <c r="D213" i="8"/>
  <c r="CT250" i="8"/>
  <c r="CI250" i="8"/>
  <c r="CZ250" i="8"/>
  <c r="CL250" i="8"/>
  <c r="CH250" i="8"/>
  <c r="AY250" i="8" s="1"/>
  <c r="CY250" i="8"/>
  <c r="CW250" i="8"/>
  <c r="CV250" i="8"/>
  <c r="CF250" i="8"/>
  <c r="CU269" i="8"/>
  <c r="CY269" i="8"/>
  <c r="CK269" i="8"/>
  <c r="CI269" i="8"/>
  <c r="CH269" i="8"/>
  <c r="CF269" i="8"/>
  <c r="CW269" i="8"/>
  <c r="CZ269" i="8"/>
  <c r="CV269" i="8"/>
  <c r="CT269" i="8"/>
  <c r="CG269" i="8"/>
  <c r="CC131" i="8"/>
  <c r="CV131" i="8"/>
  <c r="CQ131" i="8"/>
  <c r="CO131" i="8"/>
  <c r="CI131" i="8"/>
  <c r="CF131" i="8"/>
  <c r="CW131" i="8"/>
  <c r="CU131" i="8"/>
  <c r="CT131" i="8"/>
  <c r="CE131" i="8"/>
  <c r="CR164" i="8"/>
  <c r="CE164" i="8"/>
  <c r="AY164" i="8" s="1"/>
  <c r="CV164" i="8"/>
  <c r="CU164" i="8"/>
  <c r="CT164" i="8"/>
  <c r="CS164" i="8"/>
  <c r="CV33" i="8"/>
  <c r="CU33" i="8"/>
  <c r="CS33" i="8"/>
  <c r="CR33" i="8"/>
  <c r="CH33" i="8"/>
  <c r="CF33" i="8"/>
  <c r="AY33" i="8" s="1"/>
  <c r="AY47" i="8"/>
  <c r="CH56" i="8"/>
  <c r="CF56" i="8"/>
  <c r="AY56" i="8" s="1"/>
  <c r="CE56" i="8"/>
  <c r="CD56" i="8"/>
  <c r="CS56" i="8"/>
  <c r="CR56" i="8"/>
  <c r="CA80" i="8"/>
  <c r="O80" i="8" s="1"/>
  <c r="CV124" i="8"/>
  <c r="CT133" i="8"/>
  <c r="CQ133" i="8"/>
  <c r="CO133" i="8"/>
  <c r="CI133" i="8"/>
  <c r="CF133" i="8"/>
  <c r="CC133" i="8"/>
  <c r="AY133" i="8" s="1"/>
  <c r="CW133" i="8"/>
  <c r="CH133" i="8"/>
  <c r="CG133" i="8"/>
  <c r="CU142" i="8"/>
  <c r="CG142" i="8"/>
  <c r="AY142" i="8" s="1"/>
  <c r="CQ142" i="8"/>
  <c r="CJ142" i="8"/>
  <c r="CO142" i="8"/>
  <c r="CF142" i="8"/>
  <c r="CS142" i="8"/>
  <c r="CI142" i="8"/>
  <c r="CH142" i="8"/>
  <c r="CC142" i="8"/>
  <c r="CG173" i="8"/>
  <c r="AY173" i="8" s="1"/>
  <c r="CA266" i="8"/>
  <c r="CO266" i="8"/>
  <c r="CT295" i="8"/>
  <c r="CY295" i="8"/>
  <c r="CV295" i="8"/>
  <c r="CS295" i="8"/>
  <c r="CK295" i="8"/>
  <c r="CW295" i="8"/>
  <c r="CL295" i="8"/>
  <c r="CE295" i="8"/>
  <c r="AY295" i="8" s="1"/>
  <c r="CZ295" i="8"/>
  <c r="CI295" i="8"/>
  <c r="CH295" i="8"/>
  <c r="CF320" i="8"/>
  <c r="CV320" i="8"/>
  <c r="CT320" i="8"/>
  <c r="CZ320" i="8"/>
  <c r="CY320" i="8"/>
  <c r="CW320" i="8"/>
  <c r="CK320" i="8"/>
  <c r="CI320" i="8"/>
  <c r="CL320" i="8"/>
  <c r="CH320" i="8"/>
  <c r="CR13" i="8"/>
  <c r="CP92" i="8"/>
  <c r="CB92" i="8"/>
  <c r="CI101" i="8"/>
  <c r="CG101" i="8"/>
  <c r="CF101" i="8"/>
  <c r="AY101" i="8" s="1"/>
  <c r="CE101" i="8"/>
  <c r="CS101" i="8"/>
  <c r="CQ101" i="8"/>
  <c r="CU101" i="8"/>
  <c r="CT101" i="8"/>
  <c r="CQ118" i="8"/>
  <c r="CO118" i="8"/>
  <c r="CI118" i="8"/>
  <c r="CH118" i="8"/>
  <c r="CG118" i="8"/>
  <c r="CW118" i="8"/>
  <c r="CB121" i="8"/>
  <c r="CW124" i="8"/>
  <c r="CB131" i="8"/>
  <c r="CC140" i="8"/>
  <c r="CP224" i="8"/>
  <c r="CU224" i="8"/>
  <c r="CD224" i="8"/>
  <c r="CB224" i="8"/>
  <c r="AY224" i="8" s="1"/>
  <c r="CE224" i="8"/>
  <c r="CC224" i="8"/>
  <c r="CH224" i="8"/>
  <c r="CG224" i="8"/>
  <c r="CF224" i="8"/>
  <c r="CS224" i="8"/>
  <c r="CR224" i="8"/>
  <c r="CQ224" i="8"/>
  <c r="CK250" i="8"/>
  <c r="CL269" i="8"/>
  <c r="CO315" i="8"/>
  <c r="CA315" i="8"/>
  <c r="D315" i="8"/>
  <c r="CP136" i="8"/>
  <c r="CB136" i="8"/>
  <c r="CP37" i="8"/>
  <c r="CB37" i="8"/>
  <c r="AY37" i="8" s="1"/>
  <c r="CU111" i="8"/>
  <c r="CT111" i="8"/>
  <c r="CS111" i="8"/>
  <c r="CI111" i="8"/>
  <c r="CQ111" i="8"/>
  <c r="CO111" i="8"/>
  <c r="CH111" i="8"/>
  <c r="CC123" i="8"/>
  <c r="CU123" i="8"/>
  <c r="CJ123" i="8"/>
  <c r="CQ123" i="8"/>
  <c r="CH123" i="8"/>
  <c r="CI123" i="8"/>
  <c r="CE123" i="8"/>
  <c r="CV123" i="8"/>
  <c r="CS13" i="8"/>
  <c r="CT13" i="8"/>
  <c r="CD45" i="8"/>
  <c r="AY45" i="8" s="1"/>
  <c r="CD47" i="8"/>
  <c r="CT48" i="8"/>
  <c r="CP98" i="8"/>
  <c r="CB98" i="8"/>
  <c r="AY118" i="8"/>
  <c r="CB123" i="8"/>
  <c r="AY123" i="8" s="1"/>
  <c r="CI127" i="8"/>
  <c r="CC127" i="8"/>
  <c r="CQ127" i="8"/>
  <c r="CJ127" i="8"/>
  <c r="CF127" i="8"/>
  <c r="CG127" i="8"/>
  <c r="CH127" i="8"/>
  <c r="CG131" i="8"/>
  <c r="CR166" i="8"/>
  <c r="CG166" i="8"/>
  <c r="CU166" i="8"/>
  <c r="CS166" i="8"/>
  <c r="CT166" i="8"/>
  <c r="CL278" i="8"/>
  <c r="CF278" i="8"/>
  <c r="CY278" i="8"/>
  <c r="CG278" i="8"/>
  <c r="CZ278" i="8"/>
  <c r="CW278" i="8"/>
  <c r="CV278" i="8"/>
  <c r="CU278" i="8"/>
  <c r="CA320" i="8"/>
  <c r="CO327" i="8"/>
  <c r="CA327" i="8"/>
  <c r="CB105" i="8"/>
  <c r="CP105" i="8"/>
  <c r="CO140" i="8"/>
  <c r="CQ140" i="8"/>
  <c r="CI140" i="8"/>
  <c r="CF140" i="8"/>
  <c r="AY140" i="8" s="1"/>
  <c r="CW140" i="8"/>
  <c r="CV140" i="8"/>
  <c r="CU140" i="8"/>
  <c r="CT140" i="8"/>
  <c r="CS140" i="8"/>
  <c r="CH140" i="8"/>
  <c r="CG48" i="8"/>
  <c r="CU124" i="8"/>
  <c r="CP133" i="8"/>
  <c r="CB133" i="8"/>
  <c r="CV26" i="8"/>
  <c r="CU26" i="8"/>
  <c r="CR26" i="8"/>
  <c r="CS26" i="8"/>
  <c r="CH26" i="8"/>
  <c r="AY26" i="8" s="1"/>
  <c r="CV36" i="8"/>
  <c r="CU36" i="8"/>
  <c r="CD36" i="8"/>
  <c r="AY36" i="8" s="1"/>
  <c r="CE47" i="8"/>
  <c r="CO81" i="8"/>
  <c r="CE104" i="8"/>
  <c r="CC104" i="8"/>
  <c r="CX104" i="8"/>
  <c r="CW104" i="8"/>
  <c r="CV104" i="8"/>
  <c r="CU104" i="8"/>
  <c r="CF104" i="8"/>
  <c r="CG104" i="8"/>
  <c r="CH113" i="8"/>
  <c r="CT113" i="8"/>
  <c r="CS113" i="8"/>
  <c r="CQ113" i="8"/>
  <c r="CI113" i="8"/>
  <c r="CF113" i="8"/>
  <c r="CG113" i="8"/>
  <c r="CF130" i="8"/>
  <c r="CQ130" i="8"/>
  <c r="CO130" i="8"/>
  <c r="CI130" i="8"/>
  <c r="CE130" i="8"/>
  <c r="AY130" i="8" s="1"/>
  <c r="CS130" i="8"/>
  <c r="CH130" i="8"/>
  <c r="CG130" i="8"/>
  <c r="CH131" i="8"/>
  <c r="CQ137" i="8"/>
  <c r="CV137" i="8"/>
  <c r="CO137" i="8"/>
  <c r="CS137" i="8"/>
  <c r="CI137" i="8"/>
  <c r="CF137" i="8"/>
  <c r="CU137" i="8"/>
  <c r="CW137" i="8"/>
  <c r="CG140" i="8"/>
  <c r="CT224" i="8"/>
  <c r="CC241" i="8"/>
  <c r="CQ241" i="8"/>
  <c r="CR241" i="8"/>
  <c r="CD241" i="8"/>
  <c r="CB241" i="8"/>
  <c r="CA241" i="8"/>
  <c r="L241" i="8" s="1"/>
  <c r="CO256" i="8"/>
  <c r="CA256" i="8"/>
  <c r="CF295" i="8"/>
  <c r="CA309" i="8"/>
  <c r="CO309" i="8"/>
  <c r="D309" i="8"/>
  <c r="CV24" i="8"/>
  <c r="CU24" i="8"/>
  <c r="CF24" i="8"/>
  <c r="CE24" i="8"/>
  <c r="CD24" i="8"/>
  <c r="AY24" i="8" s="1"/>
  <c r="CE45" i="8"/>
  <c r="CT45" i="8"/>
  <c r="CS45" i="8"/>
  <c r="CR45" i="8"/>
  <c r="CG45" i="8"/>
  <c r="CH45" i="8"/>
  <c r="CH50" i="8"/>
  <c r="CU50" i="8"/>
  <c r="CR50" i="8"/>
  <c r="CV50" i="8"/>
  <c r="CT50" i="8"/>
  <c r="CG50" i="8"/>
  <c r="CV116" i="8"/>
  <c r="CC116" i="8"/>
  <c r="CQ116" i="8"/>
  <c r="CO116" i="8"/>
  <c r="CJ116" i="8"/>
  <c r="CG116" i="8"/>
  <c r="CI116" i="8"/>
  <c r="CH116" i="8"/>
  <c r="CF116" i="8"/>
  <c r="CE116" i="8"/>
  <c r="CB140" i="8"/>
  <c r="CP140" i="8"/>
  <c r="CH210" i="8"/>
  <c r="CU210" i="8"/>
  <c r="CQ210" i="8"/>
  <c r="CG210" i="8"/>
  <c r="CV210" i="8"/>
  <c r="CE210" i="8"/>
  <c r="CR210" i="8"/>
  <c r="CP210" i="8"/>
  <c r="CD210" i="8"/>
  <c r="CC210" i="8"/>
  <c r="CS210" i="8"/>
  <c r="CB210" i="8"/>
  <c r="CR220" i="8"/>
  <c r="CS220" i="8"/>
  <c r="CQ220" i="8"/>
  <c r="CP220" i="8"/>
  <c r="CH220" i="8"/>
  <c r="CD220" i="8"/>
  <c r="CC220" i="8"/>
  <c r="CV220" i="8"/>
  <c r="CU220" i="8"/>
  <c r="CG220" i="8"/>
  <c r="AY220" i="8" s="1"/>
  <c r="CE220" i="8"/>
  <c r="CT322" i="8"/>
  <c r="CI322" i="8"/>
  <c r="CH322" i="8"/>
  <c r="CF322" i="8"/>
  <c r="CY322" i="8"/>
  <c r="CW322" i="8"/>
  <c r="CV322" i="8"/>
  <c r="CK322" i="8"/>
  <c r="CZ322" i="8"/>
  <c r="CL322" i="8"/>
  <c r="CV30" i="8"/>
  <c r="CU30" i="8"/>
  <c r="CD30" i="8"/>
  <c r="CR30" i="8"/>
  <c r="CT30" i="8"/>
  <c r="CH30" i="8"/>
  <c r="CR48" i="8"/>
  <c r="CC94" i="8"/>
  <c r="CV94" i="8"/>
  <c r="CU94" i="8"/>
  <c r="CT94" i="8"/>
  <c r="CW94" i="8"/>
  <c r="CX125" i="8"/>
  <c r="CG125" i="8"/>
  <c r="CQ125" i="8"/>
  <c r="CJ125" i="8"/>
  <c r="CF125" i="8"/>
  <c r="CS125" i="8"/>
  <c r="CI125" i="8"/>
  <c r="CH125" i="8"/>
  <c r="CW125" i="8"/>
  <c r="CV125" i="8"/>
  <c r="CT125" i="8"/>
  <c r="CQ187" i="8"/>
  <c r="CG187" i="8"/>
  <c r="CE187" i="8"/>
  <c r="CC187" i="8"/>
  <c r="CV187" i="8"/>
  <c r="CU187" i="8"/>
  <c r="CR187" i="8"/>
  <c r="CP187" i="8"/>
  <c r="CT187" i="8"/>
  <c r="CS187" i="8"/>
  <c r="CH187" i="8"/>
  <c r="CD187" i="8"/>
  <c r="CB187" i="8"/>
  <c r="CO250" i="8"/>
  <c r="CW256" i="8"/>
  <c r="CL256" i="8"/>
  <c r="CT256" i="8"/>
  <c r="CH256" i="8"/>
  <c r="CF256" i="8"/>
  <c r="CZ256" i="8"/>
  <c r="CY256" i="8"/>
  <c r="CV256" i="8"/>
  <c r="CV14" i="8"/>
  <c r="CU14" i="8"/>
  <c r="CE14" i="8"/>
  <c r="CD14" i="8"/>
  <c r="AY14" i="8" s="1"/>
  <c r="CR14" i="8"/>
  <c r="CF14" i="8"/>
  <c r="CV48" i="8"/>
  <c r="CV17" i="8"/>
  <c r="CU17" i="8"/>
  <c r="CT17" i="8"/>
  <c r="CS17" i="8"/>
  <c r="CR17" i="8"/>
  <c r="CE17" i="8"/>
  <c r="CD17" i="8"/>
  <c r="AY17" i="8" s="1"/>
  <c r="CH24" i="8"/>
  <c r="CE30" i="8"/>
  <c r="CF47" i="8"/>
  <c r="CH49" i="8"/>
  <c r="CT49" i="8"/>
  <c r="CG49" i="8"/>
  <c r="CF49" i="8"/>
  <c r="CE49" i="8"/>
  <c r="CD50" i="8"/>
  <c r="AY50" i="8" s="1"/>
  <c r="CG56" i="8"/>
  <c r="CB104" i="8"/>
  <c r="AY104" i="8" s="1"/>
  <c r="CC111" i="8"/>
  <c r="AY111" i="8" s="1"/>
  <c r="CP113" i="8"/>
  <c r="CB113" i="8"/>
  <c r="CC118" i="8"/>
  <c r="CF123" i="8"/>
  <c r="CE133" i="8"/>
  <c r="CE142" i="8"/>
  <c r="CF187" i="8"/>
  <c r="CR218" i="8"/>
  <c r="CV218" i="8"/>
  <c r="CQ218" i="8"/>
  <c r="CS218" i="8"/>
  <c r="CH218" i="8"/>
  <c r="CB218" i="8"/>
  <c r="CU218" i="8"/>
  <c r="CT218" i="8"/>
  <c r="CF218" i="8"/>
  <c r="CE218" i="8"/>
  <c r="CD218" i="8"/>
  <c r="CC218" i="8"/>
  <c r="CP218" i="8"/>
  <c r="CV224" i="8"/>
  <c r="D323" i="8"/>
  <c r="CQ196" i="8"/>
  <c r="CU196" i="8"/>
  <c r="CB196" i="8"/>
  <c r="CV196" i="8"/>
  <c r="CT196" i="8"/>
  <c r="CP196" i="8"/>
  <c r="CH196" i="8"/>
  <c r="CS196" i="8"/>
  <c r="CF196" i="8"/>
  <c r="CS214" i="8"/>
  <c r="CH214" i="8"/>
  <c r="CP214" i="8"/>
  <c r="CG214" i="8"/>
  <c r="CE214" i="8"/>
  <c r="CV214" i="8"/>
  <c r="CU214" i="8"/>
  <c r="CB214" i="8"/>
  <c r="AY214" i="8" s="1"/>
  <c r="CH253" i="8"/>
  <c r="AY253" i="8" s="1"/>
  <c r="CL253" i="8"/>
  <c r="CS253" i="8"/>
  <c r="CE253" i="8"/>
  <c r="CV253" i="8"/>
  <c r="CT253" i="8"/>
  <c r="CF253" i="8"/>
  <c r="CK284" i="8"/>
  <c r="CV284" i="8"/>
  <c r="CL284" i="8"/>
  <c r="CI284" i="8"/>
  <c r="CH284" i="8"/>
  <c r="CZ284" i="8"/>
  <c r="CY284" i="8"/>
  <c r="CF284" i="8"/>
  <c r="D95" i="8"/>
  <c r="CO119" i="8"/>
  <c r="CI119" i="8"/>
  <c r="CH119" i="8"/>
  <c r="CG119" i="8"/>
  <c r="CF119" i="8"/>
  <c r="CC119" i="8"/>
  <c r="CP122" i="8"/>
  <c r="CB122" i="8"/>
  <c r="CG196" i="8"/>
  <c r="CQ234" i="8"/>
  <c r="CC234" i="8"/>
  <c r="CR234" i="8"/>
  <c r="CP234" i="8"/>
  <c r="CO234" i="8"/>
  <c r="CD234" i="8"/>
  <c r="CA234" i="8"/>
  <c r="AJ234" i="8" s="1"/>
  <c r="CH257" i="8"/>
  <c r="AY257" i="8" s="1"/>
  <c r="CZ257" i="8"/>
  <c r="CY257" i="8"/>
  <c r="CW257" i="8"/>
  <c r="CV257" i="8"/>
  <c r="CT257" i="8"/>
  <c r="CK257" i="8"/>
  <c r="CZ276" i="8"/>
  <c r="CW276" i="8"/>
  <c r="CH276" i="8"/>
  <c r="CC276" i="8"/>
  <c r="CF276" i="8"/>
  <c r="CG276" i="8"/>
  <c r="CU276" i="8"/>
  <c r="CS276" i="8"/>
  <c r="CT276" i="8"/>
  <c r="CR276" i="8"/>
  <c r="CQ276" i="8"/>
  <c r="CE276" i="8"/>
  <c r="CL276" i="8"/>
  <c r="CK276" i="8"/>
  <c r="CI276" i="8"/>
  <c r="CD276" i="8"/>
  <c r="D287" i="8"/>
  <c r="E174" i="8"/>
  <c r="CR167" i="8"/>
  <c r="CH167" i="8"/>
  <c r="CG167" i="8"/>
  <c r="CF167" i="8"/>
  <c r="AY167" i="8" s="1"/>
  <c r="CE167" i="8"/>
  <c r="CO289" i="8"/>
  <c r="CA289" i="8"/>
  <c r="CW292" i="8"/>
  <c r="CT292" i="8"/>
  <c r="CL292" i="8"/>
  <c r="CZ292" i="8"/>
  <c r="CY292" i="8"/>
  <c r="CV292" i="8"/>
  <c r="CH292" i="8"/>
  <c r="CK292" i="8"/>
  <c r="CT317" i="8"/>
  <c r="CI317" i="8"/>
  <c r="CY317" i="8"/>
  <c r="CL317" i="8"/>
  <c r="CK317" i="8"/>
  <c r="CH317" i="8"/>
  <c r="AY317" i="8" s="1"/>
  <c r="D16" i="8"/>
  <c r="CB36" i="8"/>
  <c r="CP36" i="8"/>
  <c r="CT58" i="8"/>
  <c r="CG58" i="8"/>
  <c r="CF58" i="8"/>
  <c r="CE58" i="8"/>
  <c r="AY58" i="8" s="1"/>
  <c r="CV58" i="8"/>
  <c r="D64" i="8"/>
  <c r="E67" i="8"/>
  <c r="D109" i="8"/>
  <c r="CB116" i="8"/>
  <c r="AY116" i="8" s="1"/>
  <c r="D262" i="8"/>
  <c r="CY276" i="8"/>
  <c r="CA287" i="8"/>
  <c r="CL319" i="8"/>
  <c r="CE319" i="8"/>
  <c r="AY319" i="8" s="1"/>
  <c r="CZ319" i="8"/>
  <c r="CI319" i="8"/>
  <c r="CH319" i="8"/>
  <c r="CK319" i="8"/>
  <c r="CW319" i="8"/>
  <c r="CV319" i="8"/>
  <c r="CT319" i="8"/>
  <c r="CF319" i="8"/>
  <c r="D27" i="8"/>
  <c r="D62" i="8"/>
  <c r="D63" i="8" s="1"/>
  <c r="CE119" i="8"/>
  <c r="CP124" i="8"/>
  <c r="CB124" i="8"/>
  <c r="AY124" i="8" s="1"/>
  <c r="CU135" i="8"/>
  <c r="CQ135" i="8"/>
  <c r="CO135" i="8"/>
  <c r="CI135" i="8"/>
  <c r="CH135" i="8"/>
  <c r="CG135" i="8"/>
  <c r="AY135" i="8" s="1"/>
  <c r="CV135" i="8"/>
  <c r="CT135" i="8"/>
  <c r="CS135" i="8"/>
  <c r="CD202" i="8"/>
  <c r="CU202" i="8"/>
  <c r="CS202" i="8"/>
  <c r="CF202" i="8"/>
  <c r="CE202" i="8"/>
  <c r="CH202" i="8"/>
  <c r="CG202" i="8"/>
  <c r="CB202" i="8"/>
  <c r="CC202" i="8"/>
  <c r="CV202" i="8"/>
  <c r="CA231" i="8"/>
  <c r="CQ231" i="8"/>
  <c r="CO231" i="8"/>
  <c r="CD231" i="8"/>
  <c r="CR231" i="8"/>
  <c r="CC231" i="8"/>
  <c r="CK253" i="8"/>
  <c r="CI257" i="8"/>
  <c r="CA264" i="8"/>
  <c r="CT284" i="8"/>
  <c r="CW301" i="8"/>
  <c r="CT301" i="8"/>
  <c r="CL301" i="8"/>
  <c r="CK301" i="8"/>
  <c r="CI301" i="8"/>
  <c r="CS301" i="8"/>
  <c r="CH301" i="8"/>
  <c r="CV301" i="8"/>
  <c r="CF301" i="8"/>
  <c r="AY301" i="8" s="1"/>
  <c r="CZ277" i="8"/>
  <c r="CH277" i="8"/>
  <c r="CK277" i="8"/>
  <c r="CS277" i="8"/>
  <c r="CV277" i="8"/>
  <c r="CU277" i="8"/>
  <c r="CT277" i="8"/>
  <c r="CL277" i="8"/>
  <c r="CI277" i="8"/>
  <c r="CE277" i="8"/>
  <c r="CW277" i="8"/>
  <c r="CF324" i="8"/>
  <c r="CD324" i="8"/>
  <c r="CR324" i="8"/>
  <c r="CK324" i="8"/>
  <c r="CV324" i="8"/>
  <c r="CL324" i="8"/>
  <c r="CI324" i="8"/>
  <c r="CH324" i="8"/>
  <c r="CE324" i="8"/>
  <c r="CC324" i="8"/>
  <c r="AY324" i="8" s="1"/>
  <c r="CT324" i="8"/>
  <c r="CS324" i="8"/>
  <c r="CQ324" i="8"/>
  <c r="CW324" i="8"/>
  <c r="CZ324" i="8"/>
  <c r="CY324" i="8"/>
  <c r="CI328" i="8"/>
  <c r="CF328" i="8"/>
  <c r="CT328" i="8"/>
  <c r="CS328" i="8"/>
  <c r="CQ328" i="8"/>
  <c r="CK328" i="8"/>
  <c r="CE328" i="8"/>
  <c r="CZ328" i="8"/>
  <c r="CY328" i="8"/>
  <c r="CR328" i="8"/>
  <c r="CL328" i="8"/>
  <c r="CH328" i="8"/>
  <c r="CD328" i="8"/>
  <c r="CC328" i="8"/>
  <c r="D23" i="8"/>
  <c r="D31" i="8"/>
  <c r="D121" i="8"/>
  <c r="D132" i="8"/>
  <c r="CR207" i="8"/>
  <c r="CU207" i="8"/>
  <c r="CV207" i="8"/>
  <c r="CH207" i="8"/>
  <c r="CD207" i="8"/>
  <c r="CC207" i="8"/>
  <c r="CB207" i="8"/>
  <c r="AY207" i="8" s="1"/>
  <c r="CL257" i="8"/>
  <c r="CA262" i="8"/>
  <c r="CT270" i="8"/>
  <c r="CR270" i="8"/>
  <c r="CY270" i="8"/>
  <c r="CC270" i="8"/>
  <c r="CE270" i="8"/>
  <c r="CZ270" i="8"/>
  <c r="CQ270" i="8"/>
  <c r="CW270" i="8"/>
  <c r="CL270" i="8"/>
  <c r="CK270" i="8"/>
  <c r="CI270" i="8"/>
  <c r="CH270" i="8"/>
  <c r="CF270" i="8"/>
  <c r="CD270" i="8"/>
  <c r="CW284" i="8"/>
  <c r="CT290" i="8"/>
  <c r="CY290" i="8"/>
  <c r="CV290" i="8"/>
  <c r="CZ290" i="8"/>
  <c r="CH290" i="8"/>
  <c r="CF292" i="8"/>
  <c r="AY292" i="8" s="1"/>
  <c r="CX297" i="8"/>
  <c r="CV297" i="8"/>
  <c r="CI297" i="8"/>
  <c r="CF297" i="8"/>
  <c r="AY297" i="8" s="1"/>
  <c r="CW297" i="8"/>
  <c r="CT297" i="8"/>
  <c r="CL297" i="8"/>
  <c r="CK297" i="8"/>
  <c r="D32" i="8"/>
  <c r="E63" i="8"/>
  <c r="D92" i="8"/>
  <c r="CV185" i="8"/>
  <c r="CH185" i="8"/>
  <c r="CG185" i="8"/>
  <c r="CB185" i="8"/>
  <c r="AY185" i="8" s="1"/>
  <c r="CU185" i="8"/>
  <c r="CA242" i="8"/>
  <c r="CB242" i="8"/>
  <c r="CR242" i="8"/>
  <c r="CS242" i="8"/>
  <c r="CQ242" i="8"/>
  <c r="CP242" i="8"/>
  <c r="CD242" i="8"/>
  <c r="CC242" i="8"/>
  <c r="CT254" i="8"/>
  <c r="CI254" i="8"/>
  <c r="AY254" i="8" s="1"/>
  <c r="CV254" i="8"/>
  <c r="CZ254" i="8"/>
  <c r="CW254" i="8"/>
  <c r="CF258" i="8"/>
  <c r="CT258" i="8"/>
  <c r="CY258" i="8"/>
  <c r="CE258" i="8"/>
  <c r="CZ258" i="8"/>
  <c r="CR258" i="8"/>
  <c r="CK258" i="8"/>
  <c r="CI258" i="8"/>
  <c r="CH258" i="8"/>
  <c r="CD258" i="8"/>
  <c r="AY258" i="8" s="1"/>
  <c r="AY284" i="8"/>
  <c r="F331" i="8"/>
  <c r="E335" i="8"/>
  <c r="D340" i="8"/>
  <c r="CO128" i="8"/>
  <c r="CF128" i="8"/>
  <c r="AY128" i="8" s="1"/>
  <c r="CQ128" i="8"/>
  <c r="CI128" i="8"/>
  <c r="CE128" i="8"/>
  <c r="E143" i="8"/>
  <c r="D143" i="8" s="1"/>
  <c r="CJ261" i="8"/>
  <c r="CH261" i="8"/>
  <c r="CX261" i="8"/>
  <c r="CW261" i="8"/>
  <c r="CT261" i="8"/>
  <c r="CZ261" i="8"/>
  <c r="CY261" i="8"/>
  <c r="CV261" i="8"/>
  <c r="CI261" i="8"/>
  <c r="CL261" i="8"/>
  <c r="CK261" i="8"/>
  <c r="CF261" i="8"/>
  <c r="AY261" i="8" s="1"/>
  <c r="D22" i="8"/>
  <c r="D53" i="8"/>
  <c r="D97" i="8"/>
  <c r="CS185" i="8"/>
  <c r="CT197" i="8"/>
  <c r="CC197" i="8"/>
  <c r="CP197" i="8"/>
  <c r="CH197" i="8"/>
  <c r="CB197" i="8"/>
  <c r="F201" i="8"/>
  <c r="CY254" i="8"/>
  <c r="CW258" i="8"/>
  <c r="D268" i="8"/>
  <c r="E330" i="8"/>
  <c r="D330" i="8" s="1"/>
  <c r="CV35" i="8"/>
  <c r="CU35" i="8"/>
  <c r="CS66" i="8"/>
  <c r="CT66" i="8"/>
  <c r="B158" i="8"/>
  <c r="CT185" i="8"/>
  <c r="CT188" i="8"/>
  <c r="CR188" i="8"/>
  <c r="CQ188" i="8"/>
  <c r="CH188" i="8"/>
  <c r="CD188" i="8"/>
  <c r="AY188" i="8" s="1"/>
  <c r="CC188" i="8"/>
  <c r="CB194" i="8"/>
  <c r="CD194" i="8"/>
  <c r="CC194" i="8"/>
  <c r="CU194" i="8"/>
  <c r="CS194" i="8"/>
  <c r="CR194" i="8"/>
  <c r="CQ194" i="8"/>
  <c r="CG194" i="8"/>
  <c r="CE194" i="8"/>
  <c r="CP204" i="8"/>
  <c r="CV204" i="8"/>
  <c r="CQ204" i="8"/>
  <c r="D232" i="8"/>
  <c r="CH273" i="8"/>
  <c r="CX273" i="8"/>
  <c r="CK273" i="8"/>
  <c r="CL273" i="8"/>
  <c r="CI273" i="8"/>
  <c r="CV273" i="8"/>
  <c r="CT273" i="8"/>
  <c r="CJ273" i="8"/>
  <c r="CF273" i="8"/>
  <c r="CZ307" i="8"/>
  <c r="CW307" i="8"/>
  <c r="CF307" i="8"/>
  <c r="AY307" i="8" s="1"/>
  <c r="CK307" i="8"/>
  <c r="CV307" i="8"/>
  <c r="CT307" i="8"/>
  <c r="CS307" i="8"/>
  <c r="CI307" i="8"/>
  <c r="CH307" i="8"/>
  <c r="CA313" i="8"/>
  <c r="D313" i="8"/>
  <c r="CZ325" i="8"/>
  <c r="CL325" i="8"/>
  <c r="CE325" i="8"/>
  <c r="AY325" i="8" s="1"/>
  <c r="CT325" i="8"/>
  <c r="CK325" i="8"/>
  <c r="CR325" i="8"/>
  <c r="CQ325" i="8"/>
  <c r="CD325" i="8"/>
  <c r="CV325" i="8"/>
  <c r="CS325" i="8"/>
  <c r="CV12" i="8"/>
  <c r="CU12" i="8"/>
  <c r="D28" i="8"/>
  <c r="AY107" i="8"/>
  <c r="CB137" i="8"/>
  <c r="AY137" i="8" s="1"/>
  <c r="CB204" i="8"/>
  <c r="AY204" i="8" s="1"/>
  <c r="CT259" i="8"/>
  <c r="CK259" i="8"/>
  <c r="CH259" i="8"/>
  <c r="AY259" i="8" s="1"/>
  <c r="CZ259" i="8"/>
  <c r="CY259" i="8"/>
  <c r="CW259" i="8"/>
  <c r="CV259" i="8"/>
  <c r="CS259" i="8"/>
  <c r="CL259" i="8"/>
  <c r="CI259" i="8"/>
  <c r="F183" i="8"/>
  <c r="D183" i="8" s="1"/>
  <c r="CC205" i="8"/>
  <c r="AY205" i="8" s="1"/>
  <c r="CU205" i="8"/>
  <c r="CD205" i="8"/>
  <c r="CS107" i="8"/>
  <c r="I158" i="8"/>
  <c r="CG186" i="8"/>
  <c r="CC186" i="8"/>
  <c r="CU186" i="8"/>
  <c r="CT186" i="8"/>
  <c r="CH186" i="8"/>
  <c r="CK263" i="8"/>
  <c r="CV263" i="8"/>
  <c r="CZ263" i="8"/>
  <c r="CF263" i="8"/>
  <c r="CI263" i="8"/>
  <c r="CH263" i="8"/>
  <c r="CZ293" i="8"/>
  <c r="CW293" i="8"/>
  <c r="CY293" i="8"/>
  <c r="CI293" i="8"/>
  <c r="CH293" i="8"/>
  <c r="CZ306" i="8"/>
  <c r="CW306" i="8"/>
  <c r="CI306" i="8"/>
  <c r="CC306" i="8"/>
  <c r="AY306" i="8" s="1"/>
  <c r="CY306" i="8"/>
  <c r="CK306" i="8"/>
  <c r="CF306" i="8"/>
  <c r="CT306" i="8"/>
  <c r="AY322" i="8"/>
  <c r="CG205" i="8"/>
  <c r="CP217" i="8"/>
  <c r="CU217" i="8"/>
  <c r="CR217" i="8"/>
  <c r="CE217" i="8"/>
  <c r="CD217" i="8"/>
  <c r="CB217" i="8"/>
  <c r="AY217" i="8" s="1"/>
  <c r="CT217" i="8"/>
  <c r="CB232" i="8"/>
  <c r="CV255" i="8"/>
  <c r="CK255" i="8"/>
  <c r="CJ255" i="8"/>
  <c r="CZ255" i="8"/>
  <c r="CI255" i="8"/>
  <c r="CF255" i="8"/>
  <c r="CL267" i="8"/>
  <c r="CJ267" i="8"/>
  <c r="CZ267" i="8"/>
  <c r="CU267" i="8"/>
  <c r="CK267" i="8"/>
  <c r="CG267" i="8"/>
  <c r="CY267" i="8"/>
  <c r="CX267" i="8"/>
  <c r="CZ298" i="8"/>
  <c r="CW298" i="8"/>
  <c r="CH298" i="8"/>
  <c r="CF298" i="8"/>
  <c r="CK298" i="8"/>
  <c r="CV298" i="8"/>
  <c r="CT298" i="8"/>
  <c r="CW326" i="8"/>
  <c r="CT326" i="8"/>
  <c r="CF326" i="8"/>
  <c r="CS326" i="8"/>
  <c r="CL326" i="8"/>
  <c r="CC326" i="8"/>
  <c r="CZ326" i="8"/>
  <c r="CY326" i="8"/>
  <c r="CD186" i="8"/>
  <c r="CR193" i="8"/>
  <c r="CV193" i="8"/>
  <c r="CS193" i="8"/>
  <c r="CH205" i="8"/>
  <c r="CL263" i="8"/>
  <c r="D282" i="8"/>
  <c r="CO298" i="8"/>
  <c r="CA298" i="8"/>
  <c r="CA300" i="8"/>
  <c r="D300" i="8"/>
  <c r="CE306" i="8"/>
  <c r="D311" i="8"/>
  <c r="D316" i="8"/>
  <c r="CO344" i="8"/>
  <c r="CA344" i="8"/>
  <c r="AS344" i="8" s="1"/>
  <c r="AY60" i="8"/>
  <c r="D108" i="8"/>
  <c r="CB180" i="8"/>
  <c r="CE186" i="8"/>
  <c r="CP205" i="8"/>
  <c r="D219" i="8"/>
  <c r="CA255" i="8"/>
  <c r="CA265" i="8"/>
  <c r="CA267" i="8"/>
  <c r="CO267" i="8"/>
  <c r="CA269" i="8"/>
  <c r="CZ271" i="8"/>
  <c r="CW271" i="8"/>
  <c r="CK271" i="8"/>
  <c r="CH271" i="8"/>
  <c r="AY271" i="8" s="1"/>
  <c r="CV271" i="8"/>
  <c r="CS271" i="8"/>
  <c r="CF293" i="8"/>
  <c r="AY293" i="8" s="1"/>
  <c r="CH306" i="8"/>
  <c r="CA326" i="8"/>
  <c r="CO326" i="8"/>
  <c r="AY59" i="8"/>
  <c r="CC180" i="8"/>
  <c r="CQ205" i="8"/>
  <c r="CF267" i="8"/>
  <c r="CI321" i="8"/>
  <c r="CY321" i="8"/>
  <c r="CX321" i="8"/>
  <c r="CH321" i="8"/>
  <c r="CF321" i="8"/>
  <c r="AY321" i="8" s="1"/>
  <c r="CB233" i="8"/>
  <c r="CD221" i="8"/>
  <c r="CG221" i="8"/>
  <c r="CC221" i="8"/>
  <c r="CP221" i="8"/>
  <c r="CE221" i="8"/>
  <c r="CW251" i="8"/>
  <c r="CL251" i="8"/>
  <c r="AY251" i="8" s="1"/>
  <c r="CY251" i="8"/>
  <c r="CT251" i="8"/>
  <c r="CL283" i="8"/>
  <c r="CI283" i="8"/>
  <c r="AY283" i="8" s="1"/>
  <c r="CZ283" i="8"/>
  <c r="CS283" i="8"/>
  <c r="CY283" i="8"/>
  <c r="CV283" i="8"/>
  <c r="CK314" i="8"/>
  <c r="CL314" i="8"/>
  <c r="CI314" i="8"/>
  <c r="CB191" i="8"/>
  <c r="AY191" i="8" s="1"/>
  <c r="CC191" i="8"/>
  <c r="CE191" i="8"/>
  <c r="CS211" i="8"/>
  <c r="CG211" i="8"/>
  <c r="CE226" i="8"/>
  <c r="AY226" i="8" s="1"/>
  <c r="CS226" i="8"/>
  <c r="CV226" i="8"/>
  <c r="CZ303" i="8"/>
  <c r="CX303" i="8"/>
  <c r="CH303" i="8"/>
  <c r="AY303" i="8" s="1"/>
  <c r="CI303" i="8"/>
  <c r="CJ303" i="8"/>
  <c r="CF303" i="8"/>
  <c r="CW303" i="8"/>
  <c r="CT303" i="8"/>
  <c r="CH181" i="8"/>
  <c r="AY181" i="8" s="1"/>
  <c r="CE199" i="8"/>
  <c r="AY199" i="8" s="1"/>
  <c r="CT199" i="8"/>
  <c r="CR199" i="8"/>
  <c r="D208" i="8"/>
  <c r="CK310" i="8"/>
  <c r="CY310" i="8"/>
  <c r="CW310" i="8"/>
  <c r="AY314" i="8"/>
  <c r="D327" i="8"/>
  <c r="CA328" i="8"/>
  <c r="CP231" i="8"/>
  <c r="CK305" i="8"/>
  <c r="AY305" i="8" s="1"/>
  <c r="CY305" i="8"/>
  <c r="CZ305" i="8"/>
  <c r="CA310" i="8"/>
  <c r="CO310" i="8"/>
  <c r="E332" i="8"/>
  <c r="D332" i="8" s="1"/>
  <c r="CB231" i="8"/>
  <c r="CA263" i="8"/>
  <c r="CA290" i="8"/>
  <c r="D302" i="8"/>
  <c r="CB234" i="8"/>
  <c r="D288" i="8"/>
  <c r="CV16" i="8" l="1"/>
  <c r="CU16" i="8"/>
  <c r="CR16" i="8"/>
  <c r="B384" i="8" s="1"/>
  <c r="CT16" i="8"/>
  <c r="CH16" i="8"/>
  <c r="CS16" i="8"/>
  <c r="CG16" i="8"/>
  <c r="CD16" i="8"/>
  <c r="AY16" i="8" s="1"/>
  <c r="CF16" i="8"/>
  <c r="CE16" i="8"/>
  <c r="AY280" i="8"/>
  <c r="AY129" i="8"/>
  <c r="AY209" i="8"/>
  <c r="CV97" i="8"/>
  <c r="CQ97" i="8"/>
  <c r="CO97" i="8"/>
  <c r="CF97" i="8"/>
  <c r="CI97" i="8"/>
  <c r="CT97" i="8"/>
  <c r="CS97" i="8"/>
  <c r="CH97" i="8"/>
  <c r="CU97" i="8"/>
  <c r="CW97" i="8"/>
  <c r="CG97" i="8"/>
  <c r="CE97" i="8"/>
  <c r="CC97" i="8"/>
  <c r="CV31" i="8"/>
  <c r="CU31" i="8"/>
  <c r="CG31" i="8"/>
  <c r="CF31" i="8"/>
  <c r="CE31" i="8"/>
  <c r="CT31" i="8"/>
  <c r="CD31" i="8"/>
  <c r="CS31" i="8"/>
  <c r="CR31" i="8"/>
  <c r="CH31" i="8"/>
  <c r="AY31" i="8" s="1"/>
  <c r="AY278" i="8"/>
  <c r="AY326" i="8"/>
  <c r="AY186" i="8"/>
  <c r="AY49" i="8"/>
  <c r="CL285" i="8"/>
  <c r="CW285" i="8"/>
  <c r="CI285" i="8"/>
  <c r="CY285" i="8"/>
  <c r="CZ285" i="8"/>
  <c r="CX285" i="8"/>
  <c r="CV285" i="8"/>
  <c r="CK285" i="8"/>
  <c r="CJ285" i="8"/>
  <c r="CH285" i="8"/>
  <c r="CF285" i="8"/>
  <c r="AY285" i="8" s="1"/>
  <c r="CT285" i="8"/>
  <c r="AY192" i="8"/>
  <c r="AY198" i="8"/>
  <c r="CQ327" i="8"/>
  <c r="CZ327" i="8"/>
  <c r="CT327" i="8"/>
  <c r="CS327" i="8"/>
  <c r="CL327" i="8"/>
  <c r="CK327" i="8"/>
  <c r="CF327" i="8"/>
  <c r="CD327" i="8"/>
  <c r="CX327" i="8"/>
  <c r="CJ327" i="8"/>
  <c r="CI327" i="8"/>
  <c r="CH327" i="8"/>
  <c r="CR327" i="8"/>
  <c r="CE327" i="8"/>
  <c r="CY327" i="8"/>
  <c r="CW327" i="8"/>
  <c r="CC327" i="8"/>
  <c r="AY327" i="8" s="1"/>
  <c r="CV327" i="8"/>
  <c r="CZ313" i="8"/>
  <c r="CI313" i="8"/>
  <c r="AY313" i="8" s="1"/>
  <c r="CE313" i="8"/>
  <c r="CT313" i="8"/>
  <c r="CY313" i="8"/>
  <c r="CW313" i="8"/>
  <c r="CS313" i="8"/>
  <c r="CF313" i="8"/>
  <c r="CK313" i="8"/>
  <c r="CL313" i="8"/>
  <c r="CH313" i="8"/>
  <c r="CV313" i="8"/>
  <c r="CV22" i="8"/>
  <c r="CU22" i="8"/>
  <c r="CT22" i="8"/>
  <c r="CR22" i="8"/>
  <c r="CG22" i="8"/>
  <c r="CS22" i="8"/>
  <c r="CH22" i="8"/>
  <c r="CE22" i="8"/>
  <c r="CD22" i="8"/>
  <c r="CF22" i="8"/>
  <c r="D335" i="8"/>
  <c r="AJ231" i="8"/>
  <c r="CW287" i="8"/>
  <c r="CT287" i="8"/>
  <c r="CY287" i="8"/>
  <c r="CI287" i="8"/>
  <c r="CH287" i="8"/>
  <c r="CF287" i="8"/>
  <c r="AY287" i="8" s="1"/>
  <c r="CZ287" i="8"/>
  <c r="CV287" i="8"/>
  <c r="CL287" i="8"/>
  <c r="CK287" i="8"/>
  <c r="CT95" i="8"/>
  <c r="CS95" i="8"/>
  <c r="CI95" i="8"/>
  <c r="CF95" i="8"/>
  <c r="CC95" i="8"/>
  <c r="CG95" i="8"/>
  <c r="CE95" i="8"/>
  <c r="CV95" i="8"/>
  <c r="CW95" i="8"/>
  <c r="CU95" i="8"/>
  <c r="CO95" i="8"/>
  <c r="CQ95" i="8"/>
  <c r="CH95" i="8"/>
  <c r="AY256" i="8"/>
  <c r="AY294" i="8"/>
  <c r="CC222" i="8"/>
  <c r="CH222" i="8"/>
  <c r="CS222" i="8"/>
  <c r="CR222" i="8"/>
  <c r="CU222" i="8"/>
  <c r="CT222" i="8"/>
  <c r="CQ222" i="8"/>
  <c r="CP222" i="8"/>
  <c r="CD222" i="8"/>
  <c r="CF222" i="8"/>
  <c r="CE222" i="8"/>
  <c r="CB222" i="8"/>
  <c r="AY222" i="8" s="1"/>
  <c r="CV222" i="8"/>
  <c r="CG222" i="8"/>
  <c r="AY312" i="8"/>
  <c r="AY328" i="8"/>
  <c r="CH53" i="8"/>
  <c r="CF53" i="8"/>
  <c r="CE53" i="8"/>
  <c r="CD53" i="8"/>
  <c r="CT53" i="8"/>
  <c r="CR53" i="8"/>
  <c r="CV53" i="8"/>
  <c r="CU53" i="8"/>
  <c r="CS53" i="8"/>
  <c r="CG53" i="8"/>
  <c r="CV23" i="8"/>
  <c r="CU23" i="8"/>
  <c r="CS23" i="8"/>
  <c r="CT23" i="8"/>
  <c r="CG23" i="8"/>
  <c r="CH23" i="8"/>
  <c r="CF23" i="8"/>
  <c r="CE23" i="8"/>
  <c r="CD23" i="8"/>
  <c r="CR23" i="8"/>
  <c r="CF316" i="8"/>
  <c r="CL316" i="8"/>
  <c r="CZ316" i="8"/>
  <c r="CV316" i="8"/>
  <c r="CW316" i="8"/>
  <c r="CT316" i="8"/>
  <c r="CK316" i="8"/>
  <c r="CI316" i="8"/>
  <c r="CY316" i="8"/>
  <c r="CH316" i="8"/>
  <c r="CC232" i="8"/>
  <c r="CR232" i="8"/>
  <c r="CD232" i="8"/>
  <c r="CA232" i="8"/>
  <c r="AJ232" i="8" s="1"/>
  <c r="CQ232" i="8"/>
  <c r="CO232" i="8"/>
  <c r="AY270" i="8"/>
  <c r="AY131" i="8"/>
  <c r="CH213" i="8"/>
  <c r="CV213" i="8"/>
  <c r="CT213" i="8"/>
  <c r="CU213" i="8"/>
  <c r="CS213" i="8"/>
  <c r="CP213" i="8"/>
  <c r="CF213" i="8"/>
  <c r="CG213" i="8"/>
  <c r="CE213" i="8"/>
  <c r="CB213" i="8"/>
  <c r="AY274" i="8"/>
  <c r="CE115" i="8"/>
  <c r="CS115" i="8"/>
  <c r="CQ115" i="8"/>
  <c r="CH115" i="8"/>
  <c r="CF115" i="8"/>
  <c r="CC115" i="8"/>
  <c r="AY115" i="8" s="1"/>
  <c r="CW115" i="8"/>
  <c r="CU115" i="8"/>
  <c r="CV115" i="8"/>
  <c r="CG115" i="8"/>
  <c r="CI115" i="8"/>
  <c r="CT115" i="8"/>
  <c r="CO115" i="8"/>
  <c r="AY281" i="8"/>
  <c r="CV34" i="8"/>
  <c r="CU34" i="8"/>
  <c r="CT34" i="8"/>
  <c r="CD34" i="8"/>
  <c r="AY34" i="8" s="1"/>
  <c r="CR34" i="8"/>
  <c r="CH34" i="8"/>
  <c r="CF34" i="8"/>
  <c r="CE34" i="8"/>
  <c r="CG34" i="8"/>
  <c r="CS34" i="8"/>
  <c r="L242" i="8"/>
  <c r="AY266" i="8"/>
  <c r="AY260" i="8"/>
  <c r="CR288" i="8"/>
  <c r="CV288" i="8"/>
  <c r="CZ288" i="8"/>
  <c r="CH288" i="8"/>
  <c r="CY288" i="8"/>
  <c r="CL288" i="8"/>
  <c r="CE288" i="8"/>
  <c r="CF288" i="8"/>
  <c r="CD288" i="8"/>
  <c r="CC288" i="8"/>
  <c r="CW288" i="8"/>
  <c r="CS288" i="8"/>
  <c r="CK288" i="8"/>
  <c r="CT288" i="8"/>
  <c r="CQ288" i="8"/>
  <c r="CI288" i="8"/>
  <c r="CV208" i="8"/>
  <c r="CD208" i="8"/>
  <c r="CU208" i="8"/>
  <c r="CS208" i="8"/>
  <c r="CR208" i="8"/>
  <c r="CQ208" i="8"/>
  <c r="CG208" i="8"/>
  <c r="CE208" i="8"/>
  <c r="CB208" i="8"/>
  <c r="CP208" i="8"/>
  <c r="CH208" i="8"/>
  <c r="CC208" i="8"/>
  <c r="AY298" i="8"/>
  <c r="CP232" i="8"/>
  <c r="CV28" i="8"/>
  <c r="CU28" i="8"/>
  <c r="CF28" i="8"/>
  <c r="CD28" i="8"/>
  <c r="AY28" i="8" s="1"/>
  <c r="CT28" i="8"/>
  <c r="CS28" i="8"/>
  <c r="CR28" i="8"/>
  <c r="CH28" i="8"/>
  <c r="CG28" i="8"/>
  <c r="CE28" i="8"/>
  <c r="CS64" i="8"/>
  <c r="CV64" i="8"/>
  <c r="CT64" i="8"/>
  <c r="CR64" i="8"/>
  <c r="CH64" i="8"/>
  <c r="CE64" i="8"/>
  <c r="D67" i="8"/>
  <c r="A384" i="8" s="1"/>
  <c r="CG64" i="8"/>
  <c r="CF64" i="8"/>
  <c r="CD64" i="8"/>
  <c r="AY64" i="8" s="1"/>
  <c r="CU64" i="8"/>
  <c r="D39" i="8"/>
  <c r="CV21" i="8"/>
  <c r="CU21" i="8"/>
  <c r="CH21" i="8"/>
  <c r="CE21" i="8"/>
  <c r="CD21" i="8"/>
  <c r="CG21" i="8"/>
  <c r="CF21" i="8"/>
  <c r="CT21" i="8"/>
  <c r="CS21" i="8"/>
  <c r="CR21" i="8"/>
  <c r="AY318" i="8"/>
  <c r="AY169" i="8"/>
  <c r="AY200" i="8"/>
  <c r="AY286" i="8"/>
  <c r="CG121" i="8"/>
  <c r="CW121" i="8"/>
  <c r="CJ121" i="8"/>
  <c r="CI121" i="8"/>
  <c r="CH121" i="8"/>
  <c r="CT121" i="8"/>
  <c r="CS121" i="8"/>
  <c r="CQ121" i="8"/>
  <c r="CF121" i="8"/>
  <c r="CC121" i="8"/>
  <c r="CE121" i="8"/>
  <c r="CX121" i="8"/>
  <c r="CV121" i="8"/>
  <c r="CU121" i="8"/>
  <c r="AY218" i="8"/>
  <c r="AY275" i="8"/>
  <c r="CH100" i="8"/>
  <c r="CG100" i="8"/>
  <c r="CF100" i="8"/>
  <c r="CQ100" i="8"/>
  <c r="CO100" i="8"/>
  <c r="CI100" i="8"/>
  <c r="CE100" i="8"/>
  <c r="AY100" i="8" s="1"/>
  <c r="CW100" i="8"/>
  <c r="CV100" i="8"/>
  <c r="CU100" i="8"/>
  <c r="CC100" i="8"/>
  <c r="CT100" i="8"/>
  <c r="CS100" i="8"/>
  <c r="AY329" i="8"/>
  <c r="AY180" i="8"/>
  <c r="CV108" i="8"/>
  <c r="CU108" i="8"/>
  <c r="CW108" i="8"/>
  <c r="CO108" i="8"/>
  <c r="CC108" i="8"/>
  <c r="CQ108" i="8"/>
  <c r="CT108" i="8"/>
  <c r="CS108" i="8"/>
  <c r="CI108" i="8"/>
  <c r="CH108" i="8"/>
  <c r="CG108" i="8"/>
  <c r="CF108" i="8"/>
  <c r="CE108" i="8"/>
  <c r="AY30" i="8"/>
  <c r="AY272" i="8"/>
  <c r="AY98" i="8"/>
  <c r="CT286" i="8"/>
  <c r="CY286" i="8"/>
  <c r="CL286" i="8"/>
  <c r="CK286" i="8"/>
  <c r="CH286" i="8"/>
  <c r="CW286" i="8"/>
  <c r="CV286" i="8"/>
  <c r="CI286" i="8"/>
  <c r="CZ286" i="8"/>
  <c r="CF286" i="8"/>
  <c r="AY203" i="8"/>
  <c r="AY202" i="8"/>
  <c r="CL315" i="8"/>
  <c r="CF315" i="8"/>
  <c r="AY315" i="8" s="1"/>
  <c r="CH315" i="8"/>
  <c r="CW315" i="8"/>
  <c r="CV315" i="8"/>
  <c r="CK315" i="8"/>
  <c r="CT315" i="8"/>
  <c r="CZ315" i="8"/>
  <c r="CJ315" i="8"/>
  <c r="CX315" i="8"/>
  <c r="CI315" i="8"/>
  <c r="CY315" i="8"/>
  <c r="CT109" i="8"/>
  <c r="CW109" i="8"/>
  <c r="CV109" i="8"/>
  <c r="CU109" i="8"/>
  <c r="CQ109" i="8"/>
  <c r="CC109" i="8"/>
  <c r="CO109" i="8"/>
  <c r="CG109" i="8"/>
  <c r="CI109" i="8"/>
  <c r="CH109" i="8"/>
  <c r="CF109" i="8"/>
  <c r="CE109" i="8"/>
  <c r="CS109" i="8"/>
  <c r="CZ302" i="8"/>
  <c r="CW302" i="8"/>
  <c r="CI302" i="8"/>
  <c r="CF302" i="8"/>
  <c r="CY302" i="8"/>
  <c r="CV302" i="8"/>
  <c r="CT302" i="8"/>
  <c r="CK302" i="8"/>
  <c r="CH302" i="8"/>
  <c r="CL302" i="8"/>
  <c r="CL282" i="8"/>
  <c r="CZ282" i="8"/>
  <c r="CS282" i="8"/>
  <c r="CY282" i="8"/>
  <c r="CQ282" i="8"/>
  <c r="CR282" i="8"/>
  <c r="CW282" i="8"/>
  <c r="CK282" i="8"/>
  <c r="CT282" i="8"/>
  <c r="CV282" i="8"/>
  <c r="CI282" i="8"/>
  <c r="CF282" i="8"/>
  <c r="CE282" i="8"/>
  <c r="CD282" i="8"/>
  <c r="CC282" i="8"/>
  <c r="AY282" i="8" s="1"/>
  <c r="CH282" i="8"/>
  <c r="AY46" i="8"/>
  <c r="AY263" i="8"/>
  <c r="AY267" i="8"/>
  <c r="AY273" i="8"/>
  <c r="AY277" i="8"/>
  <c r="AY187" i="8"/>
  <c r="AY320" i="8"/>
  <c r="AY96" i="8"/>
  <c r="AY44" i="8"/>
  <c r="AY189" i="8"/>
  <c r="CF311" i="8"/>
  <c r="AY311" i="8" s="1"/>
  <c r="CY311" i="8"/>
  <c r="CV311" i="8"/>
  <c r="CK311" i="8"/>
  <c r="CI311" i="8"/>
  <c r="CH311" i="8"/>
  <c r="CW311" i="8"/>
  <c r="CL311" i="8"/>
  <c r="CZ311" i="8"/>
  <c r="CT311" i="8"/>
  <c r="CK262" i="8"/>
  <c r="CH262" i="8"/>
  <c r="CZ262" i="8"/>
  <c r="CY262" i="8"/>
  <c r="CF262" i="8"/>
  <c r="AY262" i="8" s="1"/>
  <c r="CW262" i="8"/>
  <c r="CT262" i="8"/>
  <c r="CV262" i="8"/>
  <c r="CL262" i="8"/>
  <c r="CI262" i="8"/>
  <c r="AY121" i="8"/>
  <c r="CV27" i="8"/>
  <c r="CU27" i="8"/>
  <c r="CT27" i="8"/>
  <c r="CS27" i="8"/>
  <c r="CG27" i="8"/>
  <c r="CF27" i="8"/>
  <c r="CD27" i="8"/>
  <c r="AY27" i="8" s="1"/>
  <c r="CE27" i="8"/>
  <c r="CH27" i="8"/>
  <c r="CR27" i="8"/>
  <c r="AY179" i="8"/>
  <c r="AY21" i="8"/>
  <c r="CV291" i="8"/>
  <c r="CY291" i="8"/>
  <c r="CH291" i="8"/>
  <c r="CK291" i="8"/>
  <c r="CF291" i="8"/>
  <c r="AY291" i="8" s="1"/>
  <c r="CL291" i="8"/>
  <c r="CJ291" i="8"/>
  <c r="CI291" i="8"/>
  <c r="CX291" i="8"/>
  <c r="CW291" i="8"/>
  <c r="CT291" i="8"/>
  <c r="CZ291" i="8"/>
  <c r="AY279" i="8"/>
  <c r="AY196" i="8"/>
  <c r="AY255" i="8"/>
  <c r="AY197" i="8"/>
  <c r="CG92" i="8"/>
  <c r="CW92" i="8"/>
  <c r="CV92" i="8"/>
  <c r="CO92" i="8"/>
  <c r="CI92" i="8"/>
  <c r="CQ92" i="8"/>
  <c r="CH92" i="8"/>
  <c r="CE92" i="8"/>
  <c r="CC92" i="8"/>
  <c r="AY92" i="8" s="1"/>
  <c r="CF92" i="8"/>
  <c r="CT92" i="8"/>
  <c r="CU92" i="8"/>
  <c r="CS92" i="8"/>
  <c r="AY264" i="8"/>
  <c r="AY122" i="8"/>
  <c r="AY210" i="8"/>
  <c r="AJ233" i="8"/>
  <c r="CU132" i="8"/>
  <c r="CQ132" i="8"/>
  <c r="CO132" i="8"/>
  <c r="CI132" i="8"/>
  <c r="CF132" i="8"/>
  <c r="CH132" i="8"/>
  <c r="CT132" i="8"/>
  <c r="CW132" i="8"/>
  <c r="CV132" i="8"/>
  <c r="CC132" i="8"/>
  <c r="AY132" i="8" s="1"/>
  <c r="CS132" i="8"/>
  <c r="CG132" i="8"/>
  <c r="CE132" i="8"/>
  <c r="AY221" i="8"/>
  <c r="AY269" i="8"/>
  <c r="AY290" i="8"/>
  <c r="AY289" i="8"/>
  <c r="AY265" i="8"/>
  <c r="CT219" i="8"/>
  <c r="CV219" i="8"/>
  <c r="CQ219" i="8"/>
  <c r="CP219" i="8"/>
  <c r="CH219" i="8"/>
  <c r="CD219" i="8"/>
  <c r="CE219" i="8"/>
  <c r="CS219" i="8"/>
  <c r="CU219" i="8"/>
  <c r="CB219" i="8"/>
  <c r="CF219" i="8"/>
  <c r="CC219" i="8"/>
  <c r="CR219" i="8"/>
  <c r="CG219" i="8"/>
  <c r="AY194" i="8"/>
  <c r="AY276" i="8"/>
  <c r="CH323" i="8"/>
  <c r="CW323" i="8"/>
  <c r="CL323" i="8"/>
  <c r="CT323" i="8"/>
  <c r="CZ323" i="8"/>
  <c r="CV323" i="8"/>
  <c r="CY323" i="8"/>
  <c r="CK323" i="8"/>
  <c r="CI323" i="8"/>
  <c r="CF323" i="8"/>
  <c r="AY323" i="8" s="1"/>
  <c r="AY113" i="8"/>
  <c r="AY127" i="8"/>
  <c r="CT61" i="8"/>
  <c r="CS61" i="8"/>
  <c r="CR61" i="8"/>
  <c r="CU61" i="8"/>
  <c r="CG61" i="8"/>
  <c r="CH61" i="8"/>
  <c r="CV61" i="8"/>
  <c r="CF61" i="8"/>
  <c r="CE61" i="8"/>
  <c r="CD61" i="8"/>
  <c r="CZ309" i="8"/>
  <c r="CJ309" i="8"/>
  <c r="CH309" i="8"/>
  <c r="CL309" i="8"/>
  <c r="CY309" i="8"/>
  <c r="CX309" i="8"/>
  <c r="CK309" i="8"/>
  <c r="CI309" i="8"/>
  <c r="CF309" i="8"/>
  <c r="AY309" i="8" s="1"/>
  <c r="CV309" i="8"/>
  <c r="CT309" i="8"/>
  <c r="CW309" i="8"/>
  <c r="CV25" i="8"/>
  <c r="CU25" i="8"/>
  <c r="CH25" i="8"/>
  <c r="CG25" i="8"/>
  <c r="CE25" i="8"/>
  <c r="CS25" i="8"/>
  <c r="CF25" i="8"/>
  <c r="CT25" i="8"/>
  <c r="CR25" i="8"/>
  <c r="CD25" i="8"/>
  <c r="AY25" i="8" s="1"/>
  <c r="CW300" i="8"/>
  <c r="CT300" i="8"/>
  <c r="CF300" i="8"/>
  <c r="CZ300" i="8"/>
  <c r="CV300" i="8"/>
  <c r="CS300" i="8"/>
  <c r="CD300" i="8"/>
  <c r="CC300" i="8"/>
  <c r="CY300" i="8"/>
  <c r="CR300" i="8"/>
  <c r="CQ300" i="8"/>
  <c r="CL300" i="8"/>
  <c r="CH300" i="8"/>
  <c r="CK300" i="8"/>
  <c r="CI300" i="8"/>
  <c r="CE300" i="8"/>
  <c r="AY300" i="8" s="1"/>
  <c r="CD62" i="8"/>
  <c r="CV62" i="8"/>
  <c r="CF62" i="8"/>
  <c r="CE62" i="8"/>
  <c r="CH62" i="8"/>
  <c r="CG62" i="8"/>
  <c r="CS62" i="8"/>
  <c r="CU62" i="8"/>
  <c r="CT62" i="8"/>
  <c r="CR62" i="8"/>
  <c r="CK268" i="8"/>
  <c r="CV268" i="8"/>
  <c r="CY268" i="8"/>
  <c r="CL268" i="8"/>
  <c r="CW268" i="8"/>
  <c r="CT268" i="8"/>
  <c r="CU268" i="8"/>
  <c r="CI268" i="8"/>
  <c r="CZ268" i="8"/>
  <c r="CH268" i="8"/>
  <c r="CG268" i="8"/>
  <c r="CF268" i="8"/>
  <c r="AY105" i="8"/>
  <c r="AY215" i="8"/>
  <c r="AY223" i="8"/>
  <c r="AY310" i="8"/>
  <c r="CV32" i="8"/>
  <c r="CU32" i="8"/>
  <c r="CH32" i="8"/>
  <c r="CD32" i="8"/>
  <c r="CT32" i="8"/>
  <c r="CS32" i="8"/>
  <c r="CE32" i="8"/>
  <c r="CR32" i="8"/>
  <c r="CG32" i="8"/>
  <c r="CF32" i="8"/>
  <c r="AY119" i="8"/>
  <c r="D201" i="8"/>
  <c r="AY110" i="8"/>
  <c r="AY212" i="8"/>
  <c r="AY308" i="8"/>
  <c r="AY288" i="8" l="1"/>
  <c r="AY219" i="8"/>
  <c r="AY213" i="8"/>
  <c r="AY108" i="8"/>
  <c r="AY32" i="8"/>
  <c r="AY208" i="8"/>
  <c r="AY97" i="8"/>
  <c r="AY22" i="8"/>
  <c r="AY53" i="8"/>
  <c r="AY316" i="8"/>
  <c r="AY95" i="8"/>
  <c r="AY23" i="8"/>
  <c r="AY302" i="8"/>
  <c r="AY109" i="8"/>
  <c r="AY61" i="8"/>
  <c r="AY268" i="8"/>
  <c r="AY62" i="8"/>
  <c r="CP344" i="7" l="1"/>
  <c r="CO344" i="7"/>
  <c r="CB344" i="7"/>
  <c r="CA344" i="7"/>
  <c r="AS344" i="7"/>
  <c r="F344" i="7"/>
  <c r="E344" i="7"/>
  <c r="D344" i="7" s="1"/>
  <c r="CP343" i="7"/>
  <c r="CO343" i="7"/>
  <c r="CB343" i="7"/>
  <c r="CA343" i="7"/>
  <c r="AS343" i="7" s="1"/>
  <c r="F343" i="7"/>
  <c r="E343" i="7"/>
  <c r="D343" i="7" s="1"/>
  <c r="CP342" i="7"/>
  <c r="CB342" i="7"/>
  <c r="F342" i="7"/>
  <c r="E342" i="7"/>
  <c r="CP341" i="7"/>
  <c r="CB341" i="7"/>
  <c r="CA341" i="7"/>
  <c r="AS341" i="7" s="1"/>
  <c r="F341" i="7"/>
  <c r="CO341" i="7" s="1"/>
  <c r="E341" i="7"/>
  <c r="D341" i="7" s="1"/>
  <c r="CP340" i="7"/>
  <c r="CB340" i="7"/>
  <c r="F340" i="7"/>
  <c r="E340" i="7"/>
  <c r="D340" i="7"/>
  <c r="AX335" i="7"/>
  <c r="AW335" i="7"/>
  <c r="AU335" i="7"/>
  <c r="AT335" i="7"/>
  <c r="AS335" i="7"/>
  <c r="AR335" i="7"/>
  <c r="AN335" i="7"/>
  <c r="AM335" i="7"/>
  <c r="AL335" i="7"/>
  <c r="AK335" i="7"/>
  <c r="AJ335" i="7"/>
  <c r="AI335" i="7"/>
  <c r="AH335" i="7"/>
  <c r="AG335" i="7"/>
  <c r="AF335" i="7"/>
  <c r="AE335" i="7"/>
  <c r="AD335" i="7"/>
  <c r="AC335" i="7"/>
  <c r="AB335" i="7"/>
  <c r="AA335" i="7"/>
  <c r="Z335" i="7"/>
  <c r="Y335" i="7"/>
  <c r="X335" i="7"/>
  <c r="W335" i="7"/>
  <c r="V335" i="7"/>
  <c r="U335" i="7"/>
  <c r="T335" i="7"/>
  <c r="S335" i="7"/>
  <c r="R335" i="7"/>
  <c r="Q335" i="7"/>
  <c r="P335" i="7"/>
  <c r="O335" i="7"/>
  <c r="N335" i="7"/>
  <c r="M335" i="7"/>
  <c r="L335" i="7"/>
  <c r="K335" i="7"/>
  <c r="J335" i="7"/>
  <c r="I335" i="7"/>
  <c r="H335" i="7"/>
  <c r="G335" i="7"/>
  <c r="AX334" i="7"/>
  <c r="AW334" i="7"/>
  <c r="AU334" i="7"/>
  <c r="AT334" i="7"/>
  <c r="AS334" i="7"/>
  <c r="AR334" i="7"/>
  <c r="AN334" i="7"/>
  <c r="AM334" i="7"/>
  <c r="AL334" i="7"/>
  <c r="AK334" i="7"/>
  <c r="AJ334" i="7"/>
  <c r="AI334" i="7"/>
  <c r="AH334" i="7"/>
  <c r="AG334" i="7"/>
  <c r="AF334" i="7"/>
  <c r="AE334" i="7"/>
  <c r="AD334" i="7"/>
  <c r="AC334" i="7"/>
  <c r="AB334" i="7"/>
  <c r="AA334" i="7"/>
  <c r="Z334" i="7"/>
  <c r="Y334" i="7"/>
  <c r="X334" i="7"/>
  <c r="W334" i="7"/>
  <c r="E334" i="7" s="1"/>
  <c r="V334" i="7"/>
  <c r="F334" i="7" s="1"/>
  <c r="U334" i="7"/>
  <c r="T334" i="7"/>
  <c r="S334" i="7"/>
  <c r="R334" i="7"/>
  <c r="Q334" i="7"/>
  <c r="P334" i="7"/>
  <c r="O334" i="7"/>
  <c r="N334" i="7"/>
  <c r="M334" i="7"/>
  <c r="L334" i="7"/>
  <c r="K334" i="7"/>
  <c r="J334" i="7"/>
  <c r="I334" i="7"/>
  <c r="H334" i="7"/>
  <c r="G334" i="7"/>
  <c r="AX333" i="7"/>
  <c r="AW333" i="7"/>
  <c r="AV333" i="7"/>
  <c r="AU333" i="7"/>
  <c r="AT333" i="7"/>
  <c r="AS333" i="7"/>
  <c r="AR333" i="7"/>
  <c r="AN333" i="7"/>
  <c r="AM333" i="7"/>
  <c r="AL333" i="7"/>
  <c r="AK333" i="7"/>
  <c r="AJ333" i="7"/>
  <c r="AI333" i="7"/>
  <c r="AH333" i="7"/>
  <c r="AG333" i="7"/>
  <c r="AF333" i="7"/>
  <c r="AE333" i="7"/>
  <c r="AD333" i="7"/>
  <c r="AC333" i="7"/>
  <c r="AB333" i="7"/>
  <c r="AA333" i="7"/>
  <c r="Z333" i="7"/>
  <c r="F333" i="7" s="1"/>
  <c r="Y333" i="7"/>
  <c r="E333" i="7" s="1"/>
  <c r="X333" i="7"/>
  <c r="W333" i="7"/>
  <c r="V333" i="7"/>
  <c r="U333" i="7"/>
  <c r="T333" i="7"/>
  <c r="S333" i="7"/>
  <c r="R333" i="7"/>
  <c r="Q333" i="7"/>
  <c r="P333" i="7"/>
  <c r="O333" i="7"/>
  <c r="N333" i="7"/>
  <c r="M333" i="7"/>
  <c r="L333" i="7"/>
  <c r="K333" i="7"/>
  <c r="J333" i="7"/>
  <c r="I333" i="7"/>
  <c r="H333" i="7"/>
  <c r="G333" i="7"/>
  <c r="AX332" i="7"/>
  <c r="AW332" i="7"/>
  <c r="AU332" i="7"/>
  <c r="AT332" i="7"/>
  <c r="AS332" i="7"/>
  <c r="AR332" i="7"/>
  <c r="AN332" i="7"/>
  <c r="AM332" i="7"/>
  <c r="AL332" i="7"/>
  <c r="AK332" i="7"/>
  <c r="AJ332" i="7"/>
  <c r="AI332" i="7"/>
  <c r="AH332" i="7"/>
  <c r="AG332" i="7"/>
  <c r="AF332" i="7"/>
  <c r="AE332" i="7"/>
  <c r="AD332" i="7"/>
  <c r="AC332" i="7"/>
  <c r="AB332" i="7"/>
  <c r="AA332" i="7"/>
  <c r="Z332" i="7"/>
  <c r="Y332" i="7"/>
  <c r="X332" i="7"/>
  <c r="W332" i="7"/>
  <c r="V332" i="7"/>
  <c r="U332" i="7"/>
  <c r="T332" i="7"/>
  <c r="S332" i="7"/>
  <c r="R332" i="7"/>
  <c r="Q332" i="7"/>
  <c r="P332" i="7"/>
  <c r="O332" i="7"/>
  <c r="N332" i="7"/>
  <c r="M332" i="7"/>
  <c r="E332" i="7" s="1"/>
  <c r="L332" i="7"/>
  <c r="K332" i="7"/>
  <c r="J332" i="7"/>
  <c r="I332" i="7"/>
  <c r="H332" i="7"/>
  <c r="F332" i="7" s="1"/>
  <c r="G332" i="7"/>
  <c r="AX331" i="7"/>
  <c r="AW331" i="7"/>
  <c r="AU331" i="7"/>
  <c r="AT331" i="7"/>
  <c r="AS331" i="7"/>
  <c r="AR331" i="7"/>
  <c r="AQ331" i="7"/>
  <c r="AN331" i="7"/>
  <c r="AM331" i="7"/>
  <c r="AL331" i="7"/>
  <c r="AK331" i="7"/>
  <c r="AJ331" i="7"/>
  <c r="AI331" i="7"/>
  <c r="AH331" i="7"/>
  <c r="AG331" i="7"/>
  <c r="AF331" i="7"/>
  <c r="AE331" i="7"/>
  <c r="AD331" i="7"/>
  <c r="AC331" i="7"/>
  <c r="AB331" i="7"/>
  <c r="AA331" i="7"/>
  <c r="Z331" i="7"/>
  <c r="Y331" i="7"/>
  <c r="X331" i="7"/>
  <c r="W331" i="7"/>
  <c r="V331" i="7"/>
  <c r="U331" i="7"/>
  <c r="T331" i="7"/>
  <c r="S331" i="7"/>
  <c r="R331" i="7"/>
  <c r="Q331" i="7"/>
  <c r="P331" i="7"/>
  <c r="O331" i="7"/>
  <c r="N331" i="7"/>
  <c r="M331" i="7"/>
  <c r="L331" i="7"/>
  <c r="K331" i="7"/>
  <c r="J331" i="7"/>
  <c r="I331" i="7"/>
  <c r="H331" i="7"/>
  <c r="F331" i="7" s="1"/>
  <c r="G331" i="7"/>
  <c r="AX330" i="7"/>
  <c r="AW330" i="7"/>
  <c r="AU330" i="7"/>
  <c r="AT330" i="7"/>
  <c r="AS330" i="7"/>
  <c r="AR330" i="7"/>
  <c r="AQ330" i="7"/>
  <c r="AP330" i="7"/>
  <c r="AO330" i="7"/>
  <c r="AN330" i="7"/>
  <c r="AM330" i="7"/>
  <c r="AL330" i="7"/>
  <c r="AK330" i="7"/>
  <c r="AJ330" i="7"/>
  <c r="AI330" i="7"/>
  <c r="AH330" i="7"/>
  <c r="AG330" i="7"/>
  <c r="AF330" i="7"/>
  <c r="AE330" i="7"/>
  <c r="AD330" i="7"/>
  <c r="AC330" i="7"/>
  <c r="AB330" i="7"/>
  <c r="AA330" i="7"/>
  <c r="Z330" i="7"/>
  <c r="Y330" i="7"/>
  <c r="X330" i="7"/>
  <c r="W330" i="7"/>
  <c r="V330" i="7"/>
  <c r="U330" i="7"/>
  <c r="T330" i="7"/>
  <c r="S330" i="7"/>
  <c r="R330" i="7"/>
  <c r="Q330" i="7"/>
  <c r="P330" i="7"/>
  <c r="O330" i="7"/>
  <c r="N330" i="7"/>
  <c r="F330" i="7" s="1"/>
  <c r="M330" i="7"/>
  <c r="L330" i="7"/>
  <c r="K330" i="7"/>
  <c r="J330" i="7"/>
  <c r="I330" i="7"/>
  <c r="H330" i="7"/>
  <c r="G330" i="7"/>
  <c r="CP329" i="7"/>
  <c r="CB329" i="7"/>
  <c r="CA329" i="7"/>
  <c r="F329" i="7"/>
  <c r="CO329" i="7" s="1"/>
  <c r="E329" i="7"/>
  <c r="D329" i="7"/>
  <c r="CY328" i="7"/>
  <c r="CV328" i="7"/>
  <c r="CQ328" i="7"/>
  <c r="CP328" i="7"/>
  <c r="CF328" i="7"/>
  <c r="CD328" i="7"/>
  <c r="CB328" i="7"/>
  <c r="CA328" i="7"/>
  <c r="F328" i="7"/>
  <c r="D328" i="7" s="1"/>
  <c r="E328" i="7"/>
  <c r="CV327" i="7"/>
  <c r="CS327" i="7"/>
  <c r="CP327" i="7"/>
  <c r="CO327" i="7"/>
  <c r="CL327" i="7"/>
  <c r="CH327" i="7"/>
  <c r="CF327" i="7"/>
  <c r="CE327" i="7"/>
  <c r="CD327" i="7"/>
  <c r="CB327" i="7"/>
  <c r="CA327" i="7"/>
  <c r="F327" i="7"/>
  <c r="E327" i="7"/>
  <c r="D327" i="7"/>
  <c r="CP326" i="7"/>
  <c r="CO326" i="7"/>
  <c r="CB326" i="7"/>
  <c r="CA326" i="7"/>
  <c r="F326" i="7"/>
  <c r="E326" i="7"/>
  <c r="D326" i="7" s="1"/>
  <c r="CE326" i="7" s="1"/>
  <c r="CY325" i="7"/>
  <c r="CP325" i="7"/>
  <c r="CO325" i="7"/>
  <c r="CB325" i="7"/>
  <c r="CA325" i="7"/>
  <c r="F325" i="7"/>
  <c r="E325" i="7"/>
  <c r="D325" i="7" s="1"/>
  <c r="CP324" i="7"/>
  <c r="CB324" i="7"/>
  <c r="F324" i="7"/>
  <c r="E324" i="7"/>
  <c r="CP323" i="7"/>
  <c r="CB323" i="7"/>
  <c r="F323" i="7"/>
  <c r="CA323" i="7" s="1"/>
  <c r="E323" i="7"/>
  <c r="CT322" i="7"/>
  <c r="CP322" i="7"/>
  <c r="CL322" i="7"/>
  <c r="CI322" i="7"/>
  <c r="CB322" i="7"/>
  <c r="CA322" i="7"/>
  <c r="F322" i="7"/>
  <c r="CO322" i="7" s="1"/>
  <c r="E322" i="7"/>
  <c r="D322" i="7" s="1"/>
  <c r="CP321" i="7"/>
  <c r="CB321" i="7"/>
  <c r="F321" i="7"/>
  <c r="E321" i="7"/>
  <c r="D321" i="7" s="1"/>
  <c r="CY320" i="7"/>
  <c r="CV320" i="7"/>
  <c r="CT320" i="7"/>
  <c r="CP320" i="7"/>
  <c r="CO320" i="7"/>
  <c r="CL320" i="7"/>
  <c r="CI320" i="7"/>
  <c r="CH320" i="7"/>
  <c r="CF320" i="7"/>
  <c r="CB320" i="7"/>
  <c r="F320" i="7"/>
  <c r="CA320" i="7" s="1"/>
  <c r="E320" i="7"/>
  <c r="D320" i="7"/>
  <c r="CP319" i="7"/>
  <c r="CB319" i="7"/>
  <c r="F319" i="7"/>
  <c r="E319" i="7"/>
  <c r="CP318" i="7"/>
  <c r="CB318" i="7"/>
  <c r="F318" i="7"/>
  <c r="E318" i="7"/>
  <c r="CP317" i="7"/>
  <c r="CB317" i="7"/>
  <c r="CA317" i="7"/>
  <c r="F317" i="7"/>
  <c r="E317" i="7"/>
  <c r="CP316" i="7"/>
  <c r="CO316" i="7"/>
  <c r="CB316" i="7"/>
  <c r="F316" i="7"/>
  <c r="CA316" i="7" s="1"/>
  <c r="E316" i="7"/>
  <c r="D316" i="7"/>
  <c r="CP315" i="7"/>
  <c r="CB315" i="7"/>
  <c r="F315" i="7"/>
  <c r="E315" i="7"/>
  <c r="D315" i="7" s="1"/>
  <c r="CZ314" i="7"/>
  <c r="CT314" i="7"/>
  <c r="CP314" i="7"/>
  <c r="CO314" i="7"/>
  <c r="CL314" i="7"/>
  <c r="CI314" i="7"/>
  <c r="CH314" i="7"/>
  <c r="CF314" i="7"/>
  <c r="CB314" i="7"/>
  <c r="CA314" i="7"/>
  <c r="F314" i="7"/>
  <c r="E314" i="7"/>
  <c r="D314" i="7"/>
  <c r="CW313" i="7"/>
  <c r="CP313" i="7"/>
  <c r="CO313" i="7"/>
  <c r="CE313" i="7"/>
  <c r="CB313" i="7"/>
  <c r="CA313" i="7"/>
  <c r="F313" i="7"/>
  <c r="E313" i="7"/>
  <c r="D313" i="7" s="1"/>
  <c r="CP312" i="7"/>
  <c r="CO312" i="7"/>
  <c r="CB312" i="7"/>
  <c r="F312" i="7"/>
  <c r="CA312" i="7" s="1"/>
  <c r="E312" i="7"/>
  <c r="D312" i="7"/>
  <c r="CP311" i="7"/>
  <c r="CO311" i="7"/>
  <c r="CB311" i="7"/>
  <c r="F311" i="7"/>
  <c r="CA311" i="7" s="1"/>
  <c r="E311" i="7"/>
  <c r="D311" i="7" s="1"/>
  <c r="CZ310" i="7"/>
  <c r="CY310" i="7"/>
  <c r="CW310" i="7"/>
  <c r="CV310" i="7"/>
  <c r="CP310" i="7"/>
  <c r="CO310" i="7"/>
  <c r="CL310" i="7"/>
  <c r="CK310" i="7"/>
  <c r="CI310" i="7"/>
  <c r="CF310" i="7"/>
  <c r="CB310" i="7"/>
  <c r="CA310" i="7"/>
  <c r="F310" i="7"/>
  <c r="E310" i="7"/>
  <c r="D310" i="7"/>
  <c r="CX309" i="7"/>
  <c r="CW309" i="7"/>
  <c r="CV309" i="7"/>
  <c r="CT309" i="7"/>
  <c r="CP309" i="7"/>
  <c r="CO309" i="7"/>
  <c r="CL309" i="7"/>
  <c r="CK309" i="7"/>
  <c r="CJ309" i="7"/>
  <c r="CI309" i="7"/>
  <c r="CF309" i="7"/>
  <c r="CB309" i="7"/>
  <c r="CA309" i="7"/>
  <c r="F309" i="7"/>
  <c r="E309" i="7"/>
  <c r="D309" i="7"/>
  <c r="CZ309" i="7" s="1"/>
  <c r="CP308" i="7"/>
  <c r="CB308" i="7"/>
  <c r="CA308" i="7"/>
  <c r="F308" i="7"/>
  <c r="CO308" i="7" s="1"/>
  <c r="E308" i="7"/>
  <c r="CV307" i="7"/>
  <c r="CP307" i="7"/>
  <c r="CB307" i="7"/>
  <c r="F307" i="7"/>
  <c r="E307" i="7"/>
  <c r="D307" i="7" s="1"/>
  <c r="CP306" i="7"/>
  <c r="CB306" i="7"/>
  <c r="F306" i="7"/>
  <c r="E306" i="7"/>
  <c r="D306" i="7" s="1"/>
  <c r="CP305" i="7"/>
  <c r="CO305" i="7"/>
  <c r="CB305" i="7"/>
  <c r="CA305" i="7"/>
  <c r="F305" i="7"/>
  <c r="E305" i="7"/>
  <c r="D305" i="7" s="1"/>
  <c r="CY304" i="7"/>
  <c r="CW304" i="7"/>
  <c r="CV304" i="7"/>
  <c r="CP304" i="7"/>
  <c r="CO304" i="7"/>
  <c r="CK304" i="7"/>
  <c r="CB304" i="7"/>
  <c r="CA304" i="7"/>
  <c r="F304" i="7"/>
  <c r="E304" i="7"/>
  <c r="D304" i="7" s="1"/>
  <c r="CP303" i="7"/>
  <c r="CB303" i="7"/>
  <c r="F303" i="7"/>
  <c r="CO303" i="7" s="1"/>
  <c r="E303" i="7"/>
  <c r="CP302" i="7"/>
  <c r="CB302" i="7"/>
  <c r="F302" i="7"/>
  <c r="E302" i="7"/>
  <c r="CP301" i="7"/>
  <c r="CO301" i="7"/>
  <c r="CL301" i="7"/>
  <c r="CK301" i="7"/>
  <c r="CI301" i="7"/>
  <c r="CB301" i="7"/>
  <c r="CA301" i="7"/>
  <c r="F301" i="7"/>
  <c r="E301" i="7"/>
  <c r="D301" i="7" s="1"/>
  <c r="CZ300" i="7"/>
  <c r="CW300" i="7"/>
  <c r="CT300" i="7"/>
  <c r="CS300" i="7"/>
  <c r="CR300" i="7"/>
  <c r="CQ300" i="7"/>
  <c r="CP300" i="7"/>
  <c r="CO300" i="7"/>
  <c r="CL300" i="7"/>
  <c r="CK300" i="7"/>
  <c r="CI300" i="7"/>
  <c r="CH300" i="7"/>
  <c r="CE300" i="7"/>
  <c r="CD300" i="7"/>
  <c r="CB300" i="7"/>
  <c r="CA300" i="7"/>
  <c r="F300" i="7"/>
  <c r="E300" i="7"/>
  <c r="D300" i="7" s="1"/>
  <c r="CP299" i="7"/>
  <c r="CB299" i="7"/>
  <c r="F299" i="7"/>
  <c r="E299" i="7"/>
  <c r="CP298" i="7"/>
  <c r="CB298" i="7"/>
  <c r="F298" i="7"/>
  <c r="E298" i="7"/>
  <c r="CP297" i="7"/>
  <c r="CB297" i="7"/>
  <c r="F297" i="7"/>
  <c r="E297" i="7"/>
  <c r="CV296" i="7"/>
  <c r="CT296" i="7"/>
  <c r="CP296" i="7"/>
  <c r="CK296" i="7"/>
  <c r="CH296" i="7"/>
  <c r="CB296" i="7"/>
  <c r="CA296" i="7"/>
  <c r="F296" i="7"/>
  <c r="CO296" i="7" s="1"/>
  <c r="E296" i="7"/>
  <c r="D296" i="7"/>
  <c r="CP295" i="7"/>
  <c r="CB295" i="7"/>
  <c r="F295" i="7"/>
  <c r="CA295" i="7" s="1"/>
  <c r="E295" i="7"/>
  <c r="CP294" i="7"/>
  <c r="CO294" i="7"/>
  <c r="CB294" i="7"/>
  <c r="CA294" i="7"/>
  <c r="F294" i="7"/>
  <c r="E294" i="7"/>
  <c r="D294" i="7" s="1"/>
  <c r="CF294" i="7" s="1"/>
  <c r="CP293" i="7"/>
  <c r="CB293" i="7"/>
  <c r="F293" i="7"/>
  <c r="E293" i="7"/>
  <c r="CP292" i="7"/>
  <c r="CB292" i="7"/>
  <c r="F292" i="7"/>
  <c r="E292" i="7"/>
  <c r="D292" i="7"/>
  <c r="CL292" i="7" s="1"/>
  <c r="CZ291" i="7"/>
  <c r="CV291" i="7"/>
  <c r="CP291" i="7"/>
  <c r="CJ291" i="7"/>
  <c r="CI291" i="7"/>
  <c r="CB291" i="7"/>
  <c r="CA291" i="7"/>
  <c r="F291" i="7"/>
  <c r="CO291" i="7" s="1"/>
  <c r="E291" i="7"/>
  <c r="D291" i="7" s="1"/>
  <c r="CP290" i="7"/>
  <c r="CB290" i="7"/>
  <c r="F290" i="7"/>
  <c r="E290" i="7"/>
  <c r="D290" i="7" s="1"/>
  <c r="CZ289" i="7"/>
  <c r="CW289" i="7"/>
  <c r="CV289" i="7"/>
  <c r="CP289" i="7"/>
  <c r="CO289" i="7"/>
  <c r="CE289" i="7"/>
  <c r="CB289" i="7"/>
  <c r="CA289" i="7"/>
  <c r="F289" i="7"/>
  <c r="E289" i="7"/>
  <c r="D289" i="7" s="1"/>
  <c r="CP288" i="7"/>
  <c r="CB288" i="7"/>
  <c r="CA288" i="7"/>
  <c r="F288" i="7"/>
  <c r="CO288" i="7" s="1"/>
  <c r="E288" i="7"/>
  <c r="D288" i="7"/>
  <c r="CZ287" i="7"/>
  <c r="CP287" i="7"/>
  <c r="CO287" i="7"/>
  <c r="CL287" i="7"/>
  <c r="CB287" i="7"/>
  <c r="CA287" i="7"/>
  <c r="F287" i="7"/>
  <c r="E287" i="7"/>
  <c r="D287" i="7"/>
  <c r="CZ286" i="7"/>
  <c r="CW286" i="7"/>
  <c r="CP286" i="7"/>
  <c r="CO286" i="7"/>
  <c r="CL286" i="7"/>
  <c r="CK286" i="7"/>
  <c r="CI286" i="7"/>
  <c r="CH286" i="7"/>
  <c r="CF286" i="7"/>
  <c r="AY286" i="7" s="1"/>
  <c r="CB286" i="7"/>
  <c r="F286" i="7"/>
  <c r="CA286" i="7" s="1"/>
  <c r="E286" i="7"/>
  <c r="D286" i="7" s="1"/>
  <c r="CP285" i="7"/>
  <c r="CB285" i="7"/>
  <c r="F285" i="7"/>
  <c r="E285" i="7"/>
  <c r="D285" i="7"/>
  <c r="CZ284" i="7"/>
  <c r="CW284" i="7"/>
  <c r="CP284" i="7"/>
  <c r="CO284" i="7"/>
  <c r="CL284" i="7"/>
  <c r="CK284" i="7"/>
  <c r="CB284" i="7"/>
  <c r="CA284" i="7"/>
  <c r="F284" i="7"/>
  <c r="E284" i="7"/>
  <c r="D284" i="7"/>
  <c r="CP283" i="7"/>
  <c r="CB283" i="7"/>
  <c r="F283" i="7"/>
  <c r="E283" i="7"/>
  <c r="CZ282" i="7"/>
  <c r="CY282" i="7"/>
  <c r="CW282" i="7"/>
  <c r="CP282" i="7"/>
  <c r="CO282" i="7"/>
  <c r="CL282" i="7"/>
  <c r="CD282" i="7"/>
  <c r="CB282" i="7"/>
  <c r="F282" i="7"/>
  <c r="CA282" i="7" s="1"/>
  <c r="E282" i="7"/>
  <c r="D282" i="7"/>
  <c r="F281" i="7"/>
  <c r="D281" i="7" s="1"/>
  <c r="E281" i="7"/>
  <c r="CH280" i="7"/>
  <c r="CG280" i="7"/>
  <c r="F280" i="7"/>
  <c r="D280" i="7" s="1"/>
  <c r="E280" i="7"/>
  <c r="CW279" i="7"/>
  <c r="F279" i="7"/>
  <c r="E279" i="7"/>
  <c r="D279" i="7" s="1"/>
  <c r="CZ278" i="7"/>
  <c r="CY278" i="7"/>
  <c r="CW278" i="7"/>
  <c r="CV278" i="7"/>
  <c r="CU278" i="7"/>
  <c r="CT278" i="7"/>
  <c r="CL278" i="7"/>
  <c r="CK278" i="7"/>
  <c r="CG278" i="7"/>
  <c r="CF278" i="7"/>
  <c r="F278" i="7"/>
  <c r="E278" i="7"/>
  <c r="D278" i="7"/>
  <c r="F277" i="7"/>
  <c r="E277" i="7"/>
  <c r="CV276" i="7"/>
  <c r="CK276" i="7"/>
  <c r="CI276" i="7"/>
  <c r="CH276" i="7"/>
  <c r="CF276" i="7"/>
  <c r="CC276" i="7"/>
  <c r="F276" i="7"/>
  <c r="E276" i="7"/>
  <c r="D276" i="7" s="1"/>
  <c r="CY275" i="7"/>
  <c r="CW275" i="7"/>
  <c r="F275" i="7"/>
  <c r="E275" i="7"/>
  <c r="D275" i="7" s="1"/>
  <c r="F274" i="7"/>
  <c r="D274" i="7" s="1"/>
  <c r="CF274" i="7" s="1"/>
  <c r="E274" i="7"/>
  <c r="CZ273" i="7"/>
  <c r="CY273" i="7"/>
  <c r="CX273" i="7"/>
  <c r="F273" i="7"/>
  <c r="E273" i="7"/>
  <c r="D273" i="7" s="1"/>
  <c r="CZ272" i="7"/>
  <c r="CY272" i="7"/>
  <c r="CW272" i="7"/>
  <c r="CV272" i="7"/>
  <c r="CT272" i="7"/>
  <c r="CL272" i="7"/>
  <c r="CK272" i="7"/>
  <c r="CI272" i="7"/>
  <c r="CH272" i="7"/>
  <c r="CF272" i="7"/>
  <c r="AY272" i="7"/>
  <c r="F272" i="7"/>
  <c r="E272" i="7"/>
  <c r="D272" i="7" s="1"/>
  <c r="CS271" i="7"/>
  <c r="F271" i="7"/>
  <c r="E271" i="7"/>
  <c r="D271" i="7"/>
  <c r="CI271" i="7" s="1"/>
  <c r="F270" i="7"/>
  <c r="E270" i="7"/>
  <c r="D270" i="7" s="1"/>
  <c r="CO269" i="7"/>
  <c r="CA269" i="7"/>
  <c r="F269" i="7"/>
  <c r="D269" i="7" s="1"/>
  <c r="CY269" i="7" s="1"/>
  <c r="E269" i="7"/>
  <c r="F268" i="7"/>
  <c r="E268" i="7"/>
  <c r="CG267" i="7"/>
  <c r="CF267" i="7"/>
  <c r="CA267" i="7"/>
  <c r="F267" i="7"/>
  <c r="CO267" i="7" s="1"/>
  <c r="E267" i="7"/>
  <c r="D267" i="7"/>
  <c r="F266" i="7"/>
  <c r="E266" i="7"/>
  <c r="F265" i="7"/>
  <c r="E265" i="7"/>
  <c r="CV264" i="7"/>
  <c r="CU264" i="7"/>
  <c r="CT264" i="7"/>
  <c r="CK264" i="7"/>
  <c r="CI264" i="7"/>
  <c r="CH264" i="7"/>
  <c r="CD264" i="7"/>
  <c r="CA264" i="7"/>
  <c r="F264" i="7"/>
  <c r="CO264" i="7" s="1"/>
  <c r="E264" i="7"/>
  <c r="D264" i="7" s="1"/>
  <c r="CT263" i="7"/>
  <c r="CP263" i="7"/>
  <c r="CL263" i="7"/>
  <c r="CK263" i="7"/>
  <c r="CI263" i="7"/>
  <c r="CH263" i="7"/>
  <c r="CB263" i="7"/>
  <c r="F263" i="7"/>
  <c r="CA263" i="7" s="1"/>
  <c r="E263" i="7"/>
  <c r="D263" i="7" s="1"/>
  <c r="CW262" i="7"/>
  <c r="CV262" i="7"/>
  <c r="CP262" i="7"/>
  <c r="CO262" i="7"/>
  <c r="CH262" i="7"/>
  <c r="CF262" i="7"/>
  <c r="CB262" i="7"/>
  <c r="CA262" i="7"/>
  <c r="F262" i="7"/>
  <c r="E262" i="7"/>
  <c r="D262" i="7"/>
  <c r="CY261" i="7"/>
  <c r="CW261" i="7"/>
  <c r="CV261" i="7"/>
  <c r="CT261" i="7"/>
  <c r="CP261" i="7"/>
  <c r="CO261" i="7"/>
  <c r="CL261" i="7"/>
  <c r="CB261" i="7"/>
  <c r="CA261" i="7"/>
  <c r="F261" i="7"/>
  <c r="E261" i="7"/>
  <c r="D261" i="7"/>
  <c r="CZ260" i="7"/>
  <c r="CT260" i="7"/>
  <c r="CP260" i="7"/>
  <c r="CO260" i="7"/>
  <c r="CB260" i="7"/>
  <c r="CA260" i="7"/>
  <c r="F260" i="7"/>
  <c r="D260" i="7" s="1"/>
  <c r="E260" i="7"/>
  <c r="CP259" i="7"/>
  <c r="CI259" i="7"/>
  <c r="CB259" i="7"/>
  <c r="F259" i="7"/>
  <c r="CO259" i="7" s="1"/>
  <c r="E259" i="7"/>
  <c r="D259" i="7"/>
  <c r="CV258" i="7"/>
  <c r="CP258" i="7"/>
  <c r="CO258" i="7"/>
  <c r="CL258" i="7"/>
  <c r="CI258" i="7"/>
  <c r="CF258" i="7"/>
  <c r="CE258" i="7"/>
  <c r="CC258" i="7"/>
  <c r="CB258" i="7"/>
  <c r="CA258" i="7"/>
  <c r="F258" i="7"/>
  <c r="D258" i="7" s="1"/>
  <c r="E258" i="7"/>
  <c r="CY257" i="7"/>
  <c r="CV257" i="7"/>
  <c r="CP257" i="7"/>
  <c r="CK257" i="7"/>
  <c r="CI257" i="7"/>
  <c r="CF257" i="7"/>
  <c r="CB257" i="7"/>
  <c r="CA257" i="7"/>
  <c r="F257" i="7"/>
  <c r="CO257" i="7" s="1"/>
  <c r="E257" i="7"/>
  <c r="D257" i="7" s="1"/>
  <c r="CP256" i="7"/>
  <c r="CO256" i="7"/>
  <c r="CB256" i="7"/>
  <c r="F256" i="7"/>
  <c r="CA256" i="7" s="1"/>
  <c r="E256" i="7"/>
  <c r="D256" i="7"/>
  <c r="CY255" i="7"/>
  <c r="CX255" i="7"/>
  <c r="CW255" i="7"/>
  <c r="CP255" i="7"/>
  <c r="CO255" i="7"/>
  <c r="CL255" i="7"/>
  <c r="CK255" i="7"/>
  <c r="CH255" i="7"/>
  <c r="CF255" i="7"/>
  <c r="CB255" i="7"/>
  <c r="CA255" i="7"/>
  <c r="F255" i="7"/>
  <c r="E255" i="7"/>
  <c r="D255" i="7" s="1"/>
  <c r="CP254" i="7"/>
  <c r="CB254" i="7"/>
  <c r="F254" i="7"/>
  <c r="E254" i="7"/>
  <c r="D254" i="7" s="1"/>
  <c r="CZ253" i="7"/>
  <c r="CY253" i="7"/>
  <c r="CP253" i="7"/>
  <c r="CO253" i="7"/>
  <c r="CF253" i="7"/>
  <c r="CB253" i="7"/>
  <c r="F253" i="7"/>
  <c r="CA253" i="7" s="1"/>
  <c r="E253" i="7"/>
  <c r="D253" i="7"/>
  <c r="CP252" i="7"/>
  <c r="CB252" i="7"/>
  <c r="F252" i="7"/>
  <c r="E252" i="7"/>
  <c r="D252" i="7"/>
  <c r="CW252" i="7" s="1"/>
  <c r="CZ251" i="7"/>
  <c r="CW251" i="7"/>
  <c r="CP251" i="7"/>
  <c r="CB251" i="7"/>
  <c r="F251" i="7"/>
  <c r="E251" i="7"/>
  <c r="D251" i="7"/>
  <c r="CP250" i="7"/>
  <c r="CO250" i="7"/>
  <c r="CB250" i="7"/>
  <c r="F250" i="7"/>
  <c r="E250" i="7"/>
  <c r="AY246" i="7"/>
  <c r="CS245" i="7"/>
  <c r="CR245" i="7"/>
  <c r="CQ245" i="7"/>
  <c r="CP245" i="7"/>
  <c r="CO245" i="7"/>
  <c r="CE245" i="7"/>
  <c r="CD245" i="7"/>
  <c r="CC245" i="7"/>
  <c r="CB245" i="7"/>
  <c r="CA245" i="7"/>
  <c r="D245" i="7"/>
  <c r="CQ244" i="7"/>
  <c r="CP244" i="7"/>
  <c r="CO244" i="7"/>
  <c r="CE244" i="7"/>
  <c r="CC244" i="7"/>
  <c r="CB244" i="7"/>
  <c r="CA244" i="7"/>
  <c r="D244" i="7"/>
  <c r="CQ243" i="7"/>
  <c r="CP243" i="7"/>
  <c r="CO243" i="7"/>
  <c r="CE243" i="7"/>
  <c r="CD243" i="7"/>
  <c r="CC243" i="7"/>
  <c r="D243" i="7"/>
  <c r="D242" i="7"/>
  <c r="CP241" i="7"/>
  <c r="CE241" i="7"/>
  <c r="CB241" i="7"/>
  <c r="CA241" i="7"/>
  <c r="D241" i="7"/>
  <c r="AJ236" i="7"/>
  <c r="AD236" i="7"/>
  <c r="AJ235" i="7"/>
  <c r="AD235" i="7"/>
  <c r="CQ234" i="7"/>
  <c r="CO234" i="7"/>
  <c r="CB234" i="7"/>
  <c r="CA234" i="7"/>
  <c r="AD234" i="7"/>
  <c r="F234" i="7"/>
  <c r="E234" i="7"/>
  <c r="D234" i="7" s="1"/>
  <c r="AD233" i="7"/>
  <c r="F233" i="7"/>
  <c r="E233" i="7"/>
  <c r="D233" i="7"/>
  <c r="CR232" i="7"/>
  <c r="CD232" i="7"/>
  <c r="CC232" i="7"/>
  <c r="AD232" i="7"/>
  <c r="F232" i="7"/>
  <c r="E232" i="7"/>
  <c r="D232" i="7" s="1"/>
  <c r="AD231" i="7"/>
  <c r="F231" i="7"/>
  <c r="E231" i="7"/>
  <c r="D231" i="7" s="1"/>
  <c r="AY227" i="7"/>
  <c r="CD226" i="7"/>
  <c r="CC226" i="7"/>
  <c r="CB226" i="7"/>
  <c r="F226" i="7"/>
  <c r="E226" i="7"/>
  <c r="D226" i="7" s="1"/>
  <c r="F225" i="7"/>
  <c r="E225" i="7"/>
  <c r="CT224" i="7"/>
  <c r="CQ224" i="7"/>
  <c r="CP224" i="7"/>
  <c r="CG224" i="7"/>
  <c r="CC224" i="7"/>
  <c r="CB224" i="7"/>
  <c r="F224" i="7"/>
  <c r="E224" i="7"/>
  <c r="D224" i="7"/>
  <c r="CV223" i="7"/>
  <c r="CS223" i="7"/>
  <c r="CQ223" i="7"/>
  <c r="CE223" i="7"/>
  <c r="F223" i="7"/>
  <c r="E223" i="7"/>
  <c r="D223" i="7"/>
  <c r="CQ222" i="7"/>
  <c r="CP222" i="7"/>
  <c r="CH222" i="7"/>
  <c r="CD222" i="7"/>
  <c r="F222" i="7"/>
  <c r="E222" i="7"/>
  <c r="D222" i="7"/>
  <c r="CS221" i="7"/>
  <c r="F221" i="7"/>
  <c r="D221" i="7" s="1"/>
  <c r="E221" i="7"/>
  <c r="F220" i="7"/>
  <c r="E220" i="7"/>
  <c r="D220" i="7" s="1"/>
  <c r="CV219" i="7"/>
  <c r="CU219" i="7"/>
  <c r="CT219" i="7"/>
  <c r="CG219" i="7"/>
  <c r="CF219" i="7"/>
  <c r="F219" i="7"/>
  <c r="E219" i="7"/>
  <c r="D219" i="7" s="1"/>
  <c r="CV218" i="7"/>
  <c r="CT218" i="7"/>
  <c r="CR218" i="7"/>
  <c r="CQ218" i="7"/>
  <c r="CP218" i="7"/>
  <c r="CH218" i="7"/>
  <c r="CG218" i="7"/>
  <c r="CE218" i="7"/>
  <c r="CD218" i="7"/>
  <c r="CC218" i="7"/>
  <c r="F218" i="7"/>
  <c r="E218" i="7"/>
  <c r="D218" i="7" s="1"/>
  <c r="F217" i="7"/>
  <c r="D217" i="7" s="1"/>
  <c r="CP217" i="7" s="1"/>
  <c r="E217" i="7"/>
  <c r="F216" i="7"/>
  <c r="E216" i="7"/>
  <c r="F215" i="7"/>
  <c r="E215" i="7"/>
  <c r="CV214" i="7"/>
  <c r="CU214" i="7"/>
  <c r="CS214" i="7"/>
  <c r="CG214" i="7"/>
  <c r="F214" i="7"/>
  <c r="D214" i="7" s="1"/>
  <c r="E214" i="7"/>
  <c r="F213" i="7"/>
  <c r="E213" i="7"/>
  <c r="D213" i="7"/>
  <c r="F212" i="7"/>
  <c r="E212" i="7"/>
  <c r="F211" i="7"/>
  <c r="E211" i="7"/>
  <c r="D211" i="7" s="1"/>
  <c r="CE211" i="7" s="1"/>
  <c r="CG210" i="7"/>
  <c r="F210" i="7"/>
  <c r="E210" i="7"/>
  <c r="D210" i="7" s="1"/>
  <c r="F209" i="7"/>
  <c r="E209" i="7"/>
  <c r="D209" i="7" s="1"/>
  <c r="CP209" i="7" s="1"/>
  <c r="F208" i="7"/>
  <c r="E208" i="7"/>
  <c r="CU207" i="7"/>
  <c r="CT207" i="7"/>
  <c r="CS207" i="7"/>
  <c r="CR207" i="7"/>
  <c r="CQ207" i="7"/>
  <c r="CP207" i="7"/>
  <c r="CH207" i="7"/>
  <c r="CD207" i="7"/>
  <c r="CC207" i="7"/>
  <c r="CB207" i="7"/>
  <c r="F207" i="7"/>
  <c r="E207" i="7"/>
  <c r="D207" i="7" s="1"/>
  <c r="F206" i="7"/>
  <c r="E206" i="7"/>
  <c r="D206" i="7"/>
  <c r="CH205" i="7"/>
  <c r="CG205" i="7"/>
  <c r="CC205" i="7"/>
  <c r="F205" i="7"/>
  <c r="E205" i="7"/>
  <c r="D205" i="7"/>
  <c r="CU204" i="7"/>
  <c r="CS204" i="7"/>
  <c r="CR204" i="7"/>
  <c r="CP204" i="7"/>
  <c r="CH204" i="7"/>
  <c r="CF204" i="7"/>
  <c r="CC204" i="7"/>
  <c r="CB204" i="7"/>
  <c r="F204" i="7"/>
  <c r="E204" i="7"/>
  <c r="D204" i="7" s="1"/>
  <c r="CS203" i="7"/>
  <c r="CR203" i="7"/>
  <c r="CP203" i="7"/>
  <c r="CG203" i="7"/>
  <c r="CE203" i="7"/>
  <c r="F203" i="7"/>
  <c r="E203" i="7"/>
  <c r="D203" i="7"/>
  <c r="F202" i="7"/>
  <c r="E202" i="7"/>
  <c r="D202" i="7"/>
  <c r="CG202" i="7" s="1"/>
  <c r="AX201" i="7"/>
  <c r="AW201" i="7"/>
  <c r="AV201" i="7"/>
  <c r="AU201" i="7"/>
  <c r="AT201" i="7"/>
  <c r="AS201" i="7"/>
  <c r="AR201" i="7"/>
  <c r="AQ201" i="7"/>
  <c r="AP201" i="7"/>
  <c r="AO201" i="7"/>
  <c r="AN201" i="7"/>
  <c r="AM201" i="7"/>
  <c r="AL201" i="7"/>
  <c r="AK201" i="7"/>
  <c r="AJ201" i="7"/>
  <c r="AI201" i="7"/>
  <c r="AH201" i="7"/>
  <c r="AG201" i="7"/>
  <c r="AF201" i="7"/>
  <c r="AE201" i="7"/>
  <c r="AD201" i="7"/>
  <c r="AC201" i="7"/>
  <c r="AB201" i="7"/>
  <c r="AA201" i="7"/>
  <c r="Z201" i="7"/>
  <c r="Y201" i="7"/>
  <c r="X201" i="7"/>
  <c r="W201" i="7"/>
  <c r="V201" i="7"/>
  <c r="U201" i="7"/>
  <c r="T201" i="7"/>
  <c r="S201" i="7"/>
  <c r="R201" i="7"/>
  <c r="Q201" i="7"/>
  <c r="P201" i="7"/>
  <c r="O201" i="7"/>
  <c r="N201" i="7"/>
  <c r="M201" i="7"/>
  <c r="L201" i="7"/>
  <c r="F201" i="7" s="1"/>
  <c r="K201" i="7"/>
  <c r="J201" i="7"/>
  <c r="I201" i="7"/>
  <c r="H201" i="7"/>
  <c r="G201" i="7"/>
  <c r="CV200" i="7"/>
  <c r="CU200" i="7"/>
  <c r="CT200" i="7"/>
  <c r="CS200" i="7"/>
  <c r="CR200" i="7"/>
  <c r="CQ200" i="7"/>
  <c r="CP200" i="7"/>
  <c r="CH200" i="7"/>
  <c r="CG200" i="7"/>
  <c r="CF200" i="7"/>
  <c r="CE200" i="7"/>
  <c r="CD200" i="7"/>
  <c r="CC200" i="7"/>
  <c r="CB200" i="7"/>
  <c r="AY200" i="7" s="1"/>
  <c r="E200" i="7"/>
  <c r="D200" i="7"/>
  <c r="CV199" i="7"/>
  <c r="CT199" i="7"/>
  <c r="CS199" i="7"/>
  <c r="CF199" i="7"/>
  <c r="E199" i="7"/>
  <c r="D199" i="7" s="1"/>
  <c r="E198" i="7"/>
  <c r="D198" i="7" s="1"/>
  <c r="CC198" i="7" s="1"/>
  <c r="E197" i="7"/>
  <c r="D197" i="7" s="1"/>
  <c r="CP196" i="7"/>
  <c r="CF196" i="7"/>
  <c r="CB196" i="7"/>
  <c r="AX196" i="7"/>
  <c r="AW196" i="7"/>
  <c r="AV196" i="7"/>
  <c r="AU196" i="7"/>
  <c r="AT196" i="7"/>
  <c r="AS196" i="7"/>
  <c r="AR196" i="7"/>
  <c r="AQ196" i="7"/>
  <c r="AO196" i="7"/>
  <c r="AM196" i="7"/>
  <c r="AK196" i="7"/>
  <c r="AI196" i="7"/>
  <c r="AG196" i="7"/>
  <c r="AE196" i="7"/>
  <c r="AC196" i="7"/>
  <c r="E196" i="7" s="1"/>
  <c r="D196" i="7" s="1"/>
  <c r="CQ196" i="7" s="1"/>
  <c r="CS195" i="7"/>
  <c r="CR195" i="7"/>
  <c r="CQ195" i="7"/>
  <c r="CP195" i="7"/>
  <c r="CH195" i="7"/>
  <c r="CE195" i="7"/>
  <c r="CC195" i="7"/>
  <c r="CB195" i="7"/>
  <c r="E195" i="7"/>
  <c r="D195" i="7"/>
  <c r="E194" i="7"/>
  <c r="D194" i="7" s="1"/>
  <c r="CS194" i="7" s="1"/>
  <c r="CV193" i="7"/>
  <c r="CU193" i="7"/>
  <c r="CQ193" i="7"/>
  <c r="CP193" i="7"/>
  <c r="CH193" i="7"/>
  <c r="CG193" i="7"/>
  <c r="CB193" i="7"/>
  <c r="E193" i="7"/>
  <c r="D193" i="7"/>
  <c r="CS192" i="7"/>
  <c r="CC192" i="7"/>
  <c r="E192" i="7"/>
  <c r="D192" i="7"/>
  <c r="CV191" i="7"/>
  <c r="CR191" i="7"/>
  <c r="CP191" i="7"/>
  <c r="CH191" i="7"/>
  <c r="CG191" i="7"/>
  <c r="CF191" i="7"/>
  <c r="CD191" i="7"/>
  <c r="CC191" i="7"/>
  <c r="CB191" i="7"/>
  <c r="F191" i="7"/>
  <c r="D191" i="7" s="1"/>
  <c r="CE190" i="7"/>
  <c r="F190" i="7"/>
  <c r="D190" i="7"/>
  <c r="CV189" i="7"/>
  <c r="CQ189" i="7"/>
  <c r="F189" i="7"/>
  <c r="D189" i="7"/>
  <c r="F188" i="7"/>
  <c r="D188" i="7"/>
  <c r="CP188" i="7" s="1"/>
  <c r="CP187" i="7"/>
  <c r="F187" i="7"/>
  <c r="D187" i="7" s="1"/>
  <c r="F186" i="7"/>
  <c r="D186" i="7"/>
  <c r="CV185" i="7"/>
  <c r="CU185" i="7"/>
  <c r="CS185" i="7"/>
  <c r="CR185" i="7"/>
  <c r="CH185" i="7"/>
  <c r="CF185" i="7"/>
  <c r="CE185" i="7"/>
  <c r="CD185" i="7"/>
  <c r="CC185" i="7"/>
  <c r="CB185" i="7"/>
  <c r="F185" i="7"/>
  <c r="D185" i="7"/>
  <c r="CQ184" i="7"/>
  <c r="CH184" i="7"/>
  <c r="CD184" i="7"/>
  <c r="F184" i="7"/>
  <c r="D184" i="7"/>
  <c r="AX183" i="7"/>
  <c r="AW183" i="7"/>
  <c r="AV183" i="7"/>
  <c r="AU183" i="7"/>
  <c r="AT183" i="7"/>
  <c r="AS183" i="7"/>
  <c r="AR183" i="7"/>
  <c r="AQ183" i="7"/>
  <c r="AP183" i="7"/>
  <c r="AN183" i="7"/>
  <c r="AL183" i="7"/>
  <c r="AJ183" i="7"/>
  <c r="AH183" i="7"/>
  <c r="AF183" i="7"/>
  <c r="AD183" i="7"/>
  <c r="F183" i="7"/>
  <c r="D183" i="7" s="1"/>
  <c r="CV182" i="7"/>
  <c r="CU182" i="7"/>
  <c r="CS182" i="7"/>
  <c r="CR182" i="7"/>
  <c r="CQ182" i="7"/>
  <c r="CP182" i="7"/>
  <c r="CG182" i="7"/>
  <c r="CE182" i="7"/>
  <c r="CD182" i="7"/>
  <c r="CC182" i="7"/>
  <c r="CB182" i="7"/>
  <c r="AY182" i="7" s="1"/>
  <c r="F182" i="7"/>
  <c r="D182" i="7" s="1"/>
  <c r="CH182" i="7" s="1"/>
  <c r="F181" i="7"/>
  <c r="D181" i="7"/>
  <c r="CV180" i="7"/>
  <c r="CU180" i="7"/>
  <c r="CS180" i="7"/>
  <c r="CR180" i="7"/>
  <c r="CH180" i="7"/>
  <c r="CG180" i="7"/>
  <c r="CE180" i="7"/>
  <c r="CC180" i="7"/>
  <c r="CB180" i="7"/>
  <c r="F180" i="7"/>
  <c r="D180" i="7"/>
  <c r="F179" i="7"/>
  <c r="D179" i="7"/>
  <c r="CR179" i="7" s="1"/>
  <c r="AX174" i="7"/>
  <c r="AW174" i="7"/>
  <c r="AV174" i="7"/>
  <c r="AU174" i="7"/>
  <c r="AT174" i="7"/>
  <c r="AS174" i="7"/>
  <c r="AR174" i="7"/>
  <c r="AQ174" i="7"/>
  <c r="AP174" i="7"/>
  <c r="AO174" i="7"/>
  <c r="AN174" i="7"/>
  <c r="AM174" i="7"/>
  <c r="AL174" i="7"/>
  <c r="AK174" i="7"/>
  <c r="AJ174" i="7"/>
  <c r="AI174" i="7"/>
  <c r="AH174" i="7"/>
  <c r="AG174" i="7"/>
  <c r="AF174" i="7"/>
  <c r="AE174" i="7"/>
  <c r="AD174" i="7"/>
  <c r="AC174" i="7"/>
  <c r="AB174" i="7"/>
  <c r="AA174" i="7"/>
  <c r="Z174" i="7"/>
  <c r="Y174" i="7"/>
  <c r="X174" i="7"/>
  <c r="W174" i="7"/>
  <c r="V174" i="7"/>
  <c r="U174" i="7"/>
  <c r="T174" i="7"/>
  <c r="S174" i="7"/>
  <c r="R174" i="7"/>
  <c r="Q174" i="7"/>
  <c r="P174" i="7"/>
  <c r="O174" i="7"/>
  <c r="N174" i="7"/>
  <c r="M174" i="7"/>
  <c r="L174" i="7"/>
  <c r="K174" i="7"/>
  <c r="J174" i="7"/>
  <c r="I174" i="7"/>
  <c r="H174" i="7"/>
  <c r="G174" i="7"/>
  <c r="CV173" i="7"/>
  <c r="CT173" i="7"/>
  <c r="CS173" i="7"/>
  <c r="CQ173" i="7"/>
  <c r="CP173" i="7"/>
  <c r="CO173" i="7"/>
  <c r="CG173" i="7"/>
  <c r="CF173" i="7"/>
  <c r="CE173" i="7"/>
  <c r="CD173" i="7"/>
  <c r="CC173" i="7"/>
  <c r="CB173" i="7"/>
  <c r="CA173" i="7"/>
  <c r="F173" i="7"/>
  <c r="E173" i="7"/>
  <c r="D173" i="7" s="1"/>
  <c r="CR173" i="7" s="1"/>
  <c r="CQ172" i="7"/>
  <c r="CO172" i="7"/>
  <c r="CF172" i="7"/>
  <c r="CC172" i="7"/>
  <c r="CA172" i="7"/>
  <c r="F172" i="7"/>
  <c r="E172" i="7"/>
  <c r="D172" i="7"/>
  <c r="CQ171" i="7"/>
  <c r="CO171" i="7"/>
  <c r="CC171" i="7"/>
  <c r="CA171" i="7"/>
  <c r="F171" i="7"/>
  <c r="CP171" i="7" s="1"/>
  <c r="E171" i="7"/>
  <c r="D171" i="7" s="1"/>
  <c r="CS171" i="7" s="1"/>
  <c r="CR170" i="7"/>
  <c r="CQ170" i="7"/>
  <c r="CP170" i="7"/>
  <c r="CO170" i="7"/>
  <c r="CD170" i="7"/>
  <c r="CC170" i="7"/>
  <c r="CB170" i="7"/>
  <c r="CA170" i="7"/>
  <c r="F170" i="7"/>
  <c r="E170" i="7"/>
  <c r="D170" i="7" s="1"/>
  <c r="CQ169" i="7"/>
  <c r="CO169" i="7"/>
  <c r="CC169" i="7"/>
  <c r="CA169" i="7"/>
  <c r="F169" i="7"/>
  <c r="E169" i="7"/>
  <c r="D169" i="7" s="1"/>
  <c r="CU168" i="7"/>
  <c r="CT168" i="7"/>
  <c r="CR168" i="7"/>
  <c r="CQ168" i="7"/>
  <c r="CP168" i="7"/>
  <c r="CO168" i="7"/>
  <c r="CD168" i="7"/>
  <c r="CC168" i="7"/>
  <c r="CB168" i="7"/>
  <c r="CA168" i="7"/>
  <c r="F168" i="7"/>
  <c r="E168" i="7"/>
  <c r="D168" i="7" s="1"/>
  <c r="CQ167" i="7"/>
  <c r="CP167" i="7"/>
  <c r="CO167" i="7"/>
  <c r="CC167" i="7"/>
  <c r="CA167" i="7"/>
  <c r="F167" i="7"/>
  <c r="CB167" i="7" s="1"/>
  <c r="E167" i="7"/>
  <c r="CQ166" i="7"/>
  <c r="CP166" i="7"/>
  <c r="CO166" i="7"/>
  <c r="CH166" i="7"/>
  <c r="CG166" i="7"/>
  <c r="CF166" i="7"/>
  <c r="CD166" i="7"/>
  <c r="CC166" i="7"/>
  <c r="CB166" i="7"/>
  <c r="CA166" i="7"/>
  <c r="F166" i="7"/>
  <c r="E166" i="7"/>
  <c r="D166" i="7" s="1"/>
  <c r="CQ165" i="7"/>
  <c r="CP165" i="7"/>
  <c r="CO165" i="7"/>
  <c r="CC165" i="7"/>
  <c r="CB165" i="7"/>
  <c r="CA165" i="7"/>
  <c r="F165" i="7"/>
  <c r="E165" i="7"/>
  <c r="D165" i="7"/>
  <c r="CV164" i="7"/>
  <c r="CQ164" i="7"/>
  <c r="CO164" i="7"/>
  <c r="CC164" i="7"/>
  <c r="CB164" i="7"/>
  <c r="CA164" i="7"/>
  <c r="F164" i="7"/>
  <c r="CP164" i="7" s="1"/>
  <c r="E164" i="7"/>
  <c r="D164" i="7" s="1"/>
  <c r="CQ163" i="7"/>
  <c r="CP163" i="7"/>
  <c r="CO163" i="7"/>
  <c r="CC163" i="7"/>
  <c r="CA163" i="7"/>
  <c r="F163" i="7"/>
  <c r="E163" i="7"/>
  <c r="N158" i="7"/>
  <c r="M158" i="7"/>
  <c r="L158" i="7" a="1"/>
  <c r="L158" i="7" s="1"/>
  <c r="K158" i="7"/>
  <c r="J158" i="7"/>
  <c r="H158" i="7"/>
  <c r="G158" i="7"/>
  <c r="F158" i="7"/>
  <c r="E158" i="7"/>
  <c r="D158" i="7"/>
  <c r="C158" i="7"/>
  <c r="I157" i="7"/>
  <c r="B157" i="7"/>
  <c r="I156" i="7"/>
  <c r="B156" i="7"/>
  <c r="I155" i="7"/>
  <c r="B155" i="7"/>
  <c r="I154" i="7"/>
  <c r="B154" i="7"/>
  <c r="I153" i="7"/>
  <c r="B153" i="7"/>
  <c r="I152" i="7"/>
  <c r="B152" i="7"/>
  <c r="I151" i="7"/>
  <c r="B151" i="7"/>
  <c r="I150" i="7"/>
  <c r="B150" i="7"/>
  <c r="I149" i="7"/>
  <c r="B149" i="7"/>
  <c r="I148" i="7"/>
  <c r="B148" i="7"/>
  <c r="AX143" i="7"/>
  <c r="AW143" i="7"/>
  <c r="AV143" i="7"/>
  <c r="AU143" i="7"/>
  <c r="AT143" i="7"/>
  <c r="AS143" i="7"/>
  <c r="AR143" i="7"/>
  <c r="AQ143" i="7"/>
  <c r="AP143" i="7"/>
  <c r="AO143" i="7"/>
  <c r="AN143" i="7"/>
  <c r="AM143" i="7"/>
  <c r="AL143" i="7"/>
  <c r="AK143" i="7"/>
  <c r="AJ143" i="7"/>
  <c r="AI143" i="7"/>
  <c r="AH143" i="7"/>
  <c r="AG143" i="7"/>
  <c r="AF143" i="7"/>
  <c r="AE143" i="7"/>
  <c r="AD143" i="7"/>
  <c r="AC143" i="7"/>
  <c r="AB143" i="7"/>
  <c r="AA143" i="7"/>
  <c r="Z143" i="7"/>
  <c r="Y143" i="7"/>
  <c r="X143" i="7"/>
  <c r="W143" i="7"/>
  <c r="V143" i="7"/>
  <c r="U143" i="7"/>
  <c r="T143" i="7"/>
  <c r="S143" i="7"/>
  <c r="R143" i="7"/>
  <c r="Q143" i="7"/>
  <c r="P143" i="7"/>
  <c r="O143" i="7"/>
  <c r="N143" i="7"/>
  <c r="M143" i="7"/>
  <c r="L143" i="7"/>
  <c r="K143" i="7"/>
  <c r="J143" i="7"/>
  <c r="I143" i="7"/>
  <c r="H143" i="7"/>
  <c r="G143" i="7"/>
  <c r="E143" i="7" s="1"/>
  <c r="CR142" i="7"/>
  <c r="CP142" i="7"/>
  <c r="CD142" i="7"/>
  <c r="CB142" i="7"/>
  <c r="CA142" i="7"/>
  <c r="F142" i="7"/>
  <c r="E142" i="7"/>
  <c r="CX141" i="7"/>
  <c r="CW141" i="7"/>
  <c r="CT141" i="7"/>
  <c r="CR141" i="7"/>
  <c r="CJ141" i="7"/>
  <c r="CI141" i="7"/>
  <c r="CH141" i="7"/>
  <c r="CG141" i="7"/>
  <c r="CE141" i="7"/>
  <c r="CD141" i="7"/>
  <c r="CC141" i="7"/>
  <c r="CB141" i="7"/>
  <c r="CA141" i="7"/>
  <c r="F141" i="7"/>
  <c r="CP141" i="7" s="1"/>
  <c r="E141" i="7"/>
  <c r="D141" i="7"/>
  <c r="CV141" i="7" s="1"/>
  <c r="CR140" i="7"/>
  <c r="CD140" i="7"/>
  <c r="CA140" i="7"/>
  <c r="F140" i="7"/>
  <c r="CP140" i="7" s="1"/>
  <c r="E140" i="7"/>
  <c r="D140" i="7" s="1"/>
  <c r="CR139" i="7"/>
  <c r="CF139" i="7"/>
  <c r="CD139" i="7"/>
  <c r="CB139" i="7"/>
  <c r="CA139" i="7"/>
  <c r="F139" i="7"/>
  <c r="CP139" i="7" s="1"/>
  <c r="E139" i="7"/>
  <c r="D139" i="7"/>
  <c r="CR138" i="7"/>
  <c r="CD138" i="7"/>
  <c r="CA138" i="7"/>
  <c r="F138" i="7"/>
  <c r="CP138" i="7" s="1"/>
  <c r="E138" i="7"/>
  <c r="D138" i="7"/>
  <c r="CJ138" i="7" s="1"/>
  <c r="CS137" i="7"/>
  <c r="CR137" i="7"/>
  <c r="CQ137" i="7"/>
  <c r="CD137" i="7"/>
  <c r="CB137" i="7"/>
  <c r="CA137" i="7"/>
  <c r="F137" i="7"/>
  <c r="CP137" i="7" s="1"/>
  <c r="E137" i="7"/>
  <c r="D137" i="7"/>
  <c r="CR136" i="7"/>
  <c r="CP136" i="7"/>
  <c r="CD136" i="7"/>
  <c r="CA136" i="7"/>
  <c r="F136" i="7"/>
  <c r="CB136" i="7" s="1"/>
  <c r="E136" i="7"/>
  <c r="D136" i="7" s="1"/>
  <c r="CQ136" i="7" s="1"/>
  <c r="CR135" i="7"/>
  <c r="CP135" i="7"/>
  <c r="CD135" i="7"/>
  <c r="CB135" i="7"/>
  <c r="CA135" i="7"/>
  <c r="F135" i="7"/>
  <c r="E135" i="7"/>
  <c r="CR134" i="7"/>
  <c r="CP134" i="7"/>
  <c r="CD134" i="7"/>
  <c r="CB134" i="7"/>
  <c r="CA134" i="7"/>
  <c r="F134" i="7"/>
  <c r="E134" i="7"/>
  <c r="D134" i="7" s="1"/>
  <c r="CR133" i="7"/>
  <c r="CD133" i="7"/>
  <c r="CB133" i="7"/>
  <c r="CA133" i="7"/>
  <c r="F133" i="7"/>
  <c r="CP133" i="7" s="1"/>
  <c r="E133" i="7"/>
  <c r="D133" i="7"/>
  <c r="CR132" i="7"/>
  <c r="CD132" i="7"/>
  <c r="CA132" i="7"/>
  <c r="F132" i="7"/>
  <c r="E132" i="7"/>
  <c r="D132" i="7" s="1"/>
  <c r="CW131" i="7"/>
  <c r="CV131" i="7"/>
  <c r="CR131" i="7"/>
  <c r="CO131" i="7"/>
  <c r="CD131" i="7"/>
  <c r="CA131" i="7"/>
  <c r="F131" i="7"/>
  <c r="D131" i="7" s="1"/>
  <c r="E131" i="7"/>
  <c r="CW130" i="7"/>
  <c r="CV130" i="7"/>
  <c r="CU130" i="7"/>
  <c r="CS130" i="7"/>
  <c r="CR130" i="7"/>
  <c r="CI130" i="7"/>
  <c r="CH130" i="7"/>
  <c r="CF130" i="7"/>
  <c r="CD130" i="7"/>
  <c r="CB130" i="7"/>
  <c r="CA130" i="7"/>
  <c r="F130" i="7"/>
  <c r="CP130" i="7" s="1"/>
  <c r="E130" i="7"/>
  <c r="D130" i="7"/>
  <c r="CR129" i="7"/>
  <c r="CD129" i="7"/>
  <c r="CA129" i="7"/>
  <c r="F129" i="7"/>
  <c r="E129" i="7"/>
  <c r="D129" i="7" s="1"/>
  <c r="CG129" i="7" s="1"/>
  <c r="CV128" i="7"/>
  <c r="CT128" i="7"/>
  <c r="CS128" i="7"/>
  <c r="CR128" i="7"/>
  <c r="CH128" i="7"/>
  <c r="CD128" i="7"/>
  <c r="CB128" i="7"/>
  <c r="CA128" i="7"/>
  <c r="F128" i="7"/>
  <c r="CP128" i="7" s="1"/>
  <c r="E128" i="7"/>
  <c r="D128" i="7"/>
  <c r="CR127" i="7"/>
  <c r="CJ127" i="7"/>
  <c r="CI127" i="7"/>
  <c r="CH127" i="7"/>
  <c r="CG127" i="7"/>
  <c r="CE127" i="7"/>
  <c r="CD127" i="7"/>
  <c r="CC127" i="7"/>
  <c r="CB127" i="7"/>
  <c r="F127" i="7"/>
  <c r="CP127" i="7" s="1"/>
  <c r="E127" i="7"/>
  <c r="D127" i="7" s="1"/>
  <c r="CR126" i="7"/>
  <c r="CD126" i="7"/>
  <c r="CA126" i="7"/>
  <c r="F126" i="7"/>
  <c r="CP126" i="7" s="1"/>
  <c r="E126" i="7"/>
  <c r="CR125" i="7"/>
  <c r="CP125" i="7"/>
  <c r="CH125" i="7"/>
  <c r="CF125" i="7"/>
  <c r="CE125" i="7"/>
  <c r="CD125" i="7"/>
  <c r="CB125" i="7"/>
  <c r="F125" i="7"/>
  <c r="E125" i="7"/>
  <c r="D125" i="7"/>
  <c r="CR124" i="7"/>
  <c r="CD124" i="7"/>
  <c r="F124" i="7"/>
  <c r="CP124" i="7" s="1"/>
  <c r="E124" i="7"/>
  <c r="D124" i="7" s="1"/>
  <c r="CJ124" i="7" s="1"/>
  <c r="CV123" i="7"/>
  <c r="CU123" i="7"/>
  <c r="CT123" i="7"/>
  <c r="CS123" i="7"/>
  <c r="CR123" i="7"/>
  <c r="CP123" i="7"/>
  <c r="CD123" i="7"/>
  <c r="CC123" i="7"/>
  <c r="CB123" i="7"/>
  <c r="F123" i="7"/>
  <c r="E123" i="7"/>
  <c r="D123" i="7" s="1"/>
  <c r="CX122" i="7"/>
  <c r="CW122" i="7"/>
  <c r="CV122" i="7"/>
  <c r="CU122" i="7"/>
  <c r="CS122" i="7"/>
  <c r="CR122" i="7"/>
  <c r="CP122" i="7"/>
  <c r="CI122" i="7"/>
  <c r="CE122" i="7"/>
  <c r="CD122" i="7"/>
  <c r="CC122" i="7"/>
  <c r="CB122" i="7"/>
  <c r="F122" i="7"/>
  <c r="E122" i="7"/>
  <c r="D122" i="7"/>
  <c r="CR121" i="7"/>
  <c r="CD121" i="7"/>
  <c r="F121" i="7"/>
  <c r="E121" i="7"/>
  <c r="D121" i="7"/>
  <c r="CT121" i="7" s="1"/>
  <c r="CV120" i="7"/>
  <c r="CU120" i="7"/>
  <c r="CT120" i="7"/>
  <c r="CR120" i="7"/>
  <c r="CG120" i="7"/>
  <c r="CD120" i="7"/>
  <c r="CA120" i="7"/>
  <c r="F120" i="7"/>
  <c r="E120" i="7"/>
  <c r="D120" i="7"/>
  <c r="CR119" i="7"/>
  <c r="CD119" i="7"/>
  <c r="CA119" i="7"/>
  <c r="F119" i="7"/>
  <c r="E119" i="7"/>
  <c r="CW118" i="7"/>
  <c r="CU118" i="7"/>
  <c r="CT118" i="7"/>
  <c r="CS118" i="7"/>
  <c r="CR118" i="7"/>
  <c r="CP118" i="7"/>
  <c r="CD118" i="7"/>
  <c r="CA118" i="7"/>
  <c r="F118" i="7"/>
  <c r="CB118" i="7" s="1"/>
  <c r="E118" i="7"/>
  <c r="D118" i="7"/>
  <c r="CV117" i="7"/>
  <c r="CU117" i="7"/>
  <c r="CT117" i="7"/>
  <c r="CS117" i="7"/>
  <c r="CR117" i="7"/>
  <c r="CQ117" i="7"/>
  <c r="CH117" i="7"/>
  <c r="CF117" i="7"/>
  <c r="CE117" i="7"/>
  <c r="CD117" i="7"/>
  <c r="CA117" i="7"/>
  <c r="F117" i="7"/>
  <c r="CP117" i="7" s="1"/>
  <c r="E117" i="7"/>
  <c r="D117" i="7" s="1"/>
  <c r="CR116" i="7"/>
  <c r="CP116" i="7"/>
  <c r="CD116" i="7"/>
  <c r="CA116" i="7"/>
  <c r="F116" i="7"/>
  <c r="CB116" i="7" s="1"/>
  <c r="E116" i="7"/>
  <c r="D116" i="7"/>
  <c r="CR115" i="7"/>
  <c r="CD115" i="7"/>
  <c r="CA115" i="7"/>
  <c r="F115" i="7"/>
  <c r="CB115" i="7" s="1"/>
  <c r="E115" i="7"/>
  <c r="CU114" i="7"/>
  <c r="CS114" i="7"/>
  <c r="CR114" i="7"/>
  <c r="CP114" i="7"/>
  <c r="CO114" i="7"/>
  <c r="CI114" i="7"/>
  <c r="CH114" i="7"/>
  <c r="CG114" i="7"/>
  <c r="CF114" i="7"/>
  <c r="CE114" i="7"/>
  <c r="CD114" i="7"/>
  <c r="CC114" i="7"/>
  <c r="CB114" i="7"/>
  <c r="CA114" i="7"/>
  <c r="F114" i="7"/>
  <c r="E114" i="7"/>
  <c r="D114" i="7" s="1"/>
  <c r="CT114" i="7" s="1"/>
  <c r="CW113" i="7"/>
  <c r="CV113" i="7"/>
  <c r="CU113" i="7"/>
  <c r="CT113" i="7"/>
  <c r="CR113" i="7"/>
  <c r="CQ113" i="7"/>
  <c r="CP113" i="7"/>
  <c r="CO113" i="7"/>
  <c r="CI113" i="7"/>
  <c r="CH113" i="7"/>
  <c r="CG113" i="7"/>
  <c r="CF113" i="7"/>
  <c r="CE113" i="7"/>
  <c r="CC113" i="7"/>
  <c r="CB113" i="7"/>
  <c r="CA113" i="7"/>
  <c r="F113" i="7"/>
  <c r="E113" i="7"/>
  <c r="D113" i="7"/>
  <c r="CS113" i="7" s="1"/>
  <c r="CR112" i="7"/>
  <c r="CD112" i="7"/>
  <c r="CA112" i="7"/>
  <c r="F112" i="7"/>
  <c r="E112" i="7"/>
  <c r="D112" i="7" s="1"/>
  <c r="CR111" i="7"/>
  <c r="CD111" i="7"/>
  <c r="CA111" i="7"/>
  <c r="F111" i="7"/>
  <c r="CB111" i="7" s="1"/>
  <c r="E111" i="7"/>
  <c r="CR110" i="7"/>
  <c r="CP110" i="7"/>
  <c r="CI110" i="7"/>
  <c r="CG110" i="7"/>
  <c r="CF110" i="7"/>
  <c r="CE110" i="7"/>
  <c r="CD110" i="7"/>
  <c r="CB110" i="7"/>
  <c r="CA110" i="7"/>
  <c r="F110" i="7"/>
  <c r="E110" i="7"/>
  <c r="D110" i="7" s="1"/>
  <c r="CW109" i="7"/>
  <c r="CV109" i="7"/>
  <c r="CU109" i="7"/>
  <c r="CT109" i="7"/>
  <c r="CR109" i="7"/>
  <c r="CP109" i="7"/>
  <c r="CO109" i="7"/>
  <c r="CI109" i="7"/>
  <c r="CH109" i="7"/>
  <c r="CG109" i="7"/>
  <c r="CE109" i="7"/>
  <c r="CD109" i="7"/>
  <c r="CC109" i="7"/>
  <c r="CB109" i="7"/>
  <c r="AY109" i="7" s="1"/>
  <c r="CA109" i="7"/>
  <c r="F109" i="7"/>
  <c r="E109" i="7"/>
  <c r="D109" i="7"/>
  <c r="CF109" i="7" s="1"/>
  <c r="CR108" i="7"/>
  <c r="CP108" i="7"/>
  <c r="CD108" i="7"/>
  <c r="CB108" i="7"/>
  <c r="CA108" i="7"/>
  <c r="F108" i="7"/>
  <c r="E108" i="7"/>
  <c r="D108" i="7"/>
  <c r="CT107" i="7"/>
  <c r="CR107" i="7"/>
  <c r="CD107" i="7"/>
  <c r="CA107" i="7"/>
  <c r="F107" i="7"/>
  <c r="CB107" i="7" s="1"/>
  <c r="E107" i="7"/>
  <c r="D107" i="7" s="1"/>
  <c r="CT106" i="7"/>
  <c r="CS106" i="7"/>
  <c r="CR106" i="7"/>
  <c r="CQ106" i="7"/>
  <c r="CP106" i="7"/>
  <c r="CO106" i="7"/>
  <c r="CI106" i="7"/>
  <c r="CD106" i="7"/>
  <c r="CA106" i="7"/>
  <c r="F106" i="7"/>
  <c r="CB106" i="7" s="1"/>
  <c r="E106" i="7"/>
  <c r="D106" i="7"/>
  <c r="CP105" i="7"/>
  <c r="CA105" i="7"/>
  <c r="F105" i="7"/>
  <c r="CB105" i="7" s="1"/>
  <c r="E105" i="7"/>
  <c r="D105" i="7"/>
  <c r="CR104" i="7"/>
  <c r="CD104" i="7"/>
  <c r="F104" i="7"/>
  <c r="CB104" i="7" s="1"/>
  <c r="E104" i="7"/>
  <c r="D104" i="7"/>
  <c r="CW103" i="7"/>
  <c r="CV103" i="7"/>
  <c r="CU103" i="7"/>
  <c r="CT103" i="7"/>
  <c r="CS103" i="7"/>
  <c r="CR103" i="7"/>
  <c r="CQ103" i="7"/>
  <c r="CP103" i="7"/>
  <c r="CD103" i="7"/>
  <c r="CA103" i="7"/>
  <c r="F103" i="7"/>
  <c r="CB103" i="7" s="1"/>
  <c r="E103" i="7"/>
  <c r="D103" i="7"/>
  <c r="CV102" i="7"/>
  <c r="CU102" i="7"/>
  <c r="CT102" i="7"/>
  <c r="CS102" i="7"/>
  <c r="CR102" i="7"/>
  <c r="CQ102" i="7"/>
  <c r="CG102" i="7"/>
  <c r="CF102" i="7"/>
  <c r="CD102" i="7"/>
  <c r="CC102" i="7"/>
  <c r="CA102" i="7"/>
  <c r="F102" i="7"/>
  <c r="E102" i="7"/>
  <c r="D102" i="7"/>
  <c r="CR101" i="7"/>
  <c r="CD101" i="7"/>
  <c r="CA101" i="7"/>
  <c r="F101" i="7"/>
  <c r="E101" i="7"/>
  <c r="D101" i="7"/>
  <c r="CW100" i="7"/>
  <c r="CR100" i="7"/>
  <c r="CD100" i="7"/>
  <c r="CA100" i="7"/>
  <c r="F100" i="7"/>
  <c r="CP100" i="7" s="1"/>
  <c r="E100" i="7"/>
  <c r="D100" i="7"/>
  <c r="CO100" i="7" s="1"/>
  <c r="CR99" i="7"/>
  <c r="CD99" i="7"/>
  <c r="CA99" i="7"/>
  <c r="F99" i="7"/>
  <c r="CP99" i="7" s="1"/>
  <c r="E99" i="7"/>
  <c r="CT98" i="7"/>
  <c r="CS98" i="7"/>
  <c r="CR98" i="7"/>
  <c r="CP98" i="7"/>
  <c r="CI98" i="7"/>
  <c r="CH98" i="7"/>
  <c r="CG98" i="7"/>
  <c r="CF98" i="7"/>
  <c r="CE98" i="7"/>
  <c r="CD98" i="7"/>
  <c r="CC98" i="7"/>
  <c r="CB98" i="7"/>
  <c r="CA98" i="7"/>
  <c r="F98" i="7"/>
  <c r="E98" i="7"/>
  <c r="D98" i="7" s="1"/>
  <c r="CV97" i="7"/>
  <c r="CU97" i="7"/>
  <c r="CT97" i="7"/>
  <c r="CR97" i="7"/>
  <c r="CP97" i="7"/>
  <c r="CO97" i="7"/>
  <c r="CI97" i="7"/>
  <c r="CH97" i="7"/>
  <c r="CG97" i="7"/>
  <c r="CF97" i="7"/>
  <c r="CE97" i="7"/>
  <c r="CD97" i="7"/>
  <c r="CC97" i="7"/>
  <c r="CB97" i="7"/>
  <c r="CA97" i="7"/>
  <c r="AY97" i="7" s="1"/>
  <c r="F97" i="7"/>
  <c r="E97" i="7"/>
  <c r="D97" i="7"/>
  <c r="CR96" i="7"/>
  <c r="CD96" i="7"/>
  <c r="CA96" i="7"/>
  <c r="F96" i="7"/>
  <c r="CB96" i="7" s="1"/>
  <c r="E96" i="7"/>
  <c r="D96" i="7"/>
  <c r="CV95" i="7"/>
  <c r="CT95" i="7"/>
  <c r="CR95" i="7"/>
  <c r="CF95" i="7"/>
  <c r="CD95" i="7"/>
  <c r="CA95" i="7"/>
  <c r="F95" i="7"/>
  <c r="CB95" i="7" s="1"/>
  <c r="E95" i="7"/>
  <c r="D95" i="7"/>
  <c r="CR94" i="7"/>
  <c r="CP94" i="7"/>
  <c r="CD94" i="7"/>
  <c r="CA94" i="7"/>
  <c r="F94" i="7"/>
  <c r="CB94" i="7" s="1"/>
  <c r="E94" i="7"/>
  <c r="CR93" i="7"/>
  <c r="CD93" i="7"/>
  <c r="CA93" i="7"/>
  <c r="F93" i="7"/>
  <c r="E93" i="7"/>
  <c r="CR92" i="7"/>
  <c r="CD92" i="7"/>
  <c r="CA92" i="7"/>
  <c r="F92" i="7"/>
  <c r="E92" i="7"/>
  <c r="D92" i="7" s="1"/>
  <c r="CW91" i="7"/>
  <c r="CV91" i="7"/>
  <c r="CR91" i="7"/>
  <c r="CD91" i="7"/>
  <c r="CB91" i="7"/>
  <c r="CA91" i="7"/>
  <c r="F91" i="7"/>
  <c r="CP91" i="7" s="1"/>
  <c r="E91" i="7"/>
  <c r="D91" i="7"/>
  <c r="CT91" i="7" s="1"/>
  <c r="D86" i="7"/>
  <c r="D85" i="7"/>
  <c r="CO81" i="7"/>
  <c r="I81" i="7"/>
  <c r="D81" i="7"/>
  <c r="CA81" i="7" s="1"/>
  <c r="O81" i="7" s="1"/>
  <c r="I80" i="7"/>
  <c r="D80" i="7"/>
  <c r="CO80" i="7" s="1"/>
  <c r="I79" i="7"/>
  <c r="CO79" i="7" s="1"/>
  <c r="D79" i="7"/>
  <c r="I78" i="7"/>
  <c r="CA78" i="7" s="1"/>
  <c r="O78" i="7" s="1"/>
  <c r="D78" i="7"/>
  <c r="CO77" i="7"/>
  <c r="I77" i="7"/>
  <c r="D77" i="7"/>
  <c r="CA77" i="7" s="1"/>
  <c r="O77" i="7" s="1"/>
  <c r="CO76" i="7"/>
  <c r="CA76" i="7"/>
  <c r="O76" i="7" s="1"/>
  <c r="I76" i="7"/>
  <c r="D76" i="7"/>
  <c r="CA75" i="7"/>
  <c r="O75" i="7"/>
  <c r="I75" i="7"/>
  <c r="D75" i="7"/>
  <c r="CO75" i="7" s="1"/>
  <c r="I74" i="7"/>
  <c r="CO74" i="7" s="1"/>
  <c r="D74" i="7"/>
  <c r="I73" i="7"/>
  <c r="D73" i="7"/>
  <c r="CA73" i="7" s="1"/>
  <c r="O73" i="7" s="1"/>
  <c r="I72" i="7"/>
  <c r="D72" i="7"/>
  <c r="CO72" i="7" s="1"/>
  <c r="I71" i="7"/>
  <c r="CO71" i="7" s="1"/>
  <c r="D71" i="7"/>
  <c r="AX67" i="7"/>
  <c r="AW67" i="7"/>
  <c r="AV67" i="7"/>
  <c r="AU67" i="7"/>
  <c r="AT67" i="7"/>
  <c r="AS67" i="7"/>
  <c r="AR67" i="7"/>
  <c r="AQ67" i="7"/>
  <c r="AP67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CR66" i="7"/>
  <c r="CQ66" i="7"/>
  <c r="CO66" i="7"/>
  <c r="CH66" i="7"/>
  <c r="CG66" i="7"/>
  <c r="CF66" i="7"/>
  <c r="CE66" i="7"/>
  <c r="CD66" i="7"/>
  <c r="CC66" i="7"/>
  <c r="CA66" i="7"/>
  <c r="F66" i="7"/>
  <c r="CP66" i="7" s="1"/>
  <c r="E66" i="7"/>
  <c r="D66" i="7" s="1"/>
  <c r="CS66" i="7" s="1"/>
  <c r="CQ65" i="7"/>
  <c r="CO65" i="7"/>
  <c r="CC65" i="7"/>
  <c r="CA65" i="7"/>
  <c r="F65" i="7"/>
  <c r="CP65" i="7" s="1"/>
  <c r="E65" i="7"/>
  <c r="CQ64" i="7"/>
  <c r="CO64" i="7"/>
  <c r="CC64" i="7"/>
  <c r="CA64" i="7"/>
  <c r="F64" i="7"/>
  <c r="CP64" i="7" s="1"/>
  <c r="E64" i="7"/>
  <c r="D64" i="7" s="1"/>
  <c r="AX63" i="7"/>
  <c r="AW63" i="7"/>
  <c r="AV63" i="7"/>
  <c r="AU63" i="7"/>
  <c r="AT63" i="7"/>
  <c r="AS63" i="7"/>
  <c r="AR63" i="7"/>
  <c r="AQ63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CQ62" i="7"/>
  <c r="CO62" i="7"/>
  <c r="CC62" i="7"/>
  <c r="CA62" i="7"/>
  <c r="F62" i="7"/>
  <c r="E62" i="7"/>
  <c r="D62" i="7" s="1"/>
  <c r="CV61" i="7"/>
  <c r="CU61" i="7"/>
  <c r="CT61" i="7"/>
  <c r="CQ61" i="7"/>
  <c r="CO61" i="7"/>
  <c r="CC61" i="7"/>
  <c r="CA61" i="7"/>
  <c r="F61" i="7"/>
  <c r="CB61" i="7" s="1"/>
  <c r="E61" i="7"/>
  <c r="D61" i="7" s="1"/>
  <c r="CH61" i="7" s="1"/>
  <c r="CQ60" i="7"/>
  <c r="CP60" i="7"/>
  <c r="CO60" i="7"/>
  <c r="CC60" i="7"/>
  <c r="CA60" i="7"/>
  <c r="F60" i="7"/>
  <c r="CB60" i="7" s="1"/>
  <c r="E60" i="7"/>
  <c r="CV59" i="7"/>
  <c r="CU59" i="7"/>
  <c r="CT59" i="7"/>
  <c r="CS59" i="7"/>
  <c r="CR59" i="7"/>
  <c r="CQ59" i="7"/>
  <c r="CP59" i="7"/>
  <c r="CO59" i="7"/>
  <c r="CH59" i="7"/>
  <c r="CG59" i="7"/>
  <c r="CF59" i="7"/>
  <c r="CE59" i="7"/>
  <c r="CC59" i="7"/>
  <c r="CA59" i="7"/>
  <c r="F59" i="7"/>
  <c r="CB59" i="7" s="1"/>
  <c r="E59" i="7"/>
  <c r="D59" i="7" s="1"/>
  <c r="CD59" i="7" s="1"/>
  <c r="CQ58" i="7"/>
  <c r="CP58" i="7"/>
  <c r="CO58" i="7"/>
  <c r="CC58" i="7"/>
  <c r="CA58" i="7"/>
  <c r="F58" i="7"/>
  <c r="CB58" i="7" s="1"/>
  <c r="E58" i="7"/>
  <c r="AY57" i="7"/>
  <c r="AX57" i="7"/>
  <c r="AW57" i="7"/>
  <c r="AV57" i="7"/>
  <c r="AU57" i="7"/>
  <c r="AT57" i="7"/>
  <c r="AS57" i="7"/>
  <c r="AR57" i="7"/>
  <c r="AQ57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CT56" i="7"/>
  <c r="CS56" i="7"/>
  <c r="CQ56" i="7"/>
  <c r="CO56" i="7"/>
  <c r="CH56" i="7"/>
  <c r="CG56" i="7"/>
  <c r="CF56" i="7"/>
  <c r="CD56" i="7"/>
  <c r="CC56" i="7"/>
  <c r="CA56" i="7"/>
  <c r="F56" i="7"/>
  <c r="CP56" i="7" s="1"/>
  <c r="E56" i="7"/>
  <c r="D56" i="7"/>
  <c r="CU56" i="7" s="1"/>
  <c r="CQ55" i="7"/>
  <c r="CO55" i="7"/>
  <c r="CC55" i="7"/>
  <c r="CA55" i="7"/>
  <c r="F55" i="7"/>
  <c r="CP55" i="7" s="1"/>
  <c r="E55" i="7"/>
  <c r="CQ54" i="7"/>
  <c r="CO54" i="7"/>
  <c r="CC54" i="7"/>
  <c r="CA54" i="7"/>
  <c r="F54" i="7"/>
  <c r="CP54" i="7" s="1"/>
  <c r="E54" i="7"/>
  <c r="D54" i="7"/>
  <c r="CV53" i="7"/>
  <c r="CU53" i="7"/>
  <c r="CS53" i="7"/>
  <c r="CQ53" i="7"/>
  <c r="CO53" i="7"/>
  <c r="CC53" i="7"/>
  <c r="CA53" i="7"/>
  <c r="F53" i="7"/>
  <c r="CP53" i="7" s="1"/>
  <c r="E53" i="7"/>
  <c r="E57" i="7" s="1"/>
  <c r="D53" i="7"/>
  <c r="CQ52" i="7"/>
  <c r="CO52" i="7"/>
  <c r="CC52" i="7"/>
  <c r="CA52" i="7"/>
  <c r="F52" i="7"/>
  <c r="CP52" i="7" s="1"/>
  <c r="E52" i="7"/>
  <c r="CV51" i="7"/>
  <c r="CU51" i="7"/>
  <c r="CT51" i="7"/>
  <c r="CS51" i="7"/>
  <c r="CQ51" i="7"/>
  <c r="CO51" i="7"/>
  <c r="CH51" i="7"/>
  <c r="CG51" i="7"/>
  <c r="CD51" i="7"/>
  <c r="CC51" i="7"/>
  <c r="CB51" i="7"/>
  <c r="CA51" i="7"/>
  <c r="F51" i="7"/>
  <c r="E51" i="7"/>
  <c r="D51" i="7"/>
  <c r="CQ50" i="7"/>
  <c r="CO50" i="7"/>
  <c r="CC50" i="7"/>
  <c r="CA50" i="7"/>
  <c r="F50" i="7"/>
  <c r="E50" i="7"/>
  <c r="D50" i="7"/>
  <c r="CQ49" i="7"/>
  <c r="CO49" i="7"/>
  <c r="CC49" i="7"/>
  <c r="CB49" i="7"/>
  <c r="CA49" i="7"/>
  <c r="F49" i="7"/>
  <c r="CP49" i="7" s="1"/>
  <c r="E49" i="7"/>
  <c r="D49" i="7"/>
  <c r="CV48" i="7"/>
  <c r="CT48" i="7"/>
  <c r="CS48" i="7"/>
  <c r="CQ48" i="7"/>
  <c r="CO48" i="7"/>
  <c r="CC48" i="7"/>
  <c r="CA48" i="7"/>
  <c r="F48" i="7"/>
  <c r="CP48" i="7" s="1"/>
  <c r="E48" i="7"/>
  <c r="D48" i="7"/>
  <c r="CU47" i="7"/>
  <c r="CT47" i="7"/>
  <c r="CS47" i="7"/>
  <c r="CQ47" i="7"/>
  <c r="CO47" i="7"/>
  <c r="CH47" i="7"/>
  <c r="CG47" i="7"/>
  <c r="CC47" i="7"/>
  <c r="CB47" i="7"/>
  <c r="CA47" i="7"/>
  <c r="F47" i="7"/>
  <c r="CP47" i="7" s="1"/>
  <c r="E47" i="7"/>
  <c r="D47" i="7"/>
  <c r="CO46" i="7"/>
  <c r="CB46" i="7"/>
  <c r="CA46" i="7"/>
  <c r="F46" i="7"/>
  <c r="CP46" i="7" s="1"/>
  <c r="E46" i="7"/>
  <c r="D46" i="7" s="1"/>
  <c r="CO45" i="7"/>
  <c r="CA45" i="7"/>
  <c r="F45" i="7"/>
  <c r="CP45" i="7" s="1"/>
  <c r="E45" i="7"/>
  <c r="D45" i="7"/>
  <c r="CF45" i="7" s="1"/>
  <c r="CV44" i="7"/>
  <c r="CU44" i="7"/>
  <c r="CT44" i="7"/>
  <c r="CS44" i="7"/>
  <c r="CQ44" i="7"/>
  <c r="CO44" i="7"/>
  <c r="CD44" i="7"/>
  <c r="CC44" i="7"/>
  <c r="CA44" i="7"/>
  <c r="F44" i="7"/>
  <c r="CP44" i="7" s="1"/>
  <c r="E44" i="7"/>
  <c r="D44" i="7" s="1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CV38" i="7"/>
  <c r="CQ38" i="7"/>
  <c r="CO38" i="7"/>
  <c r="CC38" i="7"/>
  <c r="CA38" i="7"/>
  <c r="F38" i="7"/>
  <c r="CP38" i="7" s="1"/>
  <c r="E38" i="7"/>
  <c r="D38" i="7"/>
  <c r="CQ37" i="7"/>
  <c r="CP37" i="7"/>
  <c r="CO37" i="7"/>
  <c r="CC37" i="7"/>
  <c r="CA37" i="7"/>
  <c r="F37" i="7"/>
  <c r="CB37" i="7" s="1"/>
  <c r="E37" i="7"/>
  <c r="CQ36" i="7"/>
  <c r="CP36" i="7"/>
  <c r="CO36" i="7"/>
  <c r="CC36" i="7"/>
  <c r="CB36" i="7"/>
  <c r="CA36" i="7"/>
  <c r="F36" i="7"/>
  <c r="E36" i="7"/>
  <c r="D36" i="7" s="1"/>
  <c r="CQ35" i="7"/>
  <c r="CO35" i="7"/>
  <c r="CC35" i="7"/>
  <c r="CA35" i="7"/>
  <c r="F35" i="7"/>
  <c r="CP35" i="7" s="1"/>
  <c r="E35" i="7"/>
  <c r="D35" i="7"/>
  <c r="CV34" i="7"/>
  <c r="CR34" i="7"/>
  <c r="CQ34" i="7"/>
  <c r="CO34" i="7"/>
  <c r="CC34" i="7"/>
  <c r="CA34" i="7"/>
  <c r="F34" i="7"/>
  <c r="CP34" i="7" s="1"/>
  <c r="E34" i="7"/>
  <c r="D34" i="7"/>
  <c r="CQ33" i="7"/>
  <c r="CP33" i="7"/>
  <c r="CO33" i="7"/>
  <c r="CG33" i="7"/>
  <c r="CC33" i="7"/>
  <c r="CA33" i="7"/>
  <c r="F33" i="7"/>
  <c r="CB33" i="7" s="1"/>
  <c r="E33" i="7"/>
  <c r="D33" i="7" s="1"/>
  <c r="CQ32" i="7"/>
  <c r="CO32" i="7"/>
  <c r="CC32" i="7"/>
  <c r="CB32" i="7"/>
  <c r="CA32" i="7"/>
  <c r="F32" i="7"/>
  <c r="E32" i="7"/>
  <c r="CQ31" i="7"/>
  <c r="CO31" i="7"/>
  <c r="CC31" i="7"/>
  <c r="CA31" i="7"/>
  <c r="F31" i="7"/>
  <c r="CP31" i="7" s="1"/>
  <c r="E31" i="7"/>
  <c r="D31" i="7"/>
  <c r="CR30" i="7"/>
  <c r="CQ30" i="7"/>
  <c r="CP30" i="7"/>
  <c r="CO30" i="7"/>
  <c r="CC30" i="7"/>
  <c r="CA30" i="7"/>
  <c r="F30" i="7"/>
  <c r="CB30" i="7" s="1"/>
  <c r="E30" i="7"/>
  <c r="D30" i="7"/>
  <c r="CQ29" i="7"/>
  <c r="CP29" i="7"/>
  <c r="CO29" i="7"/>
  <c r="CC29" i="7"/>
  <c r="CA29" i="7"/>
  <c r="F29" i="7"/>
  <c r="CB29" i="7" s="1"/>
  <c r="E29" i="7"/>
  <c r="D29" i="7" s="1"/>
  <c r="CQ28" i="7"/>
  <c r="CO28" i="7"/>
  <c r="CC28" i="7"/>
  <c r="CA28" i="7"/>
  <c r="F28" i="7"/>
  <c r="CP28" i="7" s="1"/>
  <c r="E28" i="7"/>
  <c r="CQ27" i="7"/>
  <c r="CO27" i="7"/>
  <c r="CC27" i="7"/>
  <c r="CA27" i="7"/>
  <c r="F27" i="7"/>
  <c r="CP27" i="7" s="1"/>
  <c r="E27" i="7"/>
  <c r="D27" i="7"/>
  <c r="CR26" i="7"/>
  <c r="CQ26" i="7"/>
  <c r="CP26" i="7"/>
  <c r="CO26" i="7"/>
  <c r="CC26" i="7"/>
  <c r="CB26" i="7"/>
  <c r="CA26" i="7"/>
  <c r="F26" i="7"/>
  <c r="E26" i="7"/>
  <c r="D26" i="7"/>
  <c r="CQ25" i="7"/>
  <c r="CP25" i="7"/>
  <c r="CO25" i="7"/>
  <c r="CG25" i="7"/>
  <c r="CF25" i="7"/>
  <c r="CE25" i="7"/>
  <c r="CD25" i="7"/>
  <c r="CC25" i="7"/>
  <c r="CA25" i="7"/>
  <c r="F25" i="7"/>
  <c r="CB25" i="7" s="1"/>
  <c r="E25" i="7"/>
  <c r="D25" i="7"/>
  <c r="CR25" i="7" s="1"/>
  <c r="CQ24" i="7"/>
  <c r="CO24" i="7"/>
  <c r="CC24" i="7"/>
  <c r="CA24" i="7"/>
  <c r="F24" i="7"/>
  <c r="F39" i="7" s="1"/>
  <c r="E24" i="7"/>
  <c r="CQ23" i="7"/>
  <c r="CO23" i="7"/>
  <c r="CC23" i="7"/>
  <c r="CA23" i="7"/>
  <c r="F23" i="7"/>
  <c r="CP23" i="7" s="1"/>
  <c r="E23" i="7"/>
  <c r="D23" i="7"/>
  <c r="CG23" i="7" s="1"/>
  <c r="CV22" i="7"/>
  <c r="CR22" i="7"/>
  <c r="CQ22" i="7"/>
  <c r="CP22" i="7"/>
  <c r="CO22" i="7"/>
  <c r="CD22" i="7"/>
  <c r="CC22" i="7"/>
  <c r="CB22" i="7"/>
  <c r="CA22" i="7"/>
  <c r="F22" i="7"/>
  <c r="E22" i="7"/>
  <c r="D22" i="7"/>
  <c r="CQ21" i="7"/>
  <c r="CP21" i="7"/>
  <c r="CO21" i="7"/>
  <c r="CG21" i="7"/>
  <c r="CF21" i="7"/>
  <c r="CE21" i="7"/>
  <c r="CD21" i="7"/>
  <c r="CC21" i="7"/>
  <c r="CB21" i="7"/>
  <c r="CA21" i="7"/>
  <c r="F21" i="7"/>
  <c r="E21" i="7"/>
  <c r="D21" i="7"/>
  <c r="CR21" i="7" s="1"/>
  <c r="CQ17" i="7"/>
  <c r="CO17" i="7"/>
  <c r="CC17" i="7"/>
  <c r="CA17" i="7"/>
  <c r="F17" i="7"/>
  <c r="E17" i="7"/>
  <c r="D17" i="7" s="1"/>
  <c r="CQ16" i="7"/>
  <c r="CO16" i="7"/>
  <c r="CC16" i="7"/>
  <c r="CA16" i="7"/>
  <c r="F16" i="7"/>
  <c r="CP16" i="7" s="1"/>
  <c r="E16" i="7"/>
  <c r="D16" i="7"/>
  <c r="CV15" i="7"/>
  <c r="CR15" i="7"/>
  <c r="CQ15" i="7"/>
  <c r="CP15" i="7"/>
  <c r="CO15" i="7"/>
  <c r="CC15" i="7"/>
  <c r="CB15" i="7"/>
  <c r="CA15" i="7"/>
  <c r="F15" i="7"/>
  <c r="E15" i="7"/>
  <c r="D15" i="7"/>
  <c r="CV14" i="7"/>
  <c r="CR14" i="7"/>
  <c r="CQ14" i="7"/>
  <c r="CP14" i="7"/>
  <c r="CO14" i="7"/>
  <c r="CG14" i="7"/>
  <c r="CF14" i="7"/>
  <c r="CE14" i="7"/>
  <c r="CD14" i="7"/>
  <c r="CC14" i="7"/>
  <c r="CB14" i="7"/>
  <c r="CA14" i="7"/>
  <c r="F14" i="7"/>
  <c r="E14" i="7"/>
  <c r="D14" i="7"/>
  <c r="CQ13" i="7"/>
  <c r="CO13" i="7"/>
  <c r="CC13" i="7"/>
  <c r="CA13" i="7"/>
  <c r="F13" i="7"/>
  <c r="E13" i="7"/>
  <c r="D13" i="7" s="1"/>
  <c r="CR12" i="7"/>
  <c r="CQ12" i="7"/>
  <c r="CO12" i="7"/>
  <c r="CC12" i="7"/>
  <c r="CA12" i="7"/>
  <c r="F12" i="7"/>
  <c r="CP12" i="7" s="1"/>
  <c r="E12" i="7"/>
  <c r="D12" i="7"/>
  <c r="CE12" i="7" s="1"/>
  <c r="A5" i="7"/>
  <c r="A4" i="7"/>
  <c r="A3" i="7"/>
  <c r="A2" i="7"/>
  <c r="CC132" i="7" l="1"/>
  <c r="CU132" i="7"/>
  <c r="CH132" i="7"/>
  <c r="CQ132" i="7"/>
  <c r="CE132" i="7"/>
  <c r="CS132" i="7"/>
  <c r="CO132" i="7"/>
  <c r="CI132" i="7"/>
  <c r="CF132" i="7"/>
  <c r="CW132" i="7"/>
  <c r="CT132" i="7"/>
  <c r="CG132" i="7"/>
  <c r="CV132" i="7"/>
  <c r="CQ134" i="7"/>
  <c r="CF134" i="7"/>
  <c r="CS134" i="7"/>
  <c r="CE134" i="7"/>
  <c r="AY134" i="7" s="1"/>
  <c r="CW134" i="7"/>
  <c r="CV134" i="7"/>
  <c r="CT134" i="7"/>
  <c r="CI134" i="7"/>
  <c r="CH134" i="7"/>
  <c r="CC134" i="7"/>
  <c r="CU134" i="7"/>
  <c r="CO134" i="7"/>
  <c r="CG134" i="7"/>
  <c r="CU17" i="7"/>
  <c r="CT17" i="7"/>
  <c r="CS17" i="7"/>
  <c r="CH17" i="7"/>
  <c r="CV17" i="7"/>
  <c r="CD17" i="7"/>
  <c r="CR17" i="7"/>
  <c r="CF17" i="7"/>
  <c r="CE17" i="7"/>
  <c r="CG17" i="7"/>
  <c r="AY127" i="7"/>
  <c r="CU13" i="7"/>
  <c r="CT13" i="7"/>
  <c r="CS13" i="7"/>
  <c r="CH13" i="7"/>
  <c r="CV13" i="7"/>
  <c r="CR13" i="7"/>
  <c r="CG13" i="7"/>
  <c r="CF13" i="7"/>
  <c r="CE13" i="7"/>
  <c r="CD13" i="7"/>
  <c r="CU35" i="7"/>
  <c r="CT35" i="7"/>
  <c r="CS35" i="7"/>
  <c r="CH35" i="7"/>
  <c r="CV35" i="7"/>
  <c r="CR35" i="7"/>
  <c r="CG35" i="7"/>
  <c r="CF35" i="7"/>
  <c r="CE35" i="7"/>
  <c r="CD35" i="7"/>
  <c r="CA290" i="7"/>
  <c r="CO290" i="7"/>
  <c r="CE187" i="7"/>
  <c r="CS187" i="7"/>
  <c r="CQ187" i="7"/>
  <c r="CD187" i="7"/>
  <c r="CT187" i="7"/>
  <c r="CG187" i="7"/>
  <c r="CF187" i="7"/>
  <c r="CC187" i="7"/>
  <c r="CB187" i="7"/>
  <c r="CV187" i="7"/>
  <c r="CH187" i="7"/>
  <c r="CU187" i="7"/>
  <c r="D28" i="7"/>
  <c r="CU33" i="7"/>
  <c r="CT33" i="7"/>
  <c r="CS33" i="7"/>
  <c r="CH33" i="7"/>
  <c r="AY33" i="7" s="1"/>
  <c r="CD33" i="7"/>
  <c r="CE33" i="7"/>
  <c r="CV33" i="7"/>
  <c r="CR33" i="7"/>
  <c r="AY59" i="7"/>
  <c r="CR206" i="7"/>
  <c r="CU206" i="7"/>
  <c r="CG206" i="7"/>
  <c r="CV206" i="7"/>
  <c r="CS206" i="7"/>
  <c r="CQ206" i="7"/>
  <c r="CP206" i="7"/>
  <c r="CH206" i="7"/>
  <c r="CC206" i="7"/>
  <c r="CD206" i="7"/>
  <c r="CB206" i="7"/>
  <c r="CE206" i="7"/>
  <c r="CS288" i="7"/>
  <c r="CI288" i="7"/>
  <c r="CH288" i="7"/>
  <c r="CL288" i="7"/>
  <c r="CK288" i="7"/>
  <c r="CY288" i="7"/>
  <c r="CZ288" i="7"/>
  <c r="CW288" i="7"/>
  <c r="CV288" i="7"/>
  <c r="CT288" i="7"/>
  <c r="CR288" i="7"/>
  <c r="CQ288" i="7"/>
  <c r="CC288" i="7"/>
  <c r="CD288" i="7"/>
  <c r="CF288" i="7"/>
  <c r="CE288" i="7"/>
  <c r="AY288" i="7" s="1"/>
  <c r="CR187" i="7"/>
  <c r="CB28" i="7"/>
  <c r="CR49" i="7"/>
  <c r="CE49" i="7"/>
  <c r="CV49" i="7"/>
  <c r="CS49" i="7"/>
  <c r="CU49" i="7"/>
  <c r="CT49" i="7"/>
  <c r="CH49" i="7"/>
  <c r="CG49" i="7"/>
  <c r="CF49" i="7"/>
  <c r="CD49" i="7"/>
  <c r="AY49" i="7" s="1"/>
  <c r="CB55" i="7"/>
  <c r="AY98" i="7"/>
  <c r="CL305" i="7"/>
  <c r="CK305" i="7"/>
  <c r="CT305" i="7"/>
  <c r="CF305" i="7"/>
  <c r="CY305" i="7"/>
  <c r="CW305" i="7"/>
  <c r="CV305" i="7"/>
  <c r="CZ305" i="7"/>
  <c r="CI305" i="7"/>
  <c r="CH305" i="7"/>
  <c r="CA342" i="7"/>
  <c r="AS342" i="7" s="1"/>
  <c r="D342" i="7"/>
  <c r="CO342" i="7"/>
  <c r="D24" i="7"/>
  <c r="CF33" i="7"/>
  <c r="CC96" i="7"/>
  <c r="CU96" i="7"/>
  <c r="CS96" i="7"/>
  <c r="CW96" i="7"/>
  <c r="CQ96" i="7"/>
  <c r="CV96" i="7"/>
  <c r="CT96" i="7"/>
  <c r="CO96" i="7"/>
  <c r="CI96" i="7"/>
  <c r="CH96" i="7"/>
  <c r="CG96" i="7"/>
  <c r="AY96" i="7" s="1"/>
  <c r="CF96" i="7"/>
  <c r="CE96" i="7"/>
  <c r="CU31" i="7"/>
  <c r="CT31" i="7"/>
  <c r="CS31" i="7"/>
  <c r="CH31" i="7"/>
  <c r="CV31" i="7"/>
  <c r="CR31" i="7"/>
  <c r="CG31" i="7"/>
  <c r="CF31" i="7"/>
  <c r="CE31" i="7"/>
  <c r="CD31" i="7"/>
  <c r="CF254" i="7"/>
  <c r="CT254" i="7"/>
  <c r="CZ254" i="7"/>
  <c r="CI254" i="7"/>
  <c r="CY254" i="7"/>
  <c r="CK254" i="7"/>
  <c r="CW254" i="7"/>
  <c r="CL254" i="7"/>
  <c r="CH254" i="7"/>
  <c r="CV254" i="7"/>
  <c r="CV281" i="7"/>
  <c r="CY281" i="7"/>
  <c r="CW281" i="7"/>
  <c r="CU281" i="7"/>
  <c r="CT281" i="7"/>
  <c r="CL281" i="7"/>
  <c r="CK281" i="7"/>
  <c r="CI281" i="7"/>
  <c r="CZ281" i="7"/>
  <c r="CH281" i="7"/>
  <c r="CG281" i="7"/>
  <c r="D334" i="7"/>
  <c r="CU29" i="7"/>
  <c r="CT29" i="7"/>
  <c r="CS29" i="7"/>
  <c r="CH29" i="7"/>
  <c r="CD29" i="7"/>
  <c r="AY29" i="7" s="1"/>
  <c r="CV29" i="7"/>
  <c r="CR29" i="7"/>
  <c r="CO254" i="7"/>
  <c r="CA254" i="7"/>
  <c r="CF281" i="7"/>
  <c r="D333" i="7"/>
  <c r="CS116" i="7"/>
  <c r="CQ116" i="7"/>
  <c r="CH116" i="7"/>
  <c r="CE116" i="7"/>
  <c r="CC116" i="7"/>
  <c r="AY116" i="7" s="1"/>
  <c r="CW116" i="7"/>
  <c r="CX116" i="7"/>
  <c r="CV116" i="7"/>
  <c r="CU116" i="7"/>
  <c r="CT116" i="7"/>
  <c r="CF116" i="7"/>
  <c r="CO116" i="7"/>
  <c r="CI116" i="7"/>
  <c r="CG116" i="7"/>
  <c r="CJ116" i="7"/>
  <c r="CR198" i="7"/>
  <c r="CT198" i="7"/>
  <c r="CS198" i="7"/>
  <c r="CP198" i="7"/>
  <c r="CB198" i="7"/>
  <c r="AY198" i="7" s="1"/>
  <c r="CQ198" i="7"/>
  <c r="CF198" i="7"/>
  <c r="CV198" i="7"/>
  <c r="CG198" i="7"/>
  <c r="CE198" i="7"/>
  <c r="CH198" i="7"/>
  <c r="CU198" i="7"/>
  <c r="CP17" i="7"/>
  <c r="CB17" i="7"/>
  <c r="CB13" i="7"/>
  <c r="CP13" i="7"/>
  <c r="CB65" i="7"/>
  <c r="CV290" i="7"/>
  <c r="CK290" i="7"/>
  <c r="CI290" i="7"/>
  <c r="CF290" i="7"/>
  <c r="CZ290" i="7"/>
  <c r="CW290" i="7"/>
  <c r="CL290" i="7"/>
  <c r="CY290" i="7"/>
  <c r="CT290" i="7"/>
  <c r="CH290" i="7"/>
  <c r="CO92" i="7"/>
  <c r="CI92" i="7"/>
  <c r="CH92" i="7"/>
  <c r="CT92" i="7"/>
  <c r="CC92" i="7"/>
  <c r="CW92" i="7"/>
  <c r="CV92" i="7"/>
  <c r="CU92" i="7"/>
  <c r="CS92" i="7"/>
  <c r="CE92" i="7"/>
  <c r="CQ92" i="7"/>
  <c r="CG92" i="7"/>
  <c r="CF92" i="7"/>
  <c r="CP92" i="7"/>
  <c r="CB92" i="7"/>
  <c r="CV181" i="7"/>
  <c r="CH181" i="7"/>
  <c r="CU181" i="7"/>
  <c r="CG181" i="7"/>
  <c r="CE181" i="7"/>
  <c r="CS181" i="7"/>
  <c r="CR181" i="7"/>
  <c r="CQ181" i="7"/>
  <c r="CP181" i="7"/>
  <c r="CD181" i="7"/>
  <c r="CB181" i="7"/>
  <c r="CC181" i="7"/>
  <c r="CE29" i="7"/>
  <c r="CR50" i="7"/>
  <c r="CE50" i="7"/>
  <c r="CD50" i="7"/>
  <c r="CU50" i="7"/>
  <c r="CV50" i="7"/>
  <c r="CT50" i="7"/>
  <c r="CS50" i="7"/>
  <c r="CF50" i="7"/>
  <c r="CH50" i="7"/>
  <c r="CG50" i="7"/>
  <c r="CR54" i="7"/>
  <c r="CE54" i="7"/>
  <c r="CS54" i="7"/>
  <c r="CV54" i="7"/>
  <c r="CU54" i="7"/>
  <c r="CT54" i="7"/>
  <c r="CH54" i="7"/>
  <c r="CG54" i="7"/>
  <c r="CF54" i="7"/>
  <c r="CD54" i="7"/>
  <c r="CQ101" i="7"/>
  <c r="CO101" i="7"/>
  <c r="CG101" i="7"/>
  <c r="CF101" i="7"/>
  <c r="CW101" i="7"/>
  <c r="CS101" i="7"/>
  <c r="CU101" i="7"/>
  <c r="CV101" i="7"/>
  <c r="CT101" i="7"/>
  <c r="CI101" i="7"/>
  <c r="CH101" i="7"/>
  <c r="CE101" i="7"/>
  <c r="CC101" i="7"/>
  <c r="CA72" i="7"/>
  <c r="O72" i="7" s="1"/>
  <c r="CH108" i="7"/>
  <c r="CV108" i="7"/>
  <c r="CU108" i="7"/>
  <c r="CT108" i="7"/>
  <c r="CG108" i="7"/>
  <c r="AY108" i="7" s="1"/>
  <c r="CC108" i="7"/>
  <c r="CW108" i="7"/>
  <c r="CS108" i="7"/>
  <c r="CQ108" i="7"/>
  <c r="CF108" i="7"/>
  <c r="CO108" i="7"/>
  <c r="CE108" i="7"/>
  <c r="CI108" i="7"/>
  <c r="CG29" i="7"/>
  <c r="CP101" i="7"/>
  <c r="CB101" i="7"/>
  <c r="CB24" i="7"/>
  <c r="CP24" i="7"/>
  <c r="CU36" i="7"/>
  <c r="CT36" i="7"/>
  <c r="CS36" i="7"/>
  <c r="CH36" i="7"/>
  <c r="CV36" i="7"/>
  <c r="CD36" i="7"/>
  <c r="CF36" i="7"/>
  <c r="CR36" i="7"/>
  <c r="CG36" i="7"/>
  <c r="CE36" i="7"/>
  <c r="AY36" i="7" s="1"/>
  <c r="CD62" i="7"/>
  <c r="CF62" i="7"/>
  <c r="CU62" i="7"/>
  <c r="CS62" i="7"/>
  <c r="CV62" i="7"/>
  <c r="CT62" i="7"/>
  <c r="CR62" i="7"/>
  <c r="CE62" i="7"/>
  <c r="CH62" i="7"/>
  <c r="CG62" i="7"/>
  <c r="CR165" i="7"/>
  <c r="CE165" i="7"/>
  <c r="CU165" i="7"/>
  <c r="CT165" i="7"/>
  <c r="CS165" i="7"/>
  <c r="CG165" i="7"/>
  <c r="CV165" i="7"/>
  <c r="CH165" i="7"/>
  <c r="CF165" i="7"/>
  <c r="CD165" i="7"/>
  <c r="CD198" i="7"/>
  <c r="CF105" i="7"/>
  <c r="CE105" i="7"/>
  <c r="CC105" i="7"/>
  <c r="CW105" i="7"/>
  <c r="CV105" i="7"/>
  <c r="CQ105" i="7"/>
  <c r="CU105" i="7"/>
  <c r="CO105" i="7"/>
  <c r="CI105" i="7"/>
  <c r="CG105" i="7"/>
  <c r="AY105" i="7" s="1"/>
  <c r="CT105" i="7"/>
  <c r="CH105" i="7"/>
  <c r="CS105" i="7"/>
  <c r="CF29" i="7"/>
  <c r="E39" i="7"/>
  <c r="CD233" i="7"/>
  <c r="CC233" i="7"/>
  <c r="CA233" i="7"/>
  <c r="CR233" i="7"/>
  <c r="CQ233" i="7"/>
  <c r="CO233" i="7"/>
  <c r="CP233" i="7"/>
  <c r="CP50" i="7"/>
  <c r="CB50" i="7"/>
  <c r="AY25" i="7"/>
  <c r="D32" i="7"/>
  <c r="CP32" i="7"/>
  <c r="CR46" i="7"/>
  <c r="CD46" i="7"/>
  <c r="CS46" i="7"/>
  <c r="CF46" i="7"/>
  <c r="AY46" i="7" s="1"/>
  <c r="CH46" i="7"/>
  <c r="CG46" i="7"/>
  <c r="CE46" i="7"/>
  <c r="CT46" i="7"/>
  <c r="CV46" i="7"/>
  <c r="CU46" i="7"/>
  <c r="CB93" i="7"/>
  <c r="CP93" i="7"/>
  <c r="D93" i="7"/>
  <c r="CV274" i="7"/>
  <c r="CZ274" i="7"/>
  <c r="CK274" i="7"/>
  <c r="CW274" i="7"/>
  <c r="CT274" i="7"/>
  <c r="CY274" i="7"/>
  <c r="CL274" i="7"/>
  <c r="CI274" i="7"/>
  <c r="AY274" i="7" s="1"/>
  <c r="CH274" i="7"/>
  <c r="CT112" i="7"/>
  <c r="CW112" i="7"/>
  <c r="CU112" i="7"/>
  <c r="CS112" i="7"/>
  <c r="CE112" i="7"/>
  <c r="CF112" i="7"/>
  <c r="CC112" i="7"/>
  <c r="CV112" i="7"/>
  <c r="CQ112" i="7"/>
  <c r="CO112" i="7"/>
  <c r="CI112" i="7"/>
  <c r="CH112" i="7"/>
  <c r="CG112" i="7"/>
  <c r="D143" i="7"/>
  <c r="D208" i="7"/>
  <c r="CO293" i="7"/>
  <c r="CA293" i="7"/>
  <c r="D67" i="7"/>
  <c r="CV64" i="7"/>
  <c r="CU64" i="7"/>
  <c r="CE64" i="7"/>
  <c r="CP132" i="7"/>
  <c r="CB132" i="7"/>
  <c r="CU38" i="7"/>
  <c r="CT38" i="7"/>
  <c r="CS38" i="7"/>
  <c r="CH38" i="7"/>
  <c r="CD38" i="7"/>
  <c r="CC107" i="7"/>
  <c r="AY107" i="7" s="1"/>
  <c r="CW107" i="7"/>
  <c r="CV107" i="7"/>
  <c r="CU107" i="7"/>
  <c r="CS107" i="7"/>
  <c r="CB121" i="7"/>
  <c r="AY121" i="7" s="1"/>
  <c r="CP121" i="7"/>
  <c r="CF188" i="7"/>
  <c r="CB217" i="7"/>
  <c r="CW306" i="7"/>
  <c r="CL306" i="7"/>
  <c r="CK306" i="7"/>
  <c r="CD306" i="7"/>
  <c r="CE306" i="7"/>
  <c r="CF306" i="7"/>
  <c r="CC306" i="7"/>
  <c r="CY306" i="7"/>
  <c r="CT306" i="7"/>
  <c r="CZ306" i="7"/>
  <c r="CI306" i="7"/>
  <c r="CH306" i="7"/>
  <c r="CB27" i="7"/>
  <c r="AY27" i="7" s="1"/>
  <c r="CB45" i="7"/>
  <c r="CO78" i="7"/>
  <c r="CC124" i="7"/>
  <c r="CB179" i="7"/>
  <c r="CG188" i="7"/>
  <c r="CS209" i="7"/>
  <c r="CE217" i="7"/>
  <c r="CC252" i="7"/>
  <c r="CF269" i="7"/>
  <c r="CU26" i="7"/>
  <c r="CT26" i="7"/>
  <c r="CS26" i="7"/>
  <c r="CH26" i="7"/>
  <c r="CV26" i="7"/>
  <c r="CD45" i="7"/>
  <c r="CV56" i="7"/>
  <c r="E67" i="7"/>
  <c r="CF129" i="7"/>
  <c r="CG136" i="7"/>
  <c r="CP169" i="7"/>
  <c r="CB169" i="7"/>
  <c r="CE179" i="7"/>
  <c r="CV209" i="7"/>
  <c r="CP220" i="7"/>
  <c r="CC220" i="7"/>
  <c r="CR220" i="7"/>
  <c r="CQ220" i="7"/>
  <c r="CV220" i="7"/>
  <c r="CB220" i="7"/>
  <c r="CU220" i="7"/>
  <c r="CS220" i="7"/>
  <c r="CH220" i="7"/>
  <c r="CG220" i="7"/>
  <c r="CE220" i="7"/>
  <c r="CF252" i="7"/>
  <c r="CA265" i="7"/>
  <c r="D265" i="7"/>
  <c r="CO265" i="7"/>
  <c r="CL269" i="7"/>
  <c r="CC312" i="7"/>
  <c r="CD312" i="7"/>
  <c r="AY312" i="7" s="1"/>
  <c r="CT312" i="7"/>
  <c r="CS312" i="7"/>
  <c r="CL312" i="7"/>
  <c r="CW312" i="7"/>
  <c r="CI312" i="7"/>
  <c r="CF312" i="7"/>
  <c r="CV312" i="7"/>
  <c r="CR312" i="7"/>
  <c r="CQ312" i="7"/>
  <c r="CE312" i="7"/>
  <c r="CZ312" i="7"/>
  <c r="CK312" i="7"/>
  <c r="CC140" i="7"/>
  <c r="CU140" i="7"/>
  <c r="CS140" i="7"/>
  <c r="CQ140" i="7"/>
  <c r="CG140" i="7"/>
  <c r="CV140" i="7"/>
  <c r="CT140" i="7"/>
  <c r="CO140" i="7"/>
  <c r="CW140" i="7"/>
  <c r="CH104" i="7"/>
  <c r="CG104" i="7"/>
  <c r="CF104" i="7"/>
  <c r="AY104" i="7" s="1"/>
  <c r="CE104" i="7"/>
  <c r="CC104" i="7"/>
  <c r="CX104" i="7"/>
  <c r="CQ104" i="7"/>
  <c r="CF213" i="7"/>
  <c r="CT213" i="7"/>
  <c r="CE213" i="7"/>
  <c r="CS213" i="7"/>
  <c r="CB213" i="7"/>
  <c r="AY213" i="7" s="1"/>
  <c r="CG213" i="7"/>
  <c r="CH213" i="7"/>
  <c r="CV213" i="7"/>
  <c r="CU213" i="7"/>
  <c r="CP213" i="7"/>
  <c r="AY269" i="7"/>
  <c r="CR53" i="7"/>
  <c r="CE53" i="7"/>
  <c r="CT53" i="7"/>
  <c r="CH53" i="7"/>
  <c r="CE95" i="7"/>
  <c r="AY95" i="7" s="1"/>
  <c r="CC95" i="7"/>
  <c r="CW95" i="7"/>
  <c r="CU95" i="7"/>
  <c r="CS95" i="7"/>
  <c r="CO95" i="7"/>
  <c r="CE136" i="7"/>
  <c r="CB140" i="7"/>
  <c r="I158" i="7"/>
  <c r="CH169" i="7"/>
  <c r="CT169" i="7"/>
  <c r="CF169" i="7"/>
  <c r="CV169" i="7"/>
  <c r="CU169" i="7"/>
  <c r="CS169" i="7"/>
  <c r="CG169" i="7"/>
  <c r="CE169" i="7"/>
  <c r="CD169" i="7"/>
  <c r="CH259" i="7"/>
  <c r="CZ259" i="7"/>
  <c r="CY259" i="7"/>
  <c r="CL259" i="7"/>
  <c r="CS259" i="7"/>
  <c r="CF259" i="7"/>
  <c r="CW259" i="7"/>
  <c r="CV259" i="7"/>
  <c r="CT259" i="7"/>
  <c r="CE259" i="7"/>
  <c r="CB16" i="7"/>
  <c r="CU22" i="7"/>
  <c r="CT22" i="7"/>
  <c r="CS22" i="7"/>
  <c r="CH22" i="7"/>
  <c r="AY38" i="7"/>
  <c r="CD64" i="7"/>
  <c r="F67" i="7"/>
  <c r="CA74" i="7"/>
  <c r="O74" i="7" s="1"/>
  <c r="CC91" i="7"/>
  <c r="AY91" i="7" s="1"/>
  <c r="CE121" i="7"/>
  <c r="CF124" i="7"/>
  <c r="CB126" i="7"/>
  <c r="CS133" i="7"/>
  <c r="CG133" i="7"/>
  <c r="CQ133" i="7"/>
  <c r="CE133" i="7"/>
  <c r="CW133" i="7"/>
  <c r="CV133" i="7"/>
  <c r="CU133" i="7"/>
  <c r="CT133" i="7"/>
  <c r="CO133" i="7"/>
  <c r="CI133" i="7"/>
  <c r="CH133" i="7"/>
  <c r="CO136" i="7"/>
  <c r="CB138" i="7"/>
  <c r="CE140" i="7"/>
  <c r="CH179" i="7"/>
  <c r="CR189" i="7"/>
  <c r="CE189" i="7"/>
  <c r="CD189" i="7"/>
  <c r="CP189" i="7"/>
  <c r="CU189" i="7"/>
  <c r="CT189" i="7"/>
  <c r="CS189" i="7"/>
  <c r="CC189" i="7"/>
  <c r="CF189" i="7"/>
  <c r="CB189" i="7"/>
  <c r="E201" i="7"/>
  <c r="D201" i="7" s="1"/>
  <c r="CV210" i="7"/>
  <c r="CP210" i="7"/>
  <c r="CH210" i="7"/>
  <c r="CE210" i="7"/>
  <c r="CR210" i="7"/>
  <c r="CU210" i="7"/>
  <c r="CS210" i="7"/>
  <c r="CQ210" i="7"/>
  <c r="CB210" i="7"/>
  <c r="AY210" i="7" s="1"/>
  <c r="CA231" i="7"/>
  <c r="AJ231" i="7" s="1"/>
  <c r="CR231" i="7"/>
  <c r="CQ231" i="7"/>
  <c r="CO231" i="7"/>
  <c r="CD231" i="7"/>
  <c r="CC231" i="7"/>
  <c r="CB231" i="7"/>
  <c r="CY312" i="7"/>
  <c r="CQ326" i="7"/>
  <c r="CU27" i="7"/>
  <c r="CT27" i="7"/>
  <c r="CS27" i="7"/>
  <c r="CH27" i="7"/>
  <c r="CH45" i="7"/>
  <c r="CG45" i="7"/>
  <c r="CE45" i="7"/>
  <c r="CU16" i="7"/>
  <c r="CT16" i="7"/>
  <c r="CS16" i="7"/>
  <c r="CH16" i="7"/>
  <c r="CD16" i="7"/>
  <c r="CI129" i="7"/>
  <c r="CQ129" i="7"/>
  <c r="CO129" i="7"/>
  <c r="CC129" i="7"/>
  <c r="CW129" i="7"/>
  <c r="CT129" i="7"/>
  <c r="CE129" i="7"/>
  <c r="CU34" i="7"/>
  <c r="CT34" i="7"/>
  <c r="CS34" i="7"/>
  <c r="CH34" i="7"/>
  <c r="CD34" i="7"/>
  <c r="CB124" i="7"/>
  <c r="AY124" i="7" s="1"/>
  <c r="B158" i="7"/>
  <c r="CB31" i="7"/>
  <c r="AY31" i="7" s="1"/>
  <c r="CH44" i="7"/>
  <c r="CG44" i="7"/>
  <c r="CF44" i="7"/>
  <c r="CB54" i="7"/>
  <c r="F143" i="7"/>
  <c r="CB23" i="7"/>
  <c r="AY23" i="7" s="1"/>
  <c r="CB12" i="7"/>
  <c r="CE23" i="7"/>
  <c r="CE27" i="7"/>
  <c r="CB38" i="7"/>
  <c r="CR47" i="7"/>
  <c r="CE47" i="7"/>
  <c r="CV47" i="7"/>
  <c r="CF64" i="7"/>
  <c r="CB100" i="7"/>
  <c r="CI103" i="7"/>
  <c r="CH103" i="7"/>
  <c r="CG103" i="7"/>
  <c r="CC103" i="7"/>
  <c r="AY103" i="7" s="1"/>
  <c r="CI104" i="7"/>
  <c r="CE107" i="7"/>
  <c r="CI118" i="7"/>
  <c r="AY118" i="7" s="1"/>
  <c r="CH118" i="7"/>
  <c r="CG118" i="7"/>
  <c r="CF118" i="7"/>
  <c r="CC118" i="7"/>
  <c r="CE118" i="7"/>
  <c r="CV118" i="7"/>
  <c r="CI121" i="7"/>
  <c r="CQ128" i="7"/>
  <c r="CO128" i="7"/>
  <c r="CI128" i="7"/>
  <c r="CW128" i="7"/>
  <c r="CU128" i="7"/>
  <c r="CC128" i="7"/>
  <c r="AY128" i="7" s="1"/>
  <c r="CH129" i="7"/>
  <c r="CE131" i="7"/>
  <c r="CI131" i="7"/>
  <c r="CQ131" i="7"/>
  <c r="CH131" i="7"/>
  <c r="CG131" i="7"/>
  <c r="CF131" i="7"/>
  <c r="CF140" i="7"/>
  <c r="CR164" i="7"/>
  <c r="CE164" i="7"/>
  <c r="CS164" i="7"/>
  <c r="CD164" i="7"/>
  <c r="CH164" i="7"/>
  <c r="CG164" i="7"/>
  <c r="CF164" i="7"/>
  <c r="CG171" i="7"/>
  <c r="CD192" i="7"/>
  <c r="CQ192" i="7"/>
  <c r="CV192" i="7"/>
  <c r="CU192" i="7"/>
  <c r="CR192" i="7"/>
  <c r="CP192" i="7"/>
  <c r="CH192" i="7"/>
  <c r="CG192" i="7"/>
  <c r="CE192" i="7"/>
  <c r="CD220" i="7"/>
  <c r="L244" i="7"/>
  <c r="CA250" i="7"/>
  <c r="D250" i="7"/>
  <c r="CW269" i="7"/>
  <c r="CQ306" i="7"/>
  <c r="CW124" i="7"/>
  <c r="CV124" i="7"/>
  <c r="CU124" i="7"/>
  <c r="CT124" i="7"/>
  <c r="CS124" i="7"/>
  <c r="CQ124" i="7"/>
  <c r="CI124" i="7"/>
  <c r="CH124" i="7"/>
  <c r="CG124" i="7"/>
  <c r="CE124" i="7"/>
  <c r="CD179" i="7"/>
  <c r="CC179" i="7"/>
  <c r="CP179" i="7"/>
  <c r="CU179" i="7"/>
  <c r="CV179" i="7"/>
  <c r="CS179" i="7"/>
  <c r="CQ179" i="7"/>
  <c r="CG179" i="7"/>
  <c r="CB35" i="7"/>
  <c r="CR48" i="7"/>
  <c r="CE48" i="7"/>
  <c r="CU48" i="7"/>
  <c r="CH312" i="7"/>
  <c r="CO323" i="7"/>
  <c r="D323" i="7"/>
  <c r="CU30" i="7"/>
  <c r="CT30" i="7"/>
  <c r="CS30" i="7"/>
  <c r="CH30" i="7"/>
  <c r="CV30" i="7"/>
  <c r="CB64" i="7"/>
  <c r="AY64" i="7" s="1"/>
  <c r="CD27" i="7"/>
  <c r="CU15" i="7"/>
  <c r="CT15" i="7"/>
  <c r="CS15" i="7"/>
  <c r="CH15" i="7"/>
  <c r="CD15" i="7"/>
  <c r="CE16" i="7"/>
  <c r="CF23" i="7"/>
  <c r="CF27" i="7"/>
  <c r="CB34" i="7"/>
  <c r="D37" i="7"/>
  <c r="CB44" i="7"/>
  <c r="CB48" i="7"/>
  <c r="AY48" i="7" s="1"/>
  <c r="D52" i="7"/>
  <c r="CE61" i="7"/>
  <c r="CG64" i="7"/>
  <c r="CA79" i="7"/>
  <c r="O79" i="7" s="1"/>
  <c r="CE91" i="7"/>
  <c r="CC100" i="7"/>
  <c r="CJ104" i="7"/>
  <c r="CE106" i="7"/>
  <c r="CC106" i="7"/>
  <c r="CW106" i="7"/>
  <c r="CU106" i="7"/>
  <c r="CV106" i="7"/>
  <c r="CF107" i="7"/>
  <c r="CX123" i="7"/>
  <c r="CW123" i="7"/>
  <c r="CQ123" i="7"/>
  <c r="CJ123" i="7"/>
  <c r="CH123" i="7"/>
  <c r="CG123" i="7"/>
  <c r="CF123" i="7"/>
  <c r="AY123" i="7" s="1"/>
  <c r="CE123" i="7"/>
  <c r="CH140" i="7"/>
  <c r="CG189" i="7"/>
  <c r="CC210" i="7"/>
  <c r="CA259" i="7"/>
  <c r="CA266" i="7"/>
  <c r="CO266" i="7"/>
  <c r="CO297" i="7"/>
  <c r="CA297" i="7"/>
  <c r="CR306" i="7"/>
  <c r="CD12" i="7"/>
  <c r="CF16" i="7"/>
  <c r="CG27" i="7"/>
  <c r="CE38" i="7"/>
  <c r="CR45" i="7"/>
  <c r="CB53" i="7"/>
  <c r="CF61" i="7"/>
  <c r="CH64" i="7"/>
  <c r="CG91" i="7"/>
  <c r="D94" i="7"/>
  <c r="D99" i="7"/>
  <c r="CP104" i="7"/>
  <c r="CG107" i="7"/>
  <c r="CS121" i="7"/>
  <c r="CX124" i="7"/>
  <c r="CS129" i="7"/>
  <c r="CC131" i="7"/>
  <c r="AY131" i="7" s="1"/>
  <c r="CI140" i="7"/>
  <c r="CH189" i="7"/>
  <c r="CB192" i="7"/>
  <c r="CD210" i="7"/>
  <c r="CB221" i="7"/>
  <c r="CV221" i="7"/>
  <c r="CP221" i="7"/>
  <c r="CU221" i="7"/>
  <c r="CE221" i="7"/>
  <c r="CH221" i="7"/>
  <c r="CG221" i="7"/>
  <c r="CD221" i="7"/>
  <c r="CR221" i="7"/>
  <c r="CQ221" i="7"/>
  <c r="CC221" i="7"/>
  <c r="CP231" i="7"/>
  <c r="CV270" i="7"/>
  <c r="CW270" i="7"/>
  <c r="CT270" i="7"/>
  <c r="CK270" i="7"/>
  <c r="CR270" i="7"/>
  <c r="CL270" i="7"/>
  <c r="CI270" i="7"/>
  <c r="CH270" i="7"/>
  <c r="CF270" i="7"/>
  <c r="CZ270" i="7"/>
  <c r="CQ270" i="7"/>
  <c r="CE270" i="7"/>
  <c r="CD270" i="7"/>
  <c r="CY270" i="7"/>
  <c r="CS270" i="7"/>
  <c r="CC270" i="7"/>
  <c r="CS306" i="7"/>
  <c r="CF321" i="7"/>
  <c r="CT321" i="7"/>
  <c r="CV321" i="7"/>
  <c r="CH321" i="7"/>
  <c r="CL321" i="7"/>
  <c r="CK321" i="7"/>
  <c r="CJ321" i="7"/>
  <c r="CI321" i="7"/>
  <c r="CY321" i="7"/>
  <c r="CX321" i="7"/>
  <c r="CW321" i="7"/>
  <c r="CU23" i="7"/>
  <c r="CT23" i="7"/>
  <c r="CS23" i="7"/>
  <c r="CH23" i="7"/>
  <c r="CD23" i="7"/>
  <c r="CO138" i="7"/>
  <c r="CE138" i="7"/>
  <c r="CU138" i="7"/>
  <c r="CT138" i="7"/>
  <c r="CS138" i="7"/>
  <c r="CI138" i="7"/>
  <c r="CV138" i="7"/>
  <c r="CQ138" i="7"/>
  <c r="CH138" i="7"/>
  <c r="CG138" i="7"/>
  <c r="CF138" i="7"/>
  <c r="CC138" i="7"/>
  <c r="CP129" i="7"/>
  <c r="CB129" i="7"/>
  <c r="CU125" i="7"/>
  <c r="CT125" i="7"/>
  <c r="CS125" i="7"/>
  <c r="CI125" i="7"/>
  <c r="CX125" i="7"/>
  <c r="CW125" i="7"/>
  <c r="CV125" i="7"/>
  <c r="CQ125" i="7"/>
  <c r="CJ125" i="7"/>
  <c r="CG125" i="7"/>
  <c r="CE44" i="7"/>
  <c r="CS104" i="7"/>
  <c r="CI107" i="7"/>
  <c r="CW121" i="7"/>
  <c r="CV129" i="7"/>
  <c r="CF137" i="7"/>
  <c r="CG137" i="7"/>
  <c r="CV137" i="7"/>
  <c r="CU137" i="7"/>
  <c r="CT137" i="7"/>
  <c r="CO137" i="7"/>
  <c r="CI137" i="7"/>
  <c r="CH137" i="7"/>
  <c r="CE137" i="7"/>
  <c r="CC137" i="7"/>
  <c r="CW137" i="7"/>
  <c r="CB186" i="7"/>
  <c r="CU186" i="7"/>
  <c r="CT186" i="7"/>
  <c r="CV186" i="7"/>
  <c r="CF186" i="7"/>
  <c r="CQ186" i="7"/>
  <c r="CP186" i="7"/>
  <c r="CH186" i="7"/>
  <c r="CS186" i="7"/>
  <c r="CR186" i="7"/>
  <c r="CG186" i="7"/>
  <c r="CY307" i="7"/>
  <c r="CK307" i="7"/>
  <c r="CI307" i="7"/>
  <c r="CL307" i="7"/>
  <c r="CH307" i="7"/>
  <c r="CF307" i="7"/>
  <c r="CT307" i="7"/>
  <c r="CS307" i="7"/>
  <c r="CZ307" i="7"/>
  <c r="CW307" i="7"/>
  <c r="CT100" i="7"/>
  <c r="CS100" i="7"/>
  <c r="CQ100" i="7"/>
  <c r="CI100" i="7"/>
  <c r="CH100" i="7"/>
  <c r="CF100" i="7"/>
  <c r="CE100" i="7"/>
  <c r="CF38" i="7"/>
  <c r="CU21" i="7"/>
  <c r="CT21" i="7"/>
  <c r="CS21" i="7"/>
  <c r="CH21" i="7"/>
  <c r="AY21" i="7" s="1"/>
  <c r="CV21" i="7"/>
  <c r="CD30" i="7"/>
  <c r="AY30" i="7" s="1"/>
  <c r="CR194" i="7"/>
  <c r="CH194" i="7"/>
  <c r="CG194" i="7"/>
  <c r="CU194" i="7"/>
  <c r="CE194" i="7"/>
  <c r="CV194" i="7"/>
  <c r="CQ194" i="7"/>
  <c r="CP194" i="7"/>
  <c r="CD194" i="7"/>
  <c r="CC194" i="7"/>
  <c r="CB194" i="7"/>
  <c r="AY194" i="7" s="1"/>
  <c r="CG16" i="7"/>
  <c r="CU25" i="7"/>
  <c r="CT25" i="7"/>
  <c r="CS25" i="7"/>
  <c r="CH25" i="7"/>
  <c r="CV25" i="7"/>
  <c r="CD48" i="7"/>
  <c r="CH91" i="7"/>
  <c r="CP96" i="7"/>
  <c r="CG100" i="7"/>
  <c r="CH107" i="7"/>
  <c r="CT45" i="7"/>
  <c r="CD53" i="7"/>
  <c r="CI91" i="7"/>
  <c r="CG95" i="7"/>
  <c r="AY106" i="7"/>
  <c r="AY114" i="7"/>
  <c r="CE120" i="7"/>
  <c r="CC120" i="7"/>
  <c r="CW120" i="7"/>
  <c r="CO120" i="7"/>
  <c r="CI120" i="7"/>
  <c r="CH120" i="7"/>
  <c r="CF120" i="7"/>
  <c r="CS120" i="7"/>
  <c r="CQ120" i="7"/>
  <c r="CX138" i="7"/>
  <c r="CF222" i="7"/>
  <c r="CT222" i="7"/>
  <c r="CG222" i="7"/>
  <c r="CE222" i="7"/>
  <c r="CR222" i="7"/>
  <c r="CS222" i="7"/>
  <c r="CV222" i="7"/>
  <c r="CU222" i="7"/>
  <c r="CU14" i="7"/>
  <c r="CT14" i="7"/>
  <c r="CS14" i="7"/>
  <c r="CH14" i="7"/>
  <c r="AY14" i="7" s="1"/>
  <c r="CD26" i="7"/>
  <c r="AY26" i="7" s="1"/>
  <c r="CF53" i="7"/>
  <c r="CO102" i="7"/>
  <c r="CI102" i="7"/>
  <c r="CH102" i="7"/>
  <c r="CE102" i="7"/>
  <c r="CW102" i="7"/>
  <c r="CG130" i="7"/>
  <c r="CO130" i="7"/>
  <c r="CQ130" i="7"/>
  <c r="CE130" i="7"/>
  <c r="CC130" i="7"/>
  <c r="CT130" i="7"/>
  <c r="CG139" i="7"/>
  <c r="CX139" i="7"/>
  <c r="CC139" i="7"/>
  <c r="CT139" i="7"/>
  <c r="CS139" i="7"/>
  <c r="CI139" i="7"/>
  <c r="CW139" i="7"/>
  <c r="CV139" i="7"/>
  <c r="CU139" i="7"/>
  <c r="CQ139" i="7"/>
  <c r="CO139" i="7"/>
  <c r="CH139" i="7"/>
  <c r="CJ139" i="7"/>
  <c r="CE139" i="7"/>
  <c r="CH170" i="7"/>
  <c r="CU170" i="7"/>
  <c r="CG170" i="7"/>
  <c r="CS170" i="7"/>
  <c r="CF170" i="7"/>
  <c r="CE170" i="7"/>
  <c r="CV170" i="7"/>
  <c r="CT170" i="7"/>
  <c r="CH172" i="7"/>
  <c r="CS172" i="7"/>
  <c r="CV172" i="7"/>
  <c r="CU172" i="7"/>
  <c r="CG172" i="7"/>
  <c r="CT172" i="7"/>
  <c r="CR172" i="7"/>
  <c r="CE172" i="7"/>
  <c r="CD172" i="7"/>
  <c r="CG184" i="7"/>
  <c r="CF184" i="7"/>
  <c r="CB184" i="7"/>
  <c r="CS184" i="7"/>
  <c r="CE184" i="7"/>
  <c r="CV184" i="7"/>
  <c r="CP184" i="7"/>
  <c r="CU184" i="7"/>
  <c r="CT184" i="7"/>
  <c r="CR184" i="7"/>
  <c r="CU190" i="7"/>
  <c r="CP190" i="7"/>
  <c r="CH190" i="7"/>
  <c r="CF190" i="7"/>
  <c r="CQ190" i="7"/>
  <c r="CB190" i="7"/>
  <c r="AY190" i="7" s="1"/>
  <c r="CV190" i="7"/>
  <c r="CT190" i="7"/>
  <c r="CS190" i="7"/>
  <c r="CR190" i="7"/>
  <c r="CG190" i="7"/>
  <c r="CD190" i="7"/>
  <c r="CJ267" i="7"/>
  <c r="CI267" i="7"/>
  <c r="CW267" i="7"/>
  <c r="CV267" i="7"/>
  <c r="CU267" i="7"/>
  <c r="CT267" i="7"/>
  <c r="CX267" i="7"/>
  <c r="CK267" i="7"/>
  <c r="AY267" i="7" s="1"/>
  <c r="CZ267" i="7"/>
  <c r="CY267" i="7"/>
  <c r="CL267" i="7"/>
  <c r="CH267" i="7"/>
  <c r="CA292" i="7"/>
  <c r="CO292" i="7"/>
  <c r="D298" i="7"/>
  <c r="CA298" i="7"/>
  <c r="CO298" i="7"/>
  <c r="CA307" i="7"/>
  <c r="CO307" i="7"/>
  <c r="CH316" i="7"/>
  <c r="CT316" i="7"/>
  <c r="CW316" i="7"/>
  <c r="CF316" i="7"/>
  <c r="CZ316" i="7"/>
  <c r="CL316" i="7"/>
  <c r="CY316" i="7"/>
  <c r="CV316" i="7"/>
  <c r="CK316" i="7"/>
  <c r="CI316" i="7"/>
  <c r="CC325" i="7"/>
  <c r="AY325" i="7" s="1"/>
  <c r="CS325" i="7"/>
  <c r="CH325" i="7"/>
  <c r="CF325" i="7"/>
  <c r="CL325" i="7"/>
  <c r="CV325" i="7"/>
  <c r="CW325" i="7"/>
  <c r="CT325" i="7"/>
  <c r="CR325" i="7"/>
  <c r="CQ325" i="7"/>
  <c r="CZ325" i="7"/>
  <c r="CI325" i="7"/>
  <c r="CK325" i="7"/>
  <c r="CE325" i="7"/>
  <c r="CD325" i="7"/>
  <c r="CE15" i="7"/>
  <c r="CE22" i="7"/>
  <c r="AY22" i="7" s="1"/>
  <c r="CR23" i="7"/>
  <c r="CE26" i="7"/>
  <c r="CR27" i="7"/>
  <c r="CF30" i="7"/>
  <c r="CV45" i="7"/>
  <c r="CH48" i="7"/>
  <c r="CB52" i="7"/>
  <c r="CG53" i="7"/>
  <c r="AY56" i="7"/>
  <c r="D58" i="7"/>
  <c r="CS64" i="7"/>
  <c r="CA80" i="7"/>
  <c r="O80" i="7" s="1"/>
  <c r="CS91" i="7"/>
  <c r="CI95" i="7"/>
  <c r="CF103" i="7"/>
  <c r="CU104" i="7"/>
  <c r="CF106" i="7"/>
  <c r="CP107" i="7"/>
  <c r="AY113" i="7"/>
  <c r="CO117" i="7"/>
  <c r="CI117" i="7"/>
  <c r="CC117" i="7"/>
  <c r="CW117" i="7"/>
  <c r="CG117" i="7"/>
  <c r="CT122" i="7"/>
  <c r="CQ122" i="7"/>
  <c r="CJ122" i="7"/>
  <c r="CH122" i="7"/>
  <c r="CG122" i="7"/>
  <c r="CF122" i="7"/>
  <c r="AY122" i="7" s="1"/>
  <c r="CI123" i="7"/>
  <c r="CE128" i="7"/>
  <c r="CS131" i="7"/>
  <c r="CC186" i="7"/>
  <c r="CI251" i="7"/>
  <c r="CL251" i="7"/>
  <c r="CV251" i="7"/>
  <c r="CY251" i="7"/>
  <c r="CT251" i="7"/>
  <c r="CK251" i="7"/>
  <c r="CF251" i="7"/>
  <c r="CH251" i="7"/>
  <c r="CA319" i="7"/>
  <c r="D319" i="7"/>
  <c r="CO319" i="7"/>
  <c r="CZ321" i="7"/>
  <c r="CB62" i="7"/>
  <c r="CP62" i="7"/>
  <c r="CP119" i="7"/>
  <c r="CB119" i="7"/>
  <c r="D119" i="7"/>
  <c r="CS217" i="7"/>
  <c r="CV217" i="7"/>
  <c r="CU217" i="7"/>
  <c r="CR217" i="7"/>
  <c r="CD217" i="7"/>
  <c r="CH217" i="7"/>
  <c r="CT217" i="7"/>
  <c r="CQ217" i="7"/>
  <c r="CC217" i="7"/>
  <c r="CG217" i="7"/>
  <c r="CF217" i="7"/>
  <c r="CD61" i="7"/>
  <c r="AY61" i="7" s="1"/>
  <c r="CG61" i="7"/>
  <c r="CR64" i="7"/>
  <c r="CF15" i="7"/>
  <c r="CR16" i="7"/>
  <c r="CF22" i="7"/>
  <c r="CV23" i="7"/>
  <c r="CF26" i="7"/>
  <c r="CV27" i="7"/>
  <c r="CG30" i="7"/>
  <c r="CD47" i="7"/>
  <c r="CP51" i="7"/>
  <c r="F57" i="7"/>
  <c r="CB56" i="7"/>
  <c r="CR61" i="7"/>
  <c r="E63" i="7"/>
  <c r="CT64" i="7"/>
  <c r="CB66" i="7"/>
  <c r="AY66" i="7" s="1"/>
  <c r="CA71" i="7"/>
  <c r="O71" i="7" s="1"/>
  <c r="CP95" i="7"/>
  <c r="CW98" i="7"/>
  <c r="CV98" i="7"/>
  <c r="CU98" i="7"/>
  <c r="CQ98" i="7"/>
  <c r="CO98" i="7"/>
  <c r="CU100" i="7"/>
  <c r="CP102" i="7"/>
  <c r="CB102" i="7"/>
  <c r="AY102" i="7" s="1"/>
  <c r="CO103" i="7"/>
  <c r="CV104" i="7"/>
  <c r="CG106" i="7"/>
  <c r="CQ107" i="7"/>
  <c r="CP111" i="7"/>
  <c r="CP115" i="7"/>
  <c r="CQ118" i="7"/>
  <c r="CF128" i="7"/>
  <c r="CT131" i="7"/>
  <c r="CF133" i="7"/>
  <c r="CT164" i="7"/>
  <c r="AY170" i="7"/>
  <c r="CP172" i="7"/>
  <c r="CB172" i="7"/>
  <c r="CD186" i="7"/>
  <c r="CE196" i="7"/>
  <c r="CD196" i="7"/>
  <c r="AY196" i="7" s="1"/>
  <c r="CC196" i="7"/>
  <c r="CT196" i="7"/>
  <c r="CS196" i="7"/>
  <c r="CV196" i="7"/>
  <c r="CU196" i="7"/>
  <c r="CR196" i="7"/>
  <c r="CH196" i="7"/>
  <c r="CG196" i="7"/>
  <c r="CH197" i="7"/>
  <c r="CP197" i="7"/>
  <c r="CG197" i="7"/>
  <c r="CC197" i="7"/>
  <c r="CQ197" i="7"/>
  <c r="CE197" i="7"/>
  <c r="CD197" i="7"/>
  <c r="CB197" i="7"/>
  <c r="AY197" i="7" s="1"/>
  <c r="CU197" i="7"/>
  <c r="CT197" i="7"/>
  <c r="CS197" i="7"/>
  <c r="CR197" i="7"/>
  <c r="CF197" i="7"/>
  <c r="CB222" i="7"/>
  <c r="CO295" i="7"/>
  <c r="CE307" i="7"/>
  <c r="CY311" i="7"/>
  <c r="CW311" i="7"/>
  <c r="CL311" i="7"/>
  <c r="CI311" i="7"/>
  <c r="CH311" i="7"/>
  <c r="CF311" i="7"/>
  <c r="AY311" i="7" s="1"/>
  <c r="CV311" i="7"/>
  <c r="CT311" i="7"/>
  <c r="CK311" i="7"/>
  <c r="CZ311" i="7"/>
  <c r="AY316" i="7"/>
  <c r="CY326" i="7"/>
  <c r="CC326" i="7"/>
  <c r="CV326" i="7"/>
  <c r="CK326" i="7"/>
  <c r="CS326" i="7"/>
  <c r="CZ326" i="7"/>
  <c r="CW326" i="7"/>
  <c r="CT326" i="7"/>
  <c r="CR326" i="7"/>
  <c r="CI326" i="7"/>
  <c r="CL326" i="7"/>
  <c r="CH326" i="7"/>
  <c r="CF326" i="7"/>
  <c r="CD326" i="7"/>
  <c r="CQ91" i="7"/>
  <c r="CO91" i="7"/>
  <c r="CF91" i="7"/>
  <c r="CT136" i="7"/>
  <c r="CH136" i="7"/>
  <c r="CF136" i="7"/>
  <c r="AY136" i="7" s="1"/>
  <c r="CV136" i="7"/>
  <c r="CU136" i="7"/>
  <c r="CS136" i="7"/>
  <c r="CI136" i="7"/>
  <c r="CC136" i="7"/>
  <c r="CH252" i="7"/>
  <c r="CL252" i="7"/>
  <c r="CD252" i="7"/>
  <c r="CE252" i="7"/>
  <c r="CK252" i="7"/>
  <c r="CI252" i="7"/>
  <c r="CZ252" i="7"/>
  <c r="CT252" i="7"/>
  <c r="CY252" i="7"/>
  <c r="CV252" i="7"/>
  <c r="CS252" i="7"/>
  <c r="CR252" i="7"/>
  <c r="CQ252" i="7"/>
  <c r="AY296" i="7"/>
  <c r="CC121" i="7"/>
  <c r="CV121" i="7"/>
  <c r="CQ121" i="7"/>
  <c r="CJ121" i="7"/>
  <c r="CH121" i="7"/>
  <c r="CG121" i="7"/>
  <c r="CF121" i="7"/>
  <c r="CU121" i="7"/>
  <c r="CH188" i="7"/>
  <c r="CC188" i="7"/>
  <c r="CS188" i="7"/>
  <c r="CE188" i="7"/>
  <c r="CD188" i="7"/>
  <c r="CB188" i="7"/>
  <c r="CV188" i="7"/>
  <c r="CU188" i="7"/>
  <c r="CT188" i="7"/>
  <c r="CR188" i="7"/>
  <c r="CQ188" i="7"/>
  <c r="CR209" i="7"/>
  <c r="CF209" i="7"/>
  <c r="CC209" i="7"/>
  <c r="CU209" i="7"/>
  <c r="CT209" i="7"/>
  <c r="CQ209" i="7"/>
  <c r="CE209" i="7"/>
  <c r="CD209" i="7"/>
  <c r="CB209" i="7"/>
  <c r="CH209" i="7"/>
  <c r="CG209" i="7"/>
  <c r="CA303" i="7"/>
  <c r="CU12" i="7"/>
  <c r="CT12" i="7"/>
  <c r="CS12" i="7"/>
  <c r="CH12" i="7"/>
  <c r="CV12" i="7"/>
  <c r="CO73" i="7"/>
  <c r="CH171" i="7"/>
  <c r="CV171" i="7"/>
  <c r="CU171" i="7"/>
  <c r="CR171" i="7"/>
  <c r="CD171" i="7"/>
  <c r="CE171" i="7"/>
  <c r="CF171" i="7"/>
  <c r="CO252" i="7"/>
  <c r="CA252" i="7"/>
  <c r="CV269" i="7"/>
  <c r="CU269" i="7"/>
  <c r="CT269" i="7"/>
  <c r="CH269" i="7"/>
  <c r="CG269" i="7"/>
  <c r="CI269" i="7"/>
  <c r="CK269" i="7"/>
  <c r="CZ269" i="7"/>
  <c r="CV294" i="7"/>
  <c r="CT294" i="7"/>
  <c r="CS294" i="7"/>
  <c r="CL294" i="7"/>
  <c r="CC294" i="7"/>
  <c r="AY294" i="7" s="1"/>
  <c r="CZ294" i="7"/>
  <c r="CY294" i="7"/>
  <c r="CW294" i="7"/>
  <c r="CR294" i="7"/>
  <c r="CQ294" i="7"/>
  <c r="CH294" i="7"/>
  <c r="CD294" i="7"/>
  <c r="CK294" i="7"/>
  <c r="CI294" i="7"/>
  <c r="CE294" i="7"/>
  <c r="AY15" i="7"/>
  <c r="CE34" i="7"/>
  <c r="CS45" i="7"/>
  <c r="CR56" i="7"/>
  <c r="CE56" i="7"/>
  <c r="CV66" i="7"/>
  <c r="CU66" i="7"/>
  <c r="CT66" i="7"/>
  <c r="CW110" i="7"/>
  <c r="CV110" i="7"/>
  <c r="CU110" i="7"/>
  <c r="CS110" i="7"/>
  <c r="CQ110" i="7"/>
  <c r="CO110" i="7"/>
  <c r="CT110" i="7"/>
  <c r="CH110" i="7"/>
  <c r="CU129" i="7"/>
  <c r="CW136" i="7"/>
  <c r="CW138" i="7"/>
  <c r="CR202" i="7"/>
  <c r="CF202" i="7"/>
  <c r="CU202" i="7"/>
  <c r="CP202" i="7"/>
  <c r="CB202" i="7"/>
  <c r="CE202" i="7"/>
  <c r="CD202" i="7"/>
  <c r="CC202" i="7"/>
  <c r="CV202" i="7"/>
  <c r="CT202" i="7"/>
  <c r="CS202" i="7"/>
  <c r="CQ202" i="7"/>
  <c r="CH202" i="7"/>
  <c r="CT285" i="7"/>
  <c r="CZ285" i="7"/>
  <c r="CY285" i="7"/>
  <c r="CL285" i="7"/>
  <c r="CF285" i="7"/>
  <c r="CX285" i="7"/>
  <c r="CJ285" i="7"/>
  <c r="CW285" i="7"/>
  <c r="CK285" i="7"/>
  <c r="CI285" i="7"/>
  <c r="CH285" i="7"/>
  <c r="CY292" i="7"/>
  <c r="CT292" i="7"/>
  <c r="CH292" i="7"/>
  <c r="CI292" i="7"/>
  <c r="CF292" i="7"/>
  <c r="CW292" i="7"/>
  <c r="CK292" i="7"/>
  <c r="CZ292" i="7"/>
  <c r="CV292" i="7"/>
  <c r="CV306" i="7"/>
  <c r="CF12" i="7"/>
  <c r="CF34" i="7"/>
  <c r="CG38" i="7"/>
  <c r="CF48" i="7"/>
  <c r="CR169" i="7"/>
  <c r="CT171" i="7"/>
  <c r="CU211" i="7"/>
  <c r="CC211" i="7"/>
  <c r="CB211" i="7"/>
  <c r="CH211" i="7"/>
  <c r="CV211" i="7"/>
  <c r="CG211" i="7"/>
  <c r="CD211" i="7"/>
  <c r="CS211" i="7"/>
  <c r="CR211" i="7"/>
  <c r="CQ211" i="7"/>
  <c r="CP211" i="7"/>
  <c r="CK259" i="7"/>
  <c r="CT271" i="7"/>
  <c r="CZ271" i="7"/>
  <c r="CY271" i="7"/>
  <c r="CW271" i="7"/>
  <c r="CL271" i="7"/>
  <c r="CE271" i="7"/>
  <c r="CF271" i="7"/>
  <c r="CV271" i="7"/>
  <c r="CH271" i="7"/>
  <c r="CE329" i="7"/>
  <c r="CW329" i="7"/>
  <c r="CQ329" i="7"/>
  <c r="CH329" i="7"/>
  <c r="CY329" i="7"/>
  <c r="CC329" i="7"/>
  <c r="AY329" i="7" s="1"/>
  <c r="CS329" i="7"/>
  <c r="CT329" i="7"/>
  <c r="CZ329" i="7"/>
  <c r="CV329" i="7"/>
  <c r="CR329" i="7"/>
  <c r="CK329" i="7"/>
  <c r="CI329" i="7"/>
  <c r="CF329" i="7"/>
  <c r="CD329" i="7"/>
  <c r="CL329" i="7"/>
  <c r="CG12" i="7"/>
  <c r="CE30" i="7"/>
  <c r="CG34" i="7"/>
  <c r="CU45" i="7"/>
  <c r="CG48" i="7"/>
  <c r="CR51" i="7"/>
  <c r="CE51" i="7"/>
  <c r="AY51" i="7" s="1"/>
  <c r="CF51" i="7"/>
  <c r="CP61" i="7"/>
  <c r="CH95" i="7"/>
  <c r="CB99" i="7"/>
  <c r="CE103" i="7"/>
  <c r="CT104" i="7"/>
  <c r="CO107" i="7"/>
  <c r="CO118" i="7"/>
  <c r="CX121" i="7"/>
  <c r="CC133" i="7"/>
  <c r="AY133" i="7" s="1"/>
  <c r="CG15" i="7"/>
  <c r="CV16" i="7"/>
  <c r="CG22" i="7"/>
  <c r="CG26" i="7"/>
  <c r="CR38" i="7"/>
  <c r="CR44" i="7"/>
  <c r="CF47" i="7"/>
  <c r="D55" i="7"/>
  <c r="CS61" i="7"/>
  <c r="F63" i="7"/>
  <c r="D65" i="7"/>
  <c r="CU91" i="7"/>
  <c r="CQ95" i="7"/>
  <c r="CV100" i="7"/>
  <c r="CW104" i="7"/>
  <c r="CH106" i="7"/>
  <c r="CC110" i="7"/>
  <c r="CC125" i="7"/>
  <c r="CS127" i="7"/>
  <c r="CQ127" i="7"/>
  <c r="CF127" i="7"/>
  <c r="CX127" i="7"/>
  <c r="CW127" i="7"/>
  <c r="CV127" i="7"/>
  <c r="CT127" i="7"/>
  <c r="CU127" i="7"/>
  <c r="CG128" i="7"/>
  <c r="AY130" i="7"/>
  <c r="CU131" i="7"/>
  <c r="AY139" i="7"/>
  <c r="F174" i="7"/>
  <c r="CB163" i="7"/>
  <c r="CU164" i="7"/>
  <c r="CC184" i="7"/>
  <c r="CE186" i="7"/>
  <c r="CC190" i="7"/>
  <c r="CV197" i="7"/>
  <c r="CC222" i="7"/>
  <c r="CK271" i="7"/>
  <c r="CV285" i="7"/>
  <c r="CV226" i="7"/>
  <c r="CP226" i="7"/>
  <c r="CR226" i="7"/>
  <c r="CH226" i="7"/>
  <c r="CG226" i="7"/>
  <c r="CU226" i="7"/>
  <c r="CQ226" i="7"/>
  <c r="CE226" i="7"/>
  <c r="AY226" i="7" s="1"/>
  <c r="CP242" i="7"/>
  <c r="CC242" i="7"/>
  <c r="CQ242" i="7"/>
  <c r="CA242" i="7"/>
  <c r="CS242" i="7"/>
  <c r="CO242" i="7"/>
  <c r="CE242" i="7"/>
  <c r="CD242" i="7"/>
  <c r="CB242" i="7"/>
  <c r="CS289" i="7"/>
  <c r="CH289" i="7"/>
  <c r="AY289" i="7" s="1"/>
  <c r="CF289" i="7"/>
  <c r="CT289" i="7"/>
  <c r="CL289" i="7"/>
  <c r="CY289" i="7"/>
  <c r="CK289" i="7"/>
  <c r="D60" i="7"/>
  <c r="CB112" i="7"/>
  <c r="AY112" i="7" s="1"/>
  <c r="CP112" i="7"/>
  <c r="CP120" i="7"/>
  <c r="CB120" i="7"/>
  <c r="AY120" i="7" s="1"/>
  <c r="AY132" i="7"/>
  <c r="CR166" i="7"/>
  <c r="CE166" i="7"/>
  <c r="AY166" i="7" s="1"/>
  <c r="CV166" i="7"/>
  <c r="CU166" i="7"/>
  <c r="CT166" i="7"/>
  <c r="CS166" i="7"/>
  <c r="CB233" i="7"/>
  <c r="CR242" i="7"/>
  <c r="CH279" i="7"/>
  <c r="CU279" i="7"/>
  <c r="CT279" i="7"/>
  <c r="CG279" i="7"/>
  <c r="CF279" i="7"/>
  <c r="CL279" i="7"/>
  <c r="CK279" i="7"/>
  <c r="CJ279" i="7"/>
  <c r="CI279" i="7"/>
  <c r="CZ279" i="7"/>
  <c r="CY279" i="7"/>
  <c r="CX279" i="7"/>
  <c r="CV279" i="7"/>
  <c r="CY287" i="7"/>
  <c r="CI287" i="7"/>
  <c r="CH287" i="7"/>
  <c r="CK287" i="7"/>
  <c r="CF287" i="7"/>
  <c r="CT287" i="7"/>
  <c r="CW287" i="7"/>
  <c r="CV287" i="7"/>
  <c r="CY301" i="7"/>
  <c r="CW301" i="7"/>
  <c r="CH301" i="7"/>
  <c r="CE301" i="7"/>
  <c r="AY301" i="7" s="1"/>
  <c r="CV301" i="7"/>
  <c r="CZ301" i="7"/>
  <c r="CT301" i="7"/>
  <c r="CS301" i="7"/>
  <c r="CW97" i="7"/>
  <c r="CS97" i="7"/>
  <c r="CQ97" i="7"/>
  <c r="CS226" i="7"/>
  <c r="CK280" i="7"/>
  <c r="CZ280" i="7"/>
  <c r="CY280" i="7"/>
  <c r="CL280" i="7"/>
  <c r="CV280" i="7"/>
  <c r="CT280" i="7"/>
  <c r="CW280" i="7"/>
  <c r="CF280" i="7"/>
  <c r="CU280" i="7"/>
  <c r="CI280" i="7"/>
  <c r="CA285" i="7"/>
  <c r="AY285" i="7" s="1"/>
  <c r="CO285" i="7"/>
  <c r="CI289" i="7"/>
  <c r="AY300" i="7"/>
  <c r="CF301" i="7"/>
  <c r="CA306" i="7"/>
  <c r="AY306" i="7" s="1"/>
  <c r="CO306" i="7"/>
  <c r="CP131" i="7"/>
  <c r="CB131" i="7"/>
  <c r="D163" i="7"/>
  <c r="CT203" i="7"/>
  <c r="CH203" i="7"/>
  <c r="CQ203" i="7"/>
  <c r="CD203" i="7"/>
  <c r="CV203" i="7"/>
  <c r="CU203" i="7"/>
  <c r="CF203" i="7"/>
  <c r="CC203" i="7"/>
  <c r="CB203" i="7"/>
  <c r="CS224" i="7"/>
  <c r="CF224" i="7"/>
  <c r="CE224" i="7"/>
  <c r="CV224" i="7"/>
  <c r="CR224" i="7"/>
  <c r="CD224" i="7"/>
  <c r="CH224" i="7"/>
  <c r="CU224" i="7"/>
  <c r="CL257" i="7"/>
  <c r="CT257" i="7"/>
  <c r="CW257" i="7"/>
  <c r="CH257" i="7"/>
  <c r="CZ257" i="7"/>
  <c r="CO283" i="7"/>
  <c r="D283" i="7"/>
  <c r="CA283" i="7"/>
  <c r="CQ109" i="7"/>
  <c r="CS141" i="7"/>
  <c r="CH168" i="7"/>
  <c r="CS168" i="7"/>
  <c r="CE168" i="7"/>
  <c r="AY168" i="7" s="1"/>
  <c r="CF168" i="7"/>
  <c r="CV168" i="7"/>
  <c r="CI256" i="7"/>
  <c r="CY256" i="7"/>
  <c r="CW256" i="7"/>
  <c r="CL256" i="7"/>
  <c r="CH256" i="7"/>
  <c r="CK256" i="7"/>
  <c r="CZ256" i="7"/>
  <c r="CF256" i="7"/>
  <c r="AY256" i="7" s="1"/>
  <c r="CV256" i="7"/>
  <c r="CT256" i="7"/>
  <c r="CH275" i="7"/>
  <c r="CI275" i="7"/>
  <c r="CF275" i="7"/>
  <c r="CV275" i="7"/>
  <c r="CL275" i="7"/>
  <c r="CA321" i="7"/>
  <c r="CO321" i="7"/>
  <c r="CU199" i="7"/>
  <c r="CH199" i="7"/>
  <c r="CB199" i="7"/>
  <c r="CI304" i="7"/>
  <c r="CH304" i="7"/>
  <c r="CZ304" i="7"/>
  <c r="CF304" i="7"/>
  <c r="CT313" i="7"/>
  <c r="CS313" i="7"/>
  <c r="CI313" i="7"/>
  <c r="CK313" i="7"/>
  <c r="CZ313" i="7"/>
  <c r="CY313" i="7"/>
  <c r="CH313" i="7"/>
  <c r="CL313" i="7"/>
  <c r="D332" i="7"/>
  <c r="E335" i="7"/>
  <c r="D335" i="7" s="1"/>
  <c r="CS109" i="7"/>
  <c r="CU141" i="7"/>
  <c r="CC199" i="7"/>
  <c r="CP223" i="7"/>
  <c r="CU223" i="7"/>
  <c r="CH223" i="7"/>
  <c r="CG223" i="7"/>
  <c r="CD223" i="7"/>
  <c r="CC223" i="7"/>
  <c r="CB223" i="7"/>
  <c r="CC234" i="7"/>
  <c r="AJ234" i="7" s="1"/>
  <c r="CP234" i="7"/>
  <c r="CR234" i="7"/>
  <c r="CK275" i="7"/>
  <c r="D299" i="7"/>
  <c r="D167" i="7"/>
  <c r="CD199" i="7"/>
  <c r="L245" i="7"/>
  <c r="CI260" i="7"/>
  <c r="CV260" i="7"/>
  <c r="CW260" i="7"/>
  <c r="CY260" i="7"/>
  <c r="D268" i="7"/>
  <c r="CT275" i="7"/>
  <c r="CA299" i="7"/>
  <c r="CO299" i="7"/>
  <c r="CO340" i="7"/>
  <c r="CA340" i="7"/>
  <c r="AS340" i="7" s="1"/>
  <c r="D115" i="7"/>
  <c r="E174" i="7"/>
  <c r="CE199" i="7"/>
  <c r="CA268" i="7"/>
  <c r="CO268" i="7"/>
  <c r="CW291" i="7"/>
  <c r="CL291" i="7"/>
  <c r="CF291" i="7"/>
  <c r="CT291" i="7"/>
  <c r="CX291" i="7"/>
  <c r="CK291" i="7"/>
  <c r="CY291" i="7"/>
  <c r="D293" i="7"/>
  <c r="D295" i="7"/>
  <c r="D297" i="7"/>
  <c r="CA302" i="7"/>
  <c r="CO302" i="7"/>
  <c r="CF315" i="7"/>
  <c r="CY315" i="7"/>
  <c r="CX315" i="7"/>
  <c r="CJ315" i="7"/>
  <c r="CT315" i="7"/>
  <c r="CL315" i="7"/>
  <c r="CK315" i="7"/>
  <c r="CZ315" i="7"/>
  <c r="CW315" i="7"/>
  <c r="CV315" i="7"/>
  <c r="CO324" i="7"/>
  <c r="CA324" i="7"/>
  <c r="CQ141" i="7"/>
  <c r="CO141" i="7"/>
  <c r="CF141" i="7"/>
  <c r="AY141" i="7" s="1"/>
  <c r="CU205" i="7"/>
  <c r="CD205" i="7"/>
  <c r="CR205" i="7"/>
  <c r="CQ205" i="7"/>
  <c r="CE205" i="7"/>
  <c r="CV205" i="7"/>
  <c r="CS205" i="7"/>
  <c r="CP205" i="7"/>
  <c r="CP214" i="7"/>
  <c r="CH214" i="7"/>
  <c r="CF260" i="7"/>
  <c r="AY260" i="7" s="1"/>
  <c r="CL262" i="7"/>
  <c r="CT262" i="7"/>
  <c r="CK262" i="7"/>
  <c r="CZ262" i="7"/>
  <c r="CY262" i="7"/>
  <c r="CI262" i="7"/>
  <c r="AY262" i="7" s="1"/>
  <c r="CZ275" i="7"/>
  <c r="CQ282" i="7"/>
  <c r="CT282" i="7"/>
  <c r="CC282" i="7"/>
  <c r="AY282" i="7" s="1"/>
  <c r="CK282" i="7"/>
  <c r="CI282" i="7"/>
  <c r="CH282" i="7"/>
  <c r="CF282" i="7"/>
  <c r="CE282" i="7"/>
  <c r="CR282" i="7"/>
  <c r="CV282" i="7"/>
  <c r="CS282" i="7"/>
  <c r="CY284" i="7"/>
  <c r="CH284" i="7"/>
  <c r="CV284" i="7"/>
  <c r="CT284" i="7"/>
  <c r="CI284" i="7"/>
  <c r="CF284" i="7"/>
  <c r="AY284" i="7" s="1"/>
  <c r="CL304" i="7"/>
  <c r="AY304" i="7" s="1"/>
  <c r="CF313" i="7"/>
  <c r="AY313" i="7" s="1"/>
  <c r="CF322" i="7"/>
  <c r="AY322" i="7" s="1"/>
  <c r="CW322" i="7"/>
  <c r="CH322" i="7"/>
  <c r="CK322" i="7"/>
  <c r="CZ322" i="7"/>
  <c r="CY322" i="7"/>
  <c r="CV322" i="7"/>
  <c r="CW114" i="7"/>
  <c r="CV114" i="7"/>
  <c r="CQ114" i="7"/>
  <c r="CG199" i="7"/>
  <c r="CB117" i="7"/>
  <c r="CG168" i="7"/>
  <c r="CB171" i="7"/>
  <c r="CP199" i="7"/>
  <c r="CR223" i="7"/>
  <c r="CD234" i="7"/>
  <c r="CE253" i="7"/>
  <c r="CL253" i="7"/>
  <c r="CK253" i="7"/>
  <c r="CI253" i="7"/>
  <c r="CW253" i="7"/>
  <c r="CT253" i="7"/>
  <c r="CS253" i="7"/>
  <c r="CH253" i="7"/>
  <c r="AY253" i="7" s="1"/>
  <c r="CV253" i="7"/>
  <c r="CH260" i="7"/>
  <c r="CF264" i="7"/>
  <c r="CE264" i="7"/>
  <c r="CZ264" i="7"/>
  <c r="CG264" i="7"/>
  <c r="CY264" i="7"/>
  <c r="CW264" i="7"/>
  <c r="CL264" i="7"/>
  <c r="CC264" i="7"/>
  <c r="CS264" i="7"/>
  <c r="CR264" i="7"/>
  <c r="CQ264" i="7"/>
  <c r="CE276" i="7"/>
  <c r="CD276" i="7"/>
  <c r="AY276" i="7" s="1"/>
  <c r="CY276" i="7"/>
  <c r="CR276" i="7"/>
  <c r="CT276" i="7"/>
  <c r="CS276" i="7"/>
  <c r="CQ276" i="7"/>
  <c r="CL276" i="7"/>
  <c r="CU276" i="7"/>
  <c r="CW276" i="7"/>
  <c r="CZ276" i="7"/>
  <c r="CG276" i="7"/>
  <c r="CH315" i="7"/>
  <c r="D318" i="7"/>
  <c r="D135" i="7"/>
  <c r="CQ199" i="7"/>
  <c r="CB214" i="7"/>
  <c r="CE219" i="7"/>
  <c r="CQ219" i="7"/>
  <c r="CC219" i="7"/>
  <c r="CB219" i="7"/>
  <c r="CD219" i="7"/>
  <c r="CR219" i="7"/>
  <c r="CS219" i="7"/>
  <c r="CP219" i="7"/>
  <c r="CH219" i="7"/>
  <c r="CK260" i="7"/>
  <c r="CI273" i="7"/>
  <c r="CL273" i="7"/>
  <c r="CK273" i="7"/>
  <c r="CV273" i="7"/>
  <c r="CT273" i="7"/>
  <c r="CJ273" i="7"/>
  <c r="CH273" i="7"/>
  <c r="CF273" i="7"/>
  <c r="AY273" i="7" s="1"/>
  <c r="CW273" i="7"/>
  <c r="CI315" i="7"/>
  <c r="CA318" i="7"/>
  <c r="CO318" i="7"/>
  <c r="D111" i="7"/>
  <c r="D126" i="7"/>
  <c r="AY195" i="7"/>
  <c r="CR199" i="7"/>
  <c r="CB205" i="7"/>
  <c r="CE214" i="7"/>
  <c r="AY255" i="7"/>
  <c r="CL260" i="7"/>
  <c r="D266" i="7"/>
  <c r="CH291" i="7"/>
  <c r="CT304" i="7"/>
  <c r="CV313" i="7"/>
  <c r="CT191" i="7"/>
  <c r="CS191" i="7"/>
  <c r="CU191" i="7"/>
  <c r="CQ191" i="7"/>
  <c r="CE207" i="7"/>
  <c r="AY207" i="7" s="1"/>
  <c r="CV207" i="7"/>
  <c r="CG207" i="7"/>
  <c r="CK261" i="7"/>
  <c r="CX261" i="7"/>
  <c r="CZ261" i="7"/>
  <c r="CI261" i="7"/>
  <c r="CH261" i="7"/>
  <c r="CF261" i="7"/>
  <c r="AY261" i="7" s="1"/>
  <c r="CK328" i="7"/>
  <c r="CC328" i="7"/>
  <c r="CT328" i="7"/>
  <c r="CS328" i="7"/>
  <c r="CL328" i="7"/>
  <c r="CI328" i="7"/>
  <c r="CW328" i="7"/>
  <c r="CZ328" i="7"/>
  <c r="CH328" i="7"/>
  <c r="CR328" i="7"/>
  <c r="CE328" i="7"/>
  <c r="AY328" i="7" s="1"/>
  <c r="CE191" i="7"/>
  <c r="AY191" i="7" s="1"/>
  <c r="CE193" i="7"/>
  <c r="CS193" i="7"/>
  <c r="CC193" i="7"/>
  <c r="AY193" i="7" s="1"/>
  <c r="CR193" i="7"/>
  <c r="CD193" i="7"/>
  <c r="CV195" i="7"/>
  <c r="CU195" i="7"/>
  <c r="CD195" i="7"/>
  <c r="CG195" i="7"/>
  <c r="CF207" i="7"/>
  <c r="CO241" i="7"/>
  <c r="CD241" i="7"/>
  <c r="CC241" i="7"/>
  <c r="L241" i="7" s="1"/>
  <c r="CR241" i="7"/>
  <c r="CS241" i="7"/>
  <c r="CQ241" i="7"/>
  <c r="CJ261" i="7"/>
  <c r="CO328" i="7"/>
  <c r="CQ185" i="7"/>
  <c r="CP185" i="7"/>
  <c r="CG185" i="7"/>
  <c r="AY185" i="7" s="1"/>
  <c r="CT185" i="7"/>
  <c r="D277" i="7"/>
  <c r="CV286" i="7"/>
  <c r="CY286" i="7"/>
  <c r="CT286" i="7"/>
  <c r="CH173" i="7"/>
  <c r="AY173" i="7" s="1"/>
  <c r="CU173" i="7"/>
  <c r="CV204" i="7"/>
  <c r="CQ204" i="7"/>
  <c r="CE204" i="7"/>
  <c r="CD204" i="7"/>
  <c r="AY204" i="7" s="1"/>
  <c r="CG204" i="7"/>
  <c r="CT204" i="7"/>
  <c r="CU218" i="7"/>
  <c r="CB218" i="7"/>
  <c r="AY218" i="7" s="1"/>
  <c r="CF218" i="7"/>
  <c r="CS218" i="7"/>
  <c r="CF263" i="7"/>
  <c r="AY263" i="7" s="1"/>
  <c r="CZ263" i="7"/>
  <c r="CY263" i="7"/>
  <c r="CW263" i="7"/>
  <c r="CV263" i="7"/>
  <c r="CY296" i="7"/>
  <c r="CZ296" i="7"/>
  <c r="CL296" i="7"/>
  <c r="CW296" i="7"/>
  <c r="CF296" i="7"/>
  <c r="CI296" i="7"/>
  <c r="CQ180" i="7"/>
  <c r="CP180" i="7"/>
  <c r="CA232" i="7"/>
  <c r="AJ232" i="7" s="1"/>
  <c r="CO232" i="7"/>
  <c r="CK258" i="7"/>
  <c r="CY258" i="7"/>
  <c r="CW258" i="7"/>
  <c r="CQ258" i="7"/>
  <c r="CH258" i="7"/>
  <c r="CZ258" i="7"/>
  <c r="CT258" i="7"/>
  <c r="CS258" i="7"/>
  <c r="CR258" i="7"/>
  <c r="D302" i="7"/>
  <c r="CR327" i="7"/>
  <c r="CI327" i="7"/>
  <c r="CY327" i="7"/>
  <c r="CX327" i="7"/>
  <c r="CQ327" i="7"/>
  <c r="CJ327" i="7"/>
  <c r="CT327" i="7"/>
  <c r="CZ327" i="7"/>
  <c r="CW327" i="7"/>
  <c r="CK327" i="7"/>
  <c r="D142" i="7"/>
  <c r="CD180" i="7"/>
  <c r="AY180" i="7" s="1"/>
  <c r="D216" i="7"/>
  <c r="CQ232" i="7"/>
  <c r="CD258" i="7"/>
  <c r="AY258" i="7" s="1"/>
  <c r="CA315" i="7"/>
  <c r="AY315" i="7" s="1"/>
  <c r="CO315" i="7"/>
  <c r="CC327" i="7"/>
  <c r="AY327" i="7" s="1"/>
  <c r="E330" i="7"/>
  <c r="D330" i="7" s="1"/>
  <c r="D225" i="7"/>
  <c r="D308" i="7"/>
  <c r="F335" i="7"/>
  <c r="CB243" i="7"/>
  <c r="CA243" i="7"/>
  <c r="L243" i="7" s="1"/>
  <c r="CR243" i="7"/>
  <c r="CS243" i="7"/>
  <c r="CI255" i="7"/>
  <c r="CV255" i="7"/>
  <c r="CT255" i="7"/>
  <c r="CJ255" i="7"/>
  <c r="CZ255" i="7"/>
  <c r="CO263" i="7"/>
  <c r="CY300" i="7"/>
  <c r="CC300" i="7"/>
  <c r="CV300" i="7"/>
  <c r="CF300" i="7"/>
  <c r="CO251" i="7"/>
  <c r="CA251" i="7"/>
  <c r="AY251" i="7" s="1"/>
  <c r="D317" i="7"/>
  <c r="CO317" i="7"/>
  <c r="CP232" i="7"/>
  <c r="CB232" i="7"/>
  <c r="CS244" i="7"/>
  <c r="CR244" i="7"/>
  <c r="CD244" i="7"/>
  <c r="CT310" i="7"/>
  <c r="CH310" i="7"/>
  <c r="AY310" i="7" s="1"/>
  <c r="CW314" i="7"/>
  <c r="CV314" i="7"/>
  <c r="CK314" i="7"/>
  <c r="AY314" i="7" s="1"/>
  <c r="CY314" i="7"/>
  <c r="E331" i="7"/>
  <c r="D331" i="7" s="1"/>
  <c r="CI278" i="7"/>
  <c r="AY278" i="7" s="1"/>
  <c r="CH278" i="7"/>
  <c r="CZ320" i="7"/>
  <c r="CK320" i="7"/>
  <c r="AY320" i="7" s="1"/>
  <c r="CW320" i="7"/>
  <c r="CH309" i="7"/>
  <c r="AY309" i="7" s="1"/>
  <c r="CY309" i="7"/>
  <c r="D212" i="7"/>
  <c r="D324" i="7"/>
  <c r="D215" i="7"/>
  <c r="D303" i="7"/>
  <c r="AY326" i="7" l="1"/>
  <c r="AY181" i="7"/>
  <c r="AY13" i="7"/>
  <c r="AY305" i="7"/>
  <c r="AY217" i="7"/>
  <c r="AY206" i="7"/>
  <c r="AY205" i="7"/>
  <c r="CY293" i="7"/>
  <c r="CW293" i="7"/>
  <c r="CL293" i="7"/>
  <c r="CV293" i="7"/>
  <c r="CT293" i="7"/>
  <c r="CF293" i="7"/>
  <c r="AY293" i="7" s="1"/>
  <c r="CI293" i="7"/>
  <c r="CH293" i="7"/>
  <c r="CZ293" i="7"/>
  <c r="CK293" i="7"/>
  <c r="L242" i="7"/>
  <c r="AY62" i="7"/>
  <c r="AY292" i="7"/>
  <c r="AY321" i="7"/>
  <c r="AY203" i="7"/>
  <c r="CV65" i="7"/>
  <c r="CU65" i="7"/>
  <c r="CE65" i="7"/>
  <c r="CD65" i="7"/>
  <c r="CT65" i="7"/>
  <c r="CS65" i="7"/>
  <c r="CR65" i="7"/>
  <c r="CF65" i="7"/>
  <c r="AY65" i="7" s="1"/>
  <c r="CH65" i="7"/>
  <c r="CG65" i="7"/>
  <c r="AY172" i="7"/>
  <c r="CH208" i="7"/>
  <c r="CB208" i="7"/>
  <c r="CG208" i="7"/>
  <c r="CE208" i="7"/>
  <c r="CD208" i="7"/>
  <c r="CP208" i="7"/>
  <c r="CU208" i="7"/>
  <c r="CV208" i="7"/>
  <c r="CS208" i="7"/>
  <c r="CR208" i="7"/>
  <c r="CQ208" i="7"/>
  <c r="CC208" i="7"/>
  <c r="AY17" i="7"/>
  <c r="CV111" i="7"/>
  <c r="CW111" i="7"/>
  <c r="CU111" i="7"/>
  <c r="CS111" i="7"/>
  <c r="CQ111" i="7"/>
  <c r="CO111" i="7"/>
  <c r="CH111" i="7"/>
  <c r="CF111" i="7"/>
  <c r="CI111" i="7"/>
  <c r="CG111" i="7"/>
  <c r="CE111" i="7"/>
  <c r="CC111" i="7"/>
  <c r="CT111" i="7"/>
  <c r="AY219" i="7"/>
  <c r="AY275" i="7"/>
  <c r="CR55" i="7"/>
  <c r="CE55" i="7"/>
  <c r="CV55" i="7"/>
  <c r="CG55" i="7"/>
  <c r="CD55" i="7"/>
  <c r="AY55" i="7" s="1"/>
  <c r="CU55" i="7"/>
  <c r="CT55" i="7"/>
  <c r="CS55" i="7"/>
  <c r="CH55" i="7"/>
  <c r="CF55" i="7"/>
  <c r="AY202" i="7"/>
  <c r="AY280" i="7"/>
  <c r="AY186" i="7"/>
  <c r="AY100" i="7"/>
  <c r="AY45" i="7"/>
  <c r="AY50" i="7"/>
  <c r="CV283" i="7"/>
  <c r="CL283" i="7"/>
  <c r="CK283" i="7"/>
  <c r="CI283" i="7"/>
  <c r="CH283" i="7"/>
  <c r="CW283" i="7"/>
  <c r="CY283" i="7"/>
  <c r="CZ283" i="7"/>
  <c r="CS283" i="7"/>
  <c r="CF283" i="7"/>
  <c r="CE283" i="7"/>
  <c r="AY283" i="7" s="1"/>
  <c r="CT283" i="7"/>
  <c r="AY211" i="7"/>
  <c r="CV99" i="7"/>
  <c r="CU99" i="7"/>
  <c r="CT99" i="7"/>
  <c r="CS99" i="7"/>
  <c r="CO99" i="7"/>
  <c r="CH99" i="7"/>
  <c r="CE99" i="7"/>
  <c r="CW99" i="7"/>
  <c r="CC99" i="7"/>
  <c r="AY99" i="7" s="1"/>
  <c r="CG99" i="7"/>
  <c r="CI99" i="7"/>
  <c r="CQ99" i="7"/>
  <c r="CF99" i="7"/>
  <c r="AY187" i="7"/>
  <c r="CW298" i="7"/>
  <c r="CZ298" i="7"/>
  <c r="CY298" i="7"/>
  <c r="CV298" i="7"/>
  <c r="CT298" i="7"/>
  <c r="CI298" i="7"/>
  <c r="CF298" i="7"/>
  <c r="CK298" i="7"/>
  <c r="CL298" i="7"/>
  <c r="CH298" i="7"/>
  <c r="CV295" i="7"/>
  <c r="CW295" i="7"/>
  <c r="CT295" i="7"/>
  <c r="CK295" i="7"/>
  <c r="CE295" i="7"/>
  <c r="CH295" i="7"/>
  <c r="CZ295" i="7"/>
  <c r="CY295" i="7"/>
  <c r="CI295" i="7"/>
  <c r="CF295" i="7"/>
  <c r="CL295" i="7"/>
  <c r="CS295" i="7"/>
  <c r="AY279" i="7"/>
  <c r="CQ225" i="7"/>
  <c r="CP225" i="7"/>
  <c r="CC225" i="7"/>
  <c r="CR225" i="7"/>
  <c r="CB225" i="7"/>
  <c r="CV225" i="7"/>
  <c r="CU225" i="7"/>
  <c r="CS225" i="7"/>
  <c r="CH225" i="7"/>
  <c r="CE225" i="7"/>
  <c r="CD225" i="7"/>
  <c r="CG225" i="7"/>
  <c r="CY297" i="7"/>
  <c r="CT297" i="7"/>
  <c r="CX297" i="7"/>
  <c r="CL297" i="7"/>
  <c r="CK297" i="7"/>
  <c r="CJ297" i="7"/>
  <c r="AY297" i="7" s="1"/>
  <c r="CW297" i="7"/>
  <c r="CZ297" i="7"/>
  <c r="CV297" i="7"/>
  <c r="CH297" i="7"/>
  <c r="CF297" i="7"/>
  <c r="CI297" i="7"/>
  <c r="CU126" i="7"/>
  <c r="CS126" i="7"/>
  <c r="CQ126" i="7"/>
  <c r="CG126" i="7"/>
  <c r="CX126" i="7"/>
  <c r="CV126" i="7"/>
  <c r="CT126" i="7"/>
  <c r="CJ126" i="7"/>
  <c r="CI126" i="7"/>
  <c r="CO126" i="7"/>
  <c r="CF126" i="7"/>
  <c r="CW126" i="7"/>
  <c r="CH126" i="7"/>
  <c r="CE126" i="7"/>
  <c r="CC126" i="7"/>
  <c r="AY126" i="7" s="1"/>
  <c r="CG216" i="7"/>
  <c r="CP216" i="7"/>
  <c r="CE216" i="7"/>
  <c r="CB216" i="7"/>
  <c r="CV216" i="7"/>
  <c r="CS216" i="7"/>
  <c r="CH216" i="7"/>
  <c r="CU216" i="7"/>
  <c r="AY291" i="7"/>
  <c r="CD60" i="7"/>
  <c r="CE60" i="7"/>
  <c r="CV60" i="7"/>
  <c r="CH60" i="7"/>
  <c r="CG60" i="7"/>
  <c r="CF60" i="7"/>
  <c r="CU60" i="7"/>
  <c r="CT60" i="7"/>
  <c r="CR60" i="7"/>
  <c r="CS60" i="7"/>
  <c r="CR167" i="7"/>
  <c r="CE167" i="7"/>
  <c r="CD167" i="7"/>
  <c r="CU167" i="7"/>
  <c r="CS167" i="7"/>
  <c r="CH167" i="7"/>
  <c r="CT167" i="7"/>
  <c r="CV167" i="7"/>
  <c r="CG167" i="7"/>
  <c r="CF167" i="7"/>
  <c r="AY101" i="7"/>
  <c r="CU142" i="7"/>
  <c r="CJ142" i="7"/>
  <c r="CX142" i="7"/>
  <c r="CO142" i="7"/>
  <c r="CI142" i="7"/>
  <c r="CH142" i="7"/>
  <c r="CC142" i="7"/>
  <c r="CW142" i="7"/>
  <c r="CV142" i="7"/>
  <c r="CQ142" i="7"/>
  <c r="CG142" i="7"/>
  <c r="CF142" i="7"/>
  <c r="CE142" i="7"/>
  <c r="CT142" i="7"/>
  <c r="CS142" i="7"/>
  <c r="CY299" i="7"/>
  <c r="CL299" i="7"/>
  <c r="CV299" i="7"/>
  <c r="CT299" i="7"/>
  <c r="CK299" i="7"/>
  <c r="CI299" i="7"/>
  <c r="CH299" i="7"/>
  <c r="CW299" i="7"/>
  <c r="CF299" i="7"/>
  <c r="AY299" i="7" s="1"/>
  <c r="CZ299" i="7"/>
  <c r="AY188" i="7"/>
  <c r="AY137" i="7"/>
  <c r="CG94" i="7"/>
  <c r="CF94" i="7"/>
  <c r="CE94" i="7"/>
  <c r="CW94" i="7"/>
  <c r="CQ94" i="7"/>
  <c r="CH94" i="7"/>
  <c r="CT94" i="7"/>
  <c r="CC94" i="7"/>
  <c r="CV94" i="7"/>
  <c r="CU94" i="7"/>
  <c r="CS94" i="7"/>
  <c r="CO94" i="7"/>
  <c r="CI94" i="7"/>
  <c r="CK265" i="7"/>
  <c r="CE265" i="7"/>
  <c r="AY265" i="7" s="1"/>
  <c r="CI265" i="7"/>
  <c r="CY265" i="7"/>
  <c r="CT265" i="7"/>
  <c r="CG265" i="7"/>
  <c r="CV265" i="7"/>
  <c r="CZ265" i="7"/>
  <c r="CW265" i="7"/>
  <c r="CU265" i="7"/>
  <c r="CL265" i="7"/>
  <c r="CH265" i="7"/>
  <c r="CF265" i="7"/>
  <c r="CS265" i="7"/>
  <c r="AY214" i="7"/>
  <c r="AY264" i="7"/>
  <c r="AY257" i="7"/>
  <c r="AY270" i="7"/>
  <c r="CR52" i="7"/>
  <c r="CE52" i="7"/>
  <c r="CD52" i="7"/>
  <c r="AY52" i="7" s="1"/>
  <c r="CF52" i="7"/>
  <c r="CT52" i="7"/>
  <c r="CS52" i="7"/>
  <c r="CU52" i="7"/>
  <c r="CV52" i="7"/>
  <c r="D57" i="7"/>
  <c r="A384" i="7" s="1"/>
  <c r="CG52" i="7"/>
  <c r="CH52" i="7"/>
  <c r="AY16" i="7"/>
  <c r="CI93" i="7"/>
  <c r="CH93" i="7"/>
  <c r="CG93" i="7"/>
  <c r="CF93" i="7"/>
  <c r="CO93" i="7"/>
  <c r="CE93" i="7"/>
  <c r="CQ93" i="7"/>
  <c r="CW93" i="7"/>
  <c r="CV93" i="7"/>
  <c r="CU93" i="7"/>
  <c r="CT93" i="7"/>
  <c r="CS93" i="7"/>
  <c r="CC93" i="7"/>
  <c r="AY93" i="7" s="1"/>
  <c r="AY179" i="7"/>
  <c r="AY259" i="7"/>
  <c r="AY169" i="7"/>
  <c r="CF317" i="7"/>
  <c r="CL317" i="7"/>
  <c r="CY317" i="7"/>
  <c r="CT317" i="7"/>
  <c r="CH317" i="7"/>
  <c r="CZ317" i="7"/>
  <c r="CW317" i="7"/>
  <c r="CV317" i="7"/>
  <c r="CI317" i="7"/>
  <c r="CK317" i="7"/>
  <c r="CH303" i="7"/>
  <c r="CF303" i="7"/>
  <c r="CX303" i="7"/>
  <c r="CW303" i="7"/>
  <c r="CV303" i="7"/>
  <c r="CT303" i="7"/>
  <c r="CL303" i="7"/>
  <c r="CY303" i="7"/>
  <c r="CZ303" i="7"/>
  <c r="CI303" i="7"/>
  <c r="AY303" i="7" s="1"/>
  <c r="CJ303" i="7"/>
  <c r="CK303" i="7"/>
  <c r="AY189" i="7"/>
  <c r="AY140" i="7"/>
  <c r="CU24" i="7"/>
  <c r="CT24" i="7"/>
  <c r="CS24" i="7"/>
  <c r="CH24" i="7"/>
  <c r="CD24" i="7"/>
  <c r="AY24" i="7" s="1"/>
  <c r="CE24" i="7"/>
  <c r="CV24" i="7"/>
  <c r="CR24" i="7"/>
  <c r="B384" i="7" s="1"/>
  <c r="CF24" i="7"/>
  <c r="CG24" i="7"/>
  <c r="D39" i="7"/>
  <c r="CF215" i="7"/>
  <c r="CG215" i="7"/>
  <c r="CE215" i="7"/>
  <c r="CP215" i="7"/>
  <c r="CU215" i="7"/>
  <c r="CT215" i="7"/>
  <c r="CS215" i="7"/>
  <c r="CB215" i="7"/>
  <c r="CV215" i="7"/>
  <c r="CH215" i="7"/>
  <c r="CE318" i="7"/>
  <c r="CL318" i="7"/>
  <c r="CT318" i="7"/>
  <c r="CW318" i="7"/>
  <c r="CS318" i="7"/>
  <c r="CQ318" i="7"/>
  <c r="CK318" i="7"/>
  <c r="CZ318" i="7"/>
  <c r="CR318" i="7"/>
  <c r="CD318" i="7"/>
  <c r="CY318" i="7"/>
  <c r="CV318" i="7"/>
  <c r="CI318" i="7"/>
  <c r="CH318" i="7"/>
  <c r="CF318" i="7"/>
  <c r="CC318" i="7"/>
  <c r="AY318" i="7" s="1"/>
  <c r="AY271" i="7"/>
  <c r="AY53" i="7"/>
  <c r="CU37" i="7"/>
  <c r="CT37" i="7"/>
  <c r="CS37" i="7"/>
  <c r="CH37" i="7"/>
  <c r="CE37" i="7"/>
  <c r="CV37" i="7"/>
  <c r="CR37" i="7"/>
  <c r="CD37" i="7"/>
  <c r="CF37" i="7"/>
  <c r="CG37" i="7"/>
  <c r="AJ233" i="7"/>
  <c r="AY92" i="7"/>
  <c r="AY117" i="7"/>
  <c r="CV115" i="7"/>
  <c r="CU115" i="7"/>
  <c r="CT115" i="7"/>
  <c r="CO115" i="7"/>
  <c r="CC115" i="7"/>
  <c r="AY115" i="7" s="1"/>
  <c r="CW115" i="7"/>
  <c r="CS115" i="7"/>
  <c r="CQ115" i="7"/>
  <c r="CH115" i="7"/>
  <c r="CI115" i="7"/>
  <c r="CF115" i="7"/>
  <c r="CG115" i="7"/>
  <c r="CE115" i="7"/>
  <c r="AY223" i="7"/>
  <c r="AY287" i="7"/>
  <c r="AY184" i="7"/>
  <c r="AY34" i="7"/>
  <c r="AY281" i="7"/>
  <c r="AY138" i="7"/>
  <c r="CU28" i="7"/>
  <c r="CT28" i="7"/>
  <c r="CS28" i="7"/>
  <c r="CH28" i="7"/>
  <c r="CD28" i="7"/>
  <c r="AY28" i="7" s="1"/>
  <c r="CF28" i="7"/>
  <c r="CV28" i="7"/>
  <c r="CR28" i="7"/>
  <c r="CG28" i="7"/>
  <c r="CE28" i="7"/>
  <c r="CU32" i="7"/>
  <c r="CT32" i="7"/>
  <c r="CS32" i="7"/>
  <c r="CH32" i="7"/>
  <c r="CE32" i="7"/>
  <c r="CG32" i="7"/>
  <c r="CF32" i="7"/>
  <c r="CV32" i="7"/>
  <c r="CR32" i="7"/>
  <c r="CD32" i="7"/>
  <c r="AY32" i="7" s="1"/>
  <c r="CI323" i="7"/>
  <c r="CL323" i="7"/>
  <c r="CK323" i="7"/>
  <c r="CY323" i="7"/>
  <c r="CV323" i="7"/>
  <c r="CH323" i="7"/>
  <c r="CF323" i="7"/>
  <c r="CZ323" i="7"/>
  <c r="CW323" i="7"/>
  <c r="CT323" i="7"/>
  <c r="CV135" i="7"/>
  <c r="CO135" i="7"/>
  <c r="CF135" i="7"/>
  <c r="CT135" i="7"/>
  <c r="CS135" i="7"/>
  <c r="CG135" i="7"/>
  <c r="CW135" i="7"/>
  <c r="CU135" i="7"/>
  <c r="CI135" i="7"/>
  <c r="CE135" i="7"/>
  <c r="CC135" i="7"/>
  <c r="CQ135" i="7"/>
  <c r="CH135" i="7"/>
  <c r="CR163" i="7"/>
  <c r="CE163" i="7"/>
  <c r="CH163" i="7"/>
  <c r="CG163" i="7"/>
  <c r="D174" i="7"/>
  <c r="CS163" i="7"/>
  <c r="CV163" i="7"/>
  <c r="CU163" i="7"/>
  <c r="CT163" i="7"/>
  <c r="CF163" i="7"/>
  <c r="CD163" i="7"/>
  <c r="AY163" i="7" s="1"/>
  <c r="AY209" i="7"/>
  <c r="AY12" i="7"/>
  <c r="AY165" i="7"/>
  <c r="CH324" i="7"/>
  <c r="CW324" i="7"/>
  <c r="CL324" i="7"/>
  <c r="CK324" i="7"/>
  <c r="CC324" i="7"/>
  <c r="AY324" i="7" s="1"/>
  <c r="CF324" i="7"/>
  <c r="CS324" i="7"/>
  <c r="CI324" i="7"/>
  <c r="CE324" i="7"/>
  <c r="CT324" i="7"/>
  <c r="CZ324" i="7"/>
  <c r="CR324" i="7"/>
  <c r="CQ324" i="7"/>
  <c r="CD324" i="7"/>
  <c r="CV324" i="7"/>
  <c r="CY324" i="7"/>
  <c r="AY164" i="7"/>
  <c r="AY125" i="7"/>
  <c r="CB212" i="7"/>
  <c r="CU212" i="7"/>
  <c r="CT212" i="7"/>
  <c r="CP212" i="7"/>
  <c r="CV212" i="7"/>
  <c r="CS212" i="7"/>
  <c r="CH212" i="7"/>
  <c r="CF212" i="7"/>
  <c r="CG212" i="7"/>
  <c r="CE212" i="7"/>
  <c r="CL266" i="7"/>
  <c r="CG266" i="7"/>
  <c r="CF266" i="7"/>
  <c r="CV266" i="7"/>
  <c r="CI266" i="7"/>
  <c r="CH266" i="7"/>
  <c r="CU266" i="7"/>
  <c r="CT266" i="7"/>
  <c r="CK266" i="7"/>
  <c r="AY266" i="7" s="1"/>
  <c r="CZ266" i="7"/>
  <c r="CY266" i="7"/>
  <c r="CW266" i="7"/>
  <c r="AY307" i="7"/>
  <c r="AY221" i="7"/>
  <c r="AY35" i="7"/>
  <c r="AY220" i="7"/>
  <c r="CK319" i="7"/>
  <c r="CV319" i="7"/>
  <c r="CE319" i="7"/>
  <c r="AY319" i="7" s="1"/>
  <c r="CZ319" i="7"/>
  <c r="CY319" i="7"/>
  <c r="CW319" i="7"/>
  <c r="CI319" i="7"/>
  <c r="CS319" i="7"/>
  <c r="CT319" i="7"/>
  <c r="CL319" i="7"/>
  <c r="CH319" i="7"/>
  <c r="CF319" i="7"/>
  <c r="AY171" i="7"/>
  <c r="AY44" i="7"/>
  <c r="AY252" i="7"/>
  <c r="AY254" i="7"/>
  <c r="AY47" i="7"/>
  <c r="AY224" i="7"/>
  <c r="AY110" i="7"/>
  <c r="CL308" i="7"/>
  <c r="CW308" i="7"/>
  <c r="CZ308" i="7"/>
  <c r="CY308" i="7"/>
  <c r="CV308" i="7"/>
  <c r="CI308" i="7"/>
  <c r="CH308" i="7"/>
  <c r="CK308" i="7"/>
  <c r="CF308" i="7"/>
  <c r="CT308" i="7"/>
  <c r="AY222" i="7"/>
  <c r="CG119" i="7"/>
  <c r="CF119" i="7"/>
  <c r="CE119" i="7"/>
  <c r="CO119" i="7"/>
  <c r="CI119" i="7"/>
  <c r="CH119" i="7"/>
  <c r="CC119" i="7"/>
  <c r="AY119" i="7" s="1"/>
  <c r="CW119" i="7"/>
  <c r="CV119" i="7"/>
  <c r="CU119" i="7"/>
  <c r="CT119" i="7"/>
  <c r="CS119" i="7"/>
  <c r="CQ119" i="7"/>
  <c r="AY129" i="7"/>
  <c r="CF250" i="7"/>
  <c r="CI250" i="7"/>
  <c r="CH250" i="7"/>
  <c r="AY250" i="7" s="1"/>
  <c r="CV250" i="7"/>
  <c r="CZ250" i="7"/>
  <c r="CY250" i="7"/>
  <c r="CW250" i="7"/>
  <c r="CT250" i="7"/>
  <c r="CL250" i="7"/>
  <c r="CK250" i="7"/>
  <c r="AY54" i="7"/>
  <c r="CL302" i="7"/>
  <c r="CK302" i="7"/>
  <c r="CI302" i="7"/>
  <c r="CT302" i="7"/>
  <c r="CH302" i="7"/>
  <c r="CF302" i="7"/>
  <c r="AY302" i="7" s="1"/>
  <c r="CY302" i="7"/>
  <c r="CW302" i="7"/>
  <c r="CV302" i="7"/>
  <c r="CZ302" i="7"/>
  <c r="CF277" i="7"/>
  <c r="CE277" i="7"/>
  <c r="CY277" i="7"/>
  <c r="CZ277" i="7"/>
  <c r="CW277" i="7"/>
  <c r="CG277" i="7"/>
  <c r="CH277" i="7"/>
  <c r="CU277" i="7"/>
  <c r="CT277" i="7"/>
  <c r="CS277" i="7"/>
  <c r="CL277" i="7"/>
  <c r="CK277" i="7"/>
  <c r="CV277" i="7"/>
  <c r="CI277" i="7"/>
  <c r="CT268" i="7"/>
  <c r="CL268" i="7"/>
  <c r="CK268" i="7"/>
  <c r="CG268" i="7"/>
  <c r="AY268" i="7" s="1"/>
  <c r="CZ268" i="7"/>
  <c r="CI268" i="7"/>
  <c r="CH268" i="7"/>
  <c r="CW268" i="7"/>
  <c r="CV268" i="7"/>
  <c r="CU268" i="7"/>
  <c r="CF268" i="7"/>
  <c r="CY268" i="7"/>
  <c r="AY199" i="7"/>
  <c r="CD58" i="7"/>
  <c r="D63" i="7"/>
  <c r="CT58" i="7"/>
  <c r="CH58" i="7"/>
  <c r="CG58" i="7"/>
  <c r="CV58" i="7"/>
  <c r="CU58" i="7"/>
  <c r="CS58" i="7"/>
  <c r="CR58" i="7"/>
  <c r="CE58" i="7"/>
  <c r="CF58" i="7"/>
  <c r="AY298" i="7"/>
  <c r="AY192" i="7"/>
  <c r="AY290" i="7"/>
  <c r="AY317" i="7" l="1"/>
  <c r="AY212" i="7"/>
  <c r="AY295" i="7"/>
  <c r="AY37" i="7"/>
  <c r="AY60" i="7"/>
  <c r="AY58" i="7"/>
  <c r="AY111" i="7"/>
  <c r="AY94" i="7"/>
  <c r="AY308" i="7"/>
  <c r="AY225" i="7"/>
  <c r="AY216" i="7"/>
  <c r="AY323" i="7"/>
  <c r="AY215" i="7"/>
  <c r="AY208" i="7"/>
  <c r="AY135" i="7"/>
  <c r="AY142" i="7"/>
  <c r="AY277" i="7"/>
  <c r="AY167" i="7"/>
  <c r="CP344" i="6" l="1"/>
  <c r="CB344" i="6"/>
  <c r="F344" i="6"/>
  <c r="E344" i="6"/>
  <c r="CP343" i="6"/>
  <c r="CB343" i="6"/>
  <c r="F343" i="6"/>
  <c r="E343" i="6"/>
  <c r="D343" i="6" s="1"/>
  <c r="CP342" i="6"/>
  <c r="CB342" i="6"/>
  <c r="F342" i="6"/>
  <c r="E342" i="6"/>
  <c r="CP341" i="6"/>
  <c r="CB341" i="6"/>
  <c r="F341" i="6"/>
  <c r="E341" i="6"/>
  <c r="CP340" i="6"/>
  <c r="CB340" i="6"/>
  <c r="F340" i="6"/>
  <c r="E340" i="6"/>
  <c r="D340" i="6" s="1"/>
  <c r="AX335" i="6"/>
  <c r="AW335" i="6"/>
  <c r="AU335" i="6"/>
  <c r="AT335" i="6"/>
  <c r="AS335" i="6"/>
  <c r="AR335" i="6"/>
  <c r="AN335" i="6"/>
  <c r="AM335" i="6"/>
  <c r="AL335" i="6"/>
  <c r="AK335" i="6"/>
  <c r="AJ335" i="6"/>
  <c r="AI335" i="6"/>
  <c r="AH335" i="6"/>
  <c r="AG335" i="6"/>
  <c r="AF335" i="6"/>
  <c r="AE335" i="6"/>
  <c r="AD335" i="6"/>
  <c r="AC335" i="6"/>
  <c r="AB335" i="6"/>
  <c r="AA335" i="6"/>
  <c r="Z335" i="6"/>
  <c r="Y335" i="6"/>
  <c r="X335" i="6"/>
  <c r="W335" i="6"/>
  <c r="V335" i="6"/>
  <c r="U335" i="6"/>
  <c r="T335" i="6"/>
  <c r="S335" i="6"/>
  <c r="R335" i="6"/>
  <c r="Q335" i="6"/>
  <c r="P335" i="6"/>
  <c r="O335" i="6"/>
  <c r="N335" i="6"/>
  <c r="M335" i="6"/>
  <c r="L335" i="6"/>
  <c r="K335" i="6"/>
  <c r="J335" i="6"/>
  <c r="I335" i="6"/>
  <c r="H335" i="6"/>
  <c r="G335" i="6"/>
  <c r="AX334" i="6"/>
  <c r="AW334" i="6"/>
  <c r="AU334" i="6"/>
  <c r="AT334" i="6"/>
  <c r="AS334" i="6"/>
  <c r="AR334" i="6"/>
  <c r="AN334" i="6"/>
  <c r="AM334" i="6"/>
  <c r="AL334" i="6"/>
  <c r="AK334" i="6"/>
  <c r="AJ334" i="6"/>
  <c r="AI334" i="6"/>
  <c r="AH334" i="6"/>
  <c r="AG334" i="6"/>
  <c r="AF334" i="6"/>
  <c r="AE334" i="6"/>
  <c r="AD334" i="6"/>
  <c r="AC334" i="6"/>
  <c r="AB334" i="6"/>
  <c r="AA334" i="6"/>
  <c r="Z334" i="6"/>
  <c r="Y334" i="6"/>
  <c r="X334" i="6"/>
  <c r="W334" i="6"/>
  <c r="V334" i="6"/>
  <c r="U334" i="6"/>
  <c r="T334" i="6"/>
  <c r="S334" i="6"/>
  <c r="R334" i="6"/>
  <c r="Q334" i="6"/>
  <c r="P334" i="6"/>
  <c r="O334" i="6"/>
  <c r="N334" i="6"/>
  <c r="M334" i="6"/>
  <c r="L334" i="6"/>
  <c r="K334" i="6"/>
  <c r="J334" i="6"/>
  <c r="I334" i="6"/>
  <c r="H334" i="6"/>
  <c r="G334" i="6"/>
  <c r="AX333" i="6"/>
  <c r="AW333" i="6"/>
  <c r="AV333" i="6"/>
  <c r="AU333" i="6"/>
  <c r="AT333" i="6"/>
  <c r="AS333" i="6"/>
  <c r="AR333" i="6"/>
  <c r="AN333" i="6"/>
  <c r="AM333" i="6"/>
  <c r="AL333" i="6"/>
  <c r="AK333" i="6"/>
  <c r="AJ333" i="6"/>
  <c r="AI333" i="6"/>
  <c r="AH333" i="6"/>
  <c r="AG333" i="6"/>
  <c r="AF333" i="6"/>
  <c r="AE333" i="6"/>
  <c r="AD333" i="6"/>
  <c r="AC333" i="6"/>
  <c r="AB333" i="6"/>
  <c r="AA333" i="6"/>
  <c r="Z333" i="6"/>
  <c r="Y333" i="6"/>
  <c r="X333" i="6"/>
  <c r="W333" i="6"/>
  <c r="V333" i="6"/>
  <c r="U333" i="6"/>
  <c r="T333" i="6"/>
  <c r="S333" i="6"/>
  <c r="R333" i="6"/>
  <c r="Q333" i="6"/>
  <c r="P333" i="6"/>
  <c r="O333" i="6"/>
  <c r="N333" i="6"/>
  <c r="M333" i="6"/>
  <c r="L333" i="6"/>
  <c r="K333" i="6"/>
  <c r="J333" i="6"/>
  <c r="I333" i="6"/>
  <c r="H333" i="6"/>
  <c r="G333" i="6"/>
  <c r="F333" i="6"/>
  <c r="AX332" i="6"/>
  <c r="AW332" i="6"/>
  <c r="AU332" i="6"/>
  <c r="AT332" i="6"/>
  <c r="AS332" i="6"/>
  <c r="AR332" i="6"/>
  <c r="AN332" i="6"/>
  <c r="AM332" i="6"/>
  <c r="AL332" i="6"/>
  <c r="AK332" i="6"/>
  <c r="AJ332" i="6"/>
  <c r="AI332" i="6"/>
  <c r="AH332" i="6"/>
  <c r="AG332" i="6"/>
  <c r="AF332" i="6"/>
  <c r="AE332" i="6"/>
  <c r="AD332" i="6"/>
  <c r="AC332" i="6"/>
  <c r="AB332" i="6"/>
  <c r="AA332" i="6"/>
  <c r="Z332" i="6"/>
  <c r="Y332" i="6"/>
  <c r="X332" i="6"/>
  <c r="W332" i="6"/>
  <c r="V332" i="6"/>
  <c r="F332" i="6" s="1"/>
  <c r="U332" i="6"/>
  <c r="T332" i="6"/>
  <c r="S332" i="6"/>
  <c r="R332" i="6"/>
  <c r="Q332" i="6"/>
  <c r="P332" i="6"/>
  <c r="O332" i="6"/>
  <c r="N332" i="6"/>
  <c r="M332" i="6"/>
  <c r="L332" i="6"/>
  <c r="K332" i="6"/>
  <c r="J332" i="6"/>
  <c r="I332" i="6"/>
  <c r="H332" i="6"/>
  <c r="G332" i="6"/>
  <c r="AX331" i="6"/>
  <c r="AW331" i="6"/>
  <c r="AU331" i="6"/>
  <c r="AT331" i="6"/>
  <c r="AS331" i="6"/>
  <c r="AR331" i="6"/>
  <c r="AQ331" i="6"/>
  <c r="AN331" i="6"/>
  <c r="AM331" i="6"/>
  <c r="AL331" i="6"/>
  <c r="AK331" i="6"/>
  <c r="AJ331" i="6"/>
  <c r="AI331" i="6"/>
  <c r="AH331" i="6"/>
  <c r="AG331" i="6"/>
  <c r="AF331" i="6"/>
  <c r="AE331" i="6"/>
  <c r="AD331" i="6"/>
  <c r="AC331" i="6"/>
  <c r="AB331" i="6"/>
  <c r="AA331" i="6"/>
  <c r="Z331" i="6"/>
  <c r="Y331" i="6"/>
  <c r="X331" i="6"/>
  <c r="W331" i="6"/>
  <c r="V331" i="6"/>
  <c r="U331" i="6"/>
  <c r="T331" i="6"/>
  <c r="S331" i="6"/>
  <c r="R331" i="6"/>
  <c r="Q331" i="6"/>
  <c r="P331" i="6"/>
  <c r="O331" i="6"/>
  <c r="N331" i="6"/>
  <c r="M331" i="6"/>
  <c r="L331" i="6"/>
  <c r="K331" i="6"/>
  <c r="J331" i="6"/>
  <c r="I331" i="6"/>
  <c r="H331" i="6"/>
  <c r="G331" i="6"/>
  <c r="F331" i="6"/>
  <c r="AX330" i="6"/>
  <c r="AW330" i="6"/>
  <c r="AU330" i="6"/>
  <c r="AT330" i="6"/>
  <c r="AS330" i="6"/>
  <c r="AR330" i="6"/>
  <c r="AQ330" i="6"/>
  <c r="AP330" i="6"/>
  <c r="AO330" i="6"/>
  <c r="AN330" i="6"/>
  <c r="AM330" i="6"/>
  <c r="AL330" i="6"/>
  <c r="AK330" i="6"/>
  <c r="AJ330" i="6"/>
  <c r="AI330" i="6"/>
  <c r="AH330" i="6"/>
  <c r="AG330" i="6"/>
  <c r="AF330" i="6"/>
  <c r="AE330" i="6"/>
  <c r="AD330" i="6"/>
  <c r="AC330" i="6"/>
  <c r="AB330" i="6"/>
  <c r="AA330" i="6"/>
  <c r="Z330" i="6"/>
  <c r="Y330" i="6"/>
  <c r="X330" i="6"/>
  <c r="W330" i="6"/>
  <c r="V330" i="6"/>
  <c r="U330" i="6"/>
  <c r="T330" i="6"/>
  <c r="S330" i="6"/>
  <c r="R330" i="6"/>
  <c r="Q330" i="6"/>
  <c r="P330" i="6"/>
  <c r="O330" i="6"/>
  <c r="N330" i="6"/>
  <c r="M330" i="6"/>
  <c r="L330" i="6"/>
  <c r="K330" i="6"/>
  <c r="J330" i="6"/>
  <c r="I330" i="6"/>
  <c r="E330" i="6" s="1"/>
  <c r="H330" i="6"/>
  <c r="G330" i="6"/>
  <c r="F330" i="6"/>
  <c r="CV329" i="6"/>
  <c r="CS329" i="6"/>
  <c r="CP329" i="6"/>
  <c r="CO329" i="6"/>
  <c r="CI329" i="6"/>
  <c r="CH329" i="6"/>
  <c r="CF329" i="6"/>
  <c r="CB329" i="6"/>
  <c r="CA329" i="6"/>
  <c r="F329" i="6"/>
  <c r="E329" i="6"/>
  <c r="D329" i="6"/>
  <c r="CP328" i="6"/>
  <c r="CB328" i="6"/>
  <c r="CA328" i="6"/>
  <c r="F328" i="6"/>
  <c r="CO328" i="6" s="1"/>
  <c r="E328" i="6"/>
  <c r="D328" i="6"/>
  <c r="CY327" i="6"/>
  <c r="CP327" i="6"/>
  <c r="CK327" i="6"/>
  <c r="CJ327" i="6"/>
  <c r="CH327" i="6"/>
  <c r="CF327" i="6"/>
  <c r="CE327" i="6"/>
  <c r="CD327" i="6"/>
  <c r="CC327" i="6"/>
  <c r="CB327" i="6"/>
  <c r="CA327" i="6"/>
  <c r="F327" i="6"/>
  <c r="CO327" i="6" s="1"/>
  <c r="E327" i="6"/>
  <c r="D327" i="6"/>
  <c r="CZ326" i="6"/>
  <c r="CP326" i="6"/>
  <c r="CO326" i="6"/>
  <c r="CL326" i="6"/>
  <c r="CK326" i="6"/>
  <c r="CH326" i="6"/>
  <c r="CE326" i="6"/>
  <c r="CD326" i="6"/>
  <c r="CB326" i="6"/>
  <c r="CA326" i="6"/>
  <c r="F326" i="6"/>
  <c r="E326" i="6"/>
  <c r="D326" i="6"/>
  <c r="CY325" i="6"/>
  <c r="CP325" i="6"/>
  <c r="CO325" i="6"/>
  <c r="CI325" i="6"/>
  <c r="CH325" i="6"/>
  <c r="CF325" i="6"/>
  <c r="CE325" i="6"/>
  <c r="CB325" i="6"/>
  <c r="CA325" i="6"/>
  <c r="F325" i="6"/>
  <c r="E325" i="6"/>
  <c r="D325" i="6"/>
  <c r="CP324" i="6"/>
  <c r="CB324" i="6"/>
  <c r="CA324" i="6"/>
  <c r="F324" i="6"/>
  <c r="CO324" i="6" s="1"/>
  <c r="E324" i="6"/>
  <c r="D324" i="6" s="1"/>
  <c r="CP323" i="6"/>
  <c r="CB323" i="6"/>
  <c r="F323" i="6"/>
  <c r="E323" i="6"/>
  <c r="CZ322" i="6"/>
  <c r="CY322" i="6"/>
  <c r="CW322" i="6"/>
  <c r="CV322" i="6"/>
  <c r="CT322" i="6"/>
  <c r="CP322" i="6"/>
  <c r="CK322" i="6"/>
  <c r="CI322" i="6"/>
  <c r="CH322" i="6"/>
  <c r="CB322" i="6"/>
  <c r="CA322" i="6"/>
  <c r="F322" i="6"/>
  <c r="CO322" i="6" s="1"/>
  <c r="E322" i="6"/>
  <c r="D322" i="6"/>
  <c r="CP321" i="6"/>
  <c r="CB321" i="6"/>
  <c r="CA321" i="6"/>
  <c r="F321" i="6"/>
  <c r="CO321" i="6" s="1"/>
  <c r="E321" i="6"/>
  <c r="CY320" i="6"/>
  <c r="CP320" i="6"/>
  <c r="CB320" i="6"/>
  <c r="F320" i="6"/>
  <c r="E320" i="6"/>
  <c r="D320" i="6"/>
  <c r="CP319" i="6"/>
  <c r="CO319" i="6"/>
  <c r="CB319" i="6"/>
  <c r="F319" i="6"/>
  <c r="CA319" i="6" s="1"/>
  <c r="E319" i="6"/>
  <c r="D319" i="6"/>
  <c r="CZ318" i="6"/>
  <c r="CY318" i="6"/>
  <c r="CW318" i="6"/>
  <c r="CT318" i="6"/>
  <c r="CR318" i="6"/>
  <c r="CQ318" i="6"/>
  <c r="CP318" i="6"/>
  <c r="CO318" i="6"/>
  <c r="CL318" i="6"/>
  <c r="CK318" i="6"/>
  <c r="CH318" i="6"/>
  <c r="CF318" i="6"/>
  <c r="CC318" i="6"/>
  <c r="CB318" i="6"/>
  <c r="CA318" i="6"/>
  <c r="F318" i="6"/>
  <c r="E318" i="6"/>
  <c r="D318" i="6"/>
  <c r="CY317" i="6"/>
  <c r="CW317" i="6"/>
  <c r="CP317" i="6"/>
  <c r="CO317" i="6"/>
  <c r="CB317" i="6"/>
  <c r="F317" i="6"/>
  <c r="CA317" i="6" s="1"/>
  <c r="E317" i="6"/>
  <c r="D317" i="6" s="1"/>
  <c r="CW316" i="6"/>
  <c r="CV316" i="6"/>
  <c r="CP316" i="6"/>
  <c r="CB316" i="6"/>
  <c r="F316" i="6"/>
  <c r="E316" i="6"/>
  <c r="D316" i="6"/>
  <c r="CZ315" i="6"/>
  <c r="CY315" i="6"/>
  <c r="CW315" i="6"/>
  <c r="CV315" i="6"/>
  <c r="CP315" i="6"/>
  <c r="CO315" i="6"/>
  <c r="CL315" i="6"/>
  <c r="CK315" i="6"/>
  <c r="CI315" i="6"/>
  <c r="CH315" i="6"/>
  <c r="CB315" i="6"/>
  <c r="F315" i="6"/>
  <c r="CA315" i="6" s="1"/>
  <c r="E315" i="6"/>
  <c r="D315" i="6"/>
  <c r="CZ314" i="6"/>
  <c r="CY314" i="6"/>
  <c r="CW314" i="6"/>
  <c r="CV314" i="6"/>
  <c r="CT314" i="6"/>
  <c r="CP314" i="6"/>
  <c r="CO314" i="6"/>
  <c r="CL314" i="6"/>
  <c r="CH314" i="6"/>
  <c r="CF314" i="6"/>
  <c r="CB314" i="6"/>
  <c r="CA314" i="6"/>
  <c r="F314" i="6"/>
  <c r="E314" i="6"/>
  <c r="D314" i="6"/>
  <c r="CP313" i="6"/>
  <c r="CO313" i="6"/>
  <c r="CL313" i="6"/>
  <c r="CE313" i="6"/>
  <c r="CB313" i="6"/>
  <c r="CA313" i="6"/>
  <c r="F313" i="6"/>
  <c r="E313" i="6"/>
  <c r="D313" i="6"/>
  <c r="CY312" i="6"/>
  <c r="CQ312" i="6"/>
  <c r="CP312" i="6"/>
  <c r="CO312" i="6"/>
  <c r="CB312" i="6"/>
  <c r="CA312" i="6"/>
  <c r="F312" i="6"/>
  <c r="E312" i="6"/>
  <c r="D312" i="6" s="1"/>
  <c r="CP311" i="6"/>
  <c r="CB311" i="6"/>
  <c r="F311" i="6"/>
  <c r="CA311" i="6" s="1"/>
  <c r="E311" i="6"/>
  <c r="D311" i="6" s="1"/>
  <c r="CZ310" i="6"/>
  <c r="CY310" i="6"/>
  <c r="CW310" i="6"/>
  <c r="CV310" i="6"/>
  <c r="CT310" i="6"/>
  <c r="CP310" i="6"/>
  <c r="CO310" i="6"/>
  <c r="CL310" i="6"/>
  <c r="CK310" i="6"/>
  <c r="CI310" i="6"/>
  <c r="CH310" i="6"/>
  <c r="CB310" i="6"/>
  <c r="CA310" i="6"/>
  <c r="F310" i="6"/>
  <c r="E310" i="6"/>
  <c r="D310" i="6"/>
  <c r="CF310" i="6" s="1"/>
  <c r="CT309" i="6"/>
  <c r="CP309" i="6"/>
  <c r="CO309" i="6"/>
  <c r="CL309" i="6"/>
  <c r="CH309" i="6"/>
  <c r="CB309" i="6"/>
  <c r="CA309" i="6"/>
  <c r="F309" i="6"/>
  <c r="E309" i="6"/>
  <c r="D309" i="6"/>
  <c r="CY309" i="6" s="1"/>
  <c r="CZ308" i="6"/>
  <c r="CY308" i="6"/>
  <c r="CW308" i="6"/>
  <c r="CV308" i="6"/>
  <c r="CT308" i="6"/>
  <c r="CP308" i="6"/>
  <c r="CO308" i="6"/>
  <c r="CL308" i="6"/>
  <c r="CK308" i="6"/>
  <c r="CI308" i="6"/>
  <c r="CH308" i="6"/>
  <c r="CF308" i="6"/>
  <c r="CB308" i="6"/>
  <c r="CA308" i="6"/>
  <c r="F308" i="6"/>
  <c r="E308" i="6"/>
  <c r="D308" i="6" s="1"/>
  <c r="CP307" i="6"/>
  <c r="CB307" i="6"/>
  <c r="F307" i="6"/>
  <c r="E307" i="6"/>
  <c r="CP306" i="6"/>
  <c r="CB306" i="6"/>
  <c r="F306" i="6"/>
  <c r="E306" i="6"/>
  <c r="D306" i="6" s="1"/>
  <c r="CZ305" i="6"/>
  <c r="CT305" i="6"/>
  <c r="CP305" i="6"/>
  <c r="CO305" i="6"/>
  <c r="CL305" i="6"/>
  <c r="CK305" i="6"/>
  <c r="CI305" i="6"/>
  <c r="CH305" i="6"/>
  <c r="CF305" i="6"/>
  <c r="CB305" i="6"/>
  <c r="CA305" i="6"/>
  <c r="F305" i="6"/>
  <c r="E305" i="6"/>
  <c r="D305" i="6"/>
  <c r="CP304" i="6"/>
  <c r="CB304" i="6"/>
  <c r="F304" i="6"/>
  <c r="E304" i="6"/>
  <c r="CP303" i="6"/>
  <c r="CB303" i="6"/>
  <c r="F303" i="6"/>
  <c r="E303" i="6"/>
  <c r="D303" i="6"/>
  <c r="CF303" i="6" s="1"/>
  <c r="CY302" i="6"/>
  <c r="CV302" i="6"/>
  <c r="CP302" i="6"/>
  <c r="CO302" i="6"/>
  <c r="CI302" i="6"/>
  <c r="CB302" i="6"/>
  <c r="F302" i="6"/>
  <c r="CA302" i="6" s="1"/>
  <c r="E302" i="6"/>
  <c r="D302" i="6" s="1"/>
  <c r="CP301" i="6"/>
  <c r="CB301" i="6"/>
  <c r="F301" i="6"/>
  <c r="E301" i="6"/>
  <c r="CP300" i="6"/>
  <c r="CB300" i="6"/>
  <c r="F300" i="6"/>
  <c r="E300" i="6"/>
  <c r="CP299" i="6"/>
  <c r="CO299" i="6"/>
  <c r="CK299" i="6"/>
  <c r="CH299" i="6"/>
  <c r="CF299" i="6"/>
  <c r="CB299" i="6"/>
  <c r="F299" i="6"/>
  <c r="CA299" i="6" s="1"/>
  <c r="E299" i="6"/>
  <c r="D299" i="6"/>
  <c r="CP298" i="6"/>
  <c r="CB298" i="6"/>
  <c r="CA298" i="6"/>
  <c r="F298" i="6"/>
  <c r="CO298" i="6" s="1"/>
  <c r="E298" i="6"/>
  <c r="CY297" i="6"/>
  <c r="CW297" i="6"/>
  <c r="CT297" i="6"/>
  <c r="CP297" i="6"/>
  <c r="CO297" i="6"/>
  <c r="CL297" i="6"/>
  <c r="CK297" i="6"/>
  <c r="CJ297" i="6"/>
  <c r="CI297" i="6"/>
  <c r="CH297" i="6"/>
  <c r="CB297" i="6"/>
  <c r="CA297" i="6"/>
  <c r="F297" i="6"/>
  <c r="E297" i="6"/>
  <c r="D297" i="6"/>
  <c r="CP296" i="6"/>
  <c r="CO296" i="6"/>
  <c r="CB296" i="6"/>
  <c r="CA296" i="6"/>
  <c r="F296" i="6"/>
  <c r="E296" i="6"/>
  <c r="D296" i="6"/>
  <c r="CZ295" i="6"/>
  <c r="CY295" i="6"/>
  <c r="CW295" i="6"/>
  <c r="CS295" i="6"/>
  <c r="CP295" i="6"/>
  <c r="CO295" i="6"/>
  <c r="CI295" i="6"/>
  <c r="CH295" i="6"/>
  <c r="CE295" i="6"/>
  <c r="CB295" i="6"/>
  <c r="CA295" i="6"/>
  <c r="F295" i="6"/>
  <c r="E295" i="6"/>
  <c r="D295" i="6" s="1"/>
  <c r="CP294" i="6"/>
  <c r="CO294" i="6"/>
  <c r="CB294" i="6"/>
  <c r="F294" i="6"/>
  <c r="CA294" i="6" s="1"/>
  <c r="E294" i="6"/>
  <c r="CY293" i="6"/>
  <c r="CW293" i="6"/>
  <c r="CP293" i="6"/>
  <c r="CO293" i="6"/>
  <c r="CB293" i="6"/>
  <c r="CA293" i="6"/>
  <c r="F293" i="6"/>
  <c r="E293" i="6"/>
  <c r="D293" i="6"/>
  <c r="CP292" i="6"/>
  <c r="CO292" i="6"/>
  <c r="CB292" i="6"/>
  <c r="CA292" i="6"/>
  <c r="F292" i="6"/>
  <c r="E292" i="6"/>
  <c r="CP291" i="6"/>
  <c r="CO291" i="6"/>
  <c r="CB291" i="6"/>
  <c r="F291" i="6"/>
  <c r="CA291" i="6" s="1"/>
  <c r="E291" i="6"/>
  <c r="CP290" i="6"/>
  <c r="CB290" i="6"/>
  <c r="F290" i="6"/>
  <c r="E290" i="6"/>
  <c r="D290" i="6"/>
  <c r="CZ289" i="6"/>
  <c r="CS289" i="6"/>
  <c r="CP289" i="6"/>
  <c r="CO289" i="6"/>
  <c r="CL289" i="6"/>
  <c r="CB289" i="6"/>
  <c r="CA289" i="6"/>
  <c r="F289" i="6"/>
  <c r="E289" i="6"/>
  <c r="D289" i="6" s="1"/>
  <c r="CZ288" i="6"/>
  <c r="CY288" i="6"/>
  <c r="CW288" i="6"/>
  <c r="CS288" i="6"/>
  <c r="CQ288" i="6"/>
  <c r="CP288" i="6"/>
  <c r="CO288" i="6"/>
  <c r="CL288" i="6"/>
  <c r="CF288" i="6"/>
  <c r="CE288" i="6"/>
  <c r="CD288" i="6"/>
  <c r="CC288" i="6"/>
  <c r="CB288" i="6"/>
  <c r="F288" i="6"/>
  <c r="CA288" i="6" s="1"/>
  <c r="E288" i="6"/>
  <c r="D288" i="6" s="1"/>
  <c r="CP287" i="6"/>
  <c r="CB287" i="6"/>
  <c r="CA287" i="6"/>
  <c r="F287" i="6"/>
  <c r="E287" i="6"/>
  <c r="CV286" i="6"/>
  <c r="CP286" i="6"/>
  <c r="CO286" i="6"/>
  <c r="CK286" i="6"/>
  <c r="CH286" i="6"/>
  <c r="CB286" i="6"/>
  <c r="CA286" i="6"/>
  <c r="F286" i="6"/>
  <c r="E286" i="6"/>
  <c r="D286" i="6"/>
  <c r="CP285" i="6"/>
  <c r="CB285" i="6"/>
  <c r="F285" i="6"/>
  <c r="E285" i="6"/>
  <c r="CP284" i="6"/>
  <c r="CL284" i="6"/>
  <c r="CB284" i="6"/>
  <c r="F284" i="6"/>
  <c r="E284" i="6"/>
  <c r="D284" i="6" s="1"/>
  <c r="CZ283" i="6"/>
  <c r="CY283" i="6"/>
  <c r="CW283" i="6"/>
  <c r="CV283" i="6"/>
  <c r="CS283" i="6"/>
  <c r="CP283" i="6"/>
  <c r="CO283" i="6"/>
  <c r="CK283" i="6"/>
  <c r="CI283" i="6"/>
  <c r="CF283" i="6"/>
  <c r="CE283" i="6"/>
  <c r="CB283" i="6"/>
  <c r="CA283" i="6"/>
  <c r="F283" i="6"/>
  <c r="E283" i="6"/>
  <c r="D283" i="6"/>
  <c r="CP282" i="6"/>
  <c r="CO282" i="6"/>
  <c r="CB282" i="6"/>
  <c r="F282" i="6"/>
  <c r="CA282" i="6" s="1"/>
  <c r="E282" i="6"/>
  <c r="D282" i="6"/>
  <c r="CY281" i="6"/>
  <c r="CW281" i="6"/>
  <c r="CT281" i="6"/>
  <c r="CK281" i="6"/>
  <c r="CF281" i="6"/>
  <c r="F281" i="6"/>
  <c r="D281" i="6" s="1"/>
  <c r="E281" i="6"/>
  <c r="F280" i="6"/>
  <c r="E280" i="6"/>
  <c r="D280" i="6" s="1"/>
  <c r="CZ279" i="6"/>
  <c r="CY279" i="6"/>
  <c r="CX279" i="6"/>
  <c r="CW279" i="6"/>
  <c r="CU279" i="6"/>
  <c r="CT279" i="6"/>
  <c r="CL279" i="6"/>
  <c r="CJ279" i="6"/>
  <c r="CH279" i="6"/>
  <c r="CF279" i="6"/>
  <c r="F279" i="6"/>
  <c r="E279" i="6"/>
  <c r="D279" i="6" s="1"/>
  <c r="CV278" i="6"/>
  <c r="CU278" i="6"/>
  <c r="CI278" i="6"/>
  <c r="CH278" i="6"/>
  <c r="CG278" i="6"/>
  <c r="CF278" i="6"/>
  <c r="F278" i="6"/>
  <c r="E278" i="6"/>
  <c r="D278" i="6"/>
  <c r="CZ277" i="6"/>
  <c r="CW277" i="6"/>
  <c r="CK277" i="6"/>
  <c r="CI277" i="6"/>
  <c r="CH277" i="6"/>
  <c r="CG277" i="6"/>
  <c r="CE277" i="6"/>
  <c r="F277" i="6"/>
  <c r="E277" i="6"/>
  <c r="D277" i="6" s="1"/>
  <c r="CV276" i="6"/>
  <c r="CU276" i="6"/>
  <c r="CI276" i="6"/>
  <c r="F276" i="6"/>
  <c r="E276" i="6"/>
  <c r="D276" i="6"/>
  <c r="CZ275" i="6"/>
  <c r="CY275" i="6"/>
  <c r="CV275" i="6"/>
  <c r="CT275" i="6"/>
  <c r="CK275" i="6"/>
  <c r="F275" i="6"/>
  <c r="E275" i="6"/>
  <c r="D275" i="6"/>
  <c r="CW274" i="6"/>
  <c r="CV274" i="6"/>
  <c r="CK274" i="6"/>
  <c r="CI274" i="6"/>
  <c r="CH274" i="6"/>
  <c r="CF274" i="6"/>
  <c r="F274" i="6"/>
  <c r="E274" i="6"/>
  <c r="D274" i="6"/>
  <c r="F273" i="6"/>
  <c r="D273" i="6" s="1"/>
  <c r="E273" i="6"/>
  <c r="F272" i="6"/>
  <c r="E272" i="6"/>
  <c r="CY271" i="6"/>
  <c r="CW271" i="6"/>
  <c r="CV271" i="6"/>
  <c r="CT271" i="6"/>
  <c r="CK271" i="6"/>
  <c r="CH271" i="6"/>
  <c r="CE271" i="6"/>
  <c r="F271" i="6"/>
  <c r="E271" i="6"/>
  <c r="D271" i="6" s="1"/>
  <c r="CS270" i="6"/>
  <c r="F270" i="6"/>
  <c r="E270" i="6"/>
  <c r="D270" i="6" s="1"/>
  <c r="F269" i="6"/>
  <c r="E269" i="6"/>
  <c r="D269" i="6"/>
  <c r="CW269" i="6" s="1"/>
  <c r="F268" i="6"/>
  <c r="E268" i="6"/>
  <c r="F267" i="6"/>
  <c r="E267" i="6"/>
  <c r="D267" i="6" s="1"/>
  <c r="CY266" i="6"/>
  <c r="CV266" i="6"/>
  <c r="CT266" i="6"/>
  <c r="CO266" i="6"/>
  <c r="CA266" i="6"/>
  <c r="F266" i="6"/>
  <c r="E266" i="6"/>
  <c r="D266" i="6"/>
  <c r="CO265" i="6"/>
  <c r="F265" i="6"/>
  <c r="CA265" i="6" s="1"/>
  <c r="E265" i="6"/>
  <c r="F264" i="6"/>
  <c r="E264" i="6"/>
  <c r="CZ263" i="6"/>
  <c r="CY263" i="6"/>
  <c r="CP263" i="6"/>
  <c r="CI263" i="6"/>
  <c r="CH263" i="6"/>
  <c r="CF263" i="6"/>
  <c r="CB263" i="6"/>
  <c r="CA263" i="6"/>
  <c r="F263" i="6"/>
  <c r="CO263" i="6" s="1"/>
  <c r="E263" i="6"/>
  <c r="D263" i="6"/>
  <c r="CP262" i="6"/>
  <c r="CB262" i="6"/>
  <c r="CA262" i="6"/>
  <c r="F262" i="6"/>
  <c r="E262" i="6"/>
  <c r="CX261" i="6"/>
  <c r="CV261" i="6"/>
  <c r="CT261" i="6"/>
  <c r="CP261" i="6"/>
  <c r="CL261" i="6"/>
  <c r="CH261" i="6"/>
  <c r="CF261" i="6"/>
  <c r="CB261" i="6"/>
  <c r="CA261" i="6"/>
  <c r="F261" i="6"/>
  <c r="CO261" i="6" s="1"/>
  <c r="E261" i="6"/>
  <c r="D261" i="6"/>
  <c r="CP260" i="6"/>
  <c r="CO260" i="6"/>
  <c r="CI260" i="6"/>
  <c r="CB260" i="6"/>
  <c r="CA260" i="6"/>
  <c r="F260" i="6"/>
  <c r="E260" i="6"/>
  <c r="D260" i="6" s="1"/>
  <c r="CZ259" i="6"/>
  <c r="CP259" i="6"/>
  <c r="CH259" i="6"/>
  <c r="CE259" i="6"/>
  <c r="CB259" i="6"/>
  <c r="F259" i="6"/>
  <c r="CO259" i="6" s="1"/>
  <c r="E259" i="6"/>
  <c r="D259" i="6" s="1"/>
  <c r="CP258" i="6"/>
  <c r="CO258" i="6"/>
  <c r="CB258" i="6"/>
  <c r="CA258" i="6"/>
  <c r="F258" i="6"/>
  <c r="E258" i="6"/>
  <c r="CP257" i="6"/>
  <c r="CB257" i="6"/>
  <c r="F257" i="6"/>
  <c r="E257" i="6"/>
  <c r="CP256" i="6"/>
  <c r="CO256" i="6"/>
  <c r="CB256" i="6"/>
  <c r="CA256" i="6"/>
  <c r="F256" i="6"/>
  <c r="E256" i="6"/>
  <c r="D256" i="6" s="1"/>
  <c r="CZ255" i="6"/>
  <c r="CY255" i="6"/>
  <c r="CW255" i="6"/>
  <c r="CV255" i="6"/>
  <c r="CT255" i="6"/>
  <c r="CP255" i="6"/>
  <c r="CO255" i="6"/>
  <c r="CL255" i="6"/>
  <c r="CK255" i="6"/>
  <c r="CI255" i="6"/>
  <c r="CB255" i="6"/>
  <c r="CA255" i="6"/>
  <c r="F255" i="6"/>
  <c r="E255" i="6"/>
  <c r="D255" i="6"/>
  <c r="CP254" i="6"/>
  <c r="CO254" i="6"/>
  <c r="CK254" i="6"/>
  <c r="CB254" i="6"/>
  <c r="F254" i="6"/>
  <c r="CA254" i="6" s="1"/>
  <c r="E254" i="6"/>
  <c r="D254" i="6" s="1"/>
  <c r="CT253" i="6"/>
  <c r="CS253" i="6"/>
  <c r="CP253" i="6"/>
  <c r="CO253" i="6"/>
  <c r="CK253" i="6"/>
  <c r="CB253" i="6"/>
  <c r="CA253" i="6"/>
  <c r="F253" i="6"/>
  <c r="E253" i="6"/>
  <c r="D253" i="6" s="1"/>
  <c r="CP252" i="6"/>
  <c r="CO252" i="6"/>
  <c r="CH252" i="6"/>
  <c r="CE252" i="6"/>
  <c r="CD252" i="6"/>
  <c r="CB252" i="6"/>
  <c r="CA252" i="6"/>
  <c r="F252" i="6"/>
  <c r="E252" i="6"/>
  <c r="D252" i="6" s="1"/>
  <c r="CY251" i="6"/>
  <c r="CW251" i="6"/>
  <c r="CP251" i="6"/>
  <c r="CO251" i="6"/>
  <c r="CB251" i="6"/>
  <c r="CA251" i="6"/>
  <c r="F251" i="6"/>
  <c r="E251" i="6"/>
  <c r="D251" i="6"/>
  <c r="CW250" i="6"/>
  <c r="CT250" i="6"/>
  <c r="CP250" i="6"/>
  <c r="CB250" i="6"/>
  <c r="F250" i="6"/>
  <c r="CA250" i="6" s="1"/>
  <c r="E250" i="6"/>
  <c r="D250" i="6"/>
  <c r="AY246" i="6"/>
  <c r="CE245" i="6"/>
  <c r="CA245" i="6"/>
  <c r="D245" i="6"/>
  <c r="CE244" i="6"/>
  <c r="CC244" i="6"/>
  <c r="CB244" i="6"/>
  <c r="D244" i="6"/>
  <c r="CR243" i="6"/>
  <c r="CQ243" i="6"/>
  <c r="CP243" i="6"/>
  <c r="CO243" i="6"/>
  <c r="CD243" i="6"/>
  <c r="CC243" i="6"/>
  <c r="CB243" i="6"/>
  <c r="D243" i="6"/>
  <c r="CS242" i="6"/>
  <c r="CQ242" i="6"/>
  <c r="CP242" i="6"/>
  <c r="CO242" i="6"/>
  <c r="CE242" i="6"/>
  <c r="CD242" i="6"/>
  <c r="CA242" i="6"/>
  <c r="D242" i="6"/>
  <c r="CS241" i="6"/>
  <c r="CR241" i="6"/>
  <c r="CQ241" i="6"/>
  <c r="CP241" i="6"/>
  <c r="CO241" i="6"/>
  <c r="CC241" i="6"/>
  <c r="CB241" i="6"/>
  <c r="CA241" i="6"/>
  <c r="D241" i="6"/>
  <c r="CE241" i="6" s="1"/>
  <c r="AJ236" i="6"/>
  <c r="AD236" i="6"/>
  <c r="AJ235" i="6"/>
  <c r="AD235" i="6"/>
  <c r="AD234" i="6"/>
  <c r="F234" i="6"/>
  <c r="E234" i="6"/>
  <c r="CQ233" i="6"/>
  <c r="CP233" i="6"/>
  <c r="CO233" i="6"/>
  <c r="AD233" i="6"/>
  <c r="CB233" i="6" s="1"/>
  <c r="F233" i="6"/>
  <c r="E233" i="6"/>
  <c r="D233" i="6"/>
  <c r="CD232" i="6"/>
  <c r="CC232" i="6"/>
  <c r="CB232" i="6"/>
  <c r="AD232" i="6"/>
  <c r="F232" i="6"/>
  <c r="E232" i="6"/>
  <c r="D232" i="6"/>
  <c r="CR231" i="6"/>
  <c r="CO231" i="6"/>
  <c r="CD231" i="6"/>
  <c r="AD231" i="6"/>
  <c r="F231" i="6"/>
  <c r="E231" i="6"/>
  <c r="D231" i="6"/>
  <c r="AY227" i="6"/>
  <c r="F226" i="6"/>
  <c r="E226" i="6"/>
  <c r="D226" i="6"/>
  <c r="CH225" i="6"/>
  <c r="CG225" i="6"/>
  <c r="CE225" i="6"/>
  <c r="CD225" i="6"/>
  <c r="CC225" i="6"/>
  <c r="F225" i="6"/>
  <c r="E225" i="6"/>
  <c r="D225" i="6" s="1"/>
  <c r="CU224" i="6"/>
  <c r="CQ224" i="6"/>
  <c r="CH224" i="6"/>
  <c r="CG224" i="6"/>
  <c r="CB224" i="6"/>
  <c r="F224" i="6"/>
  <c r="D224" i="6" s="1"/>
  <c r="E224" i="6"/>
  <c r="CU223" i="6"/>
  <c r="CS223" i="6"/>
  <c r="CR223" i="6"/>
  <c r="CP223" i="6"/>
  <c r="CE223" i="6"/>
  <c r="CD223" i="6"/>
  <c r="CC223" i="6"/>
  <c r="F223" i="6"/>
  <c r="E223" i="6"/>
  <c r="D223" i="6"/>
  <c r="CP222" i="6"/>
  <c r="CH222" i="6"/>
  <c r="F222" i="6"/>
  <c r="E222" i="6"/>
  <c r="D222" i="6" s="1"/>
  <c r="CP221" i="6"/>
  <c r="CG221" i="6"/>
  <c r="F221" i="6"/>
  <c r="E221" i="6"/>
  <c r="D221" i="6" s="1"/>
  <c r="CR220" i="6"/>
  <c r="F220" i="6"/>
  <c r="E220" i="6"/>
  <c r="D220" i="6"/>
  <c r="F219" i="6"/>
  <c r="D219" i="6" s="1"/>
  <c r="E219" i="6"/>
  <c r="CU218" i="6"/>
  <c r="CS218" i="6"/>
  <c r="F218" i="6"/>
  <c r="E218" i="6"/>
  <c r="D218" i="6"/>
  <c r="F217" i="6"/>
  <c r="E217" i="6"/>
  <c r="CS216" i="6"/>
  <c r="CP216" i="6"/>
  <c r="CG216" i="6"/>
  <c r="F216" i="6"/>
  <c r="D216" i="6" s="1"/>
  <c r="E216" i="6"/>
  <c r="CS215" i="6"/>
  <c r="CP215" i="6"/>
  <c r="CF215" i="6"/>
  <c r="F215" i="6"/>
  <c r="E215" i="6"/>
  <c r="D215" i="6" s="1"/>
  <c r="F214" i="6"/>
  <c r="E214" i="6"/>
  <c r="D214" i="6"/>
  <c r="F213" i="6"/>
  <c r="E213" i="6"/>
  <c r="D213" i="6" s="1"/>
  <c r="CE212" i="6"/>
  <c r="F212" i="6"/>
  <c r="E212" i="6"/>
  <c r="D212" i="6"/>
  <c r="CS211" i="6"/>
  <c r="CH211" i="6"/>
  <c r="F211" i="6"/>
  <c r="D211" i="6" s="1"/>
  <c r="E211" i="6"/>
  <c r="F210" i="6"/>
  <c r="D210" i="6" s="1"/>
  <c r="E210" i="6"/>
  <c r="F209" i="6"/>
  <c r="E209" i="6"/>
  <c r="D209" i="6"/>
  <c r="CT209" i="6" s="1"/>
  <c r="F208" i="6"/>
  <c r="D208" i="6" s="1"/>
  <c r="CQ208" i="6" s="1"/>
  <c r="E208" i="6"/>
  <c r="CV207" i="6"/>
  <c r="CT207" i="6"/>
  <c r="CS207" i="6"/>
  <c r="CR207" i="6"/>
  <c r="CQ207" i="6"/>
  <c r="CP207" i="6"/>
  <c r="CG207" i="6"/>
  <c r="CE207" i="6"/>
  <c r="CD207" i="6"/>
  <c r="CC207" i="6"/>
  <c r="CB207" i="6"/>
  <c r="F207" i="6"/>
  <c r="D207" i="6" s="1"/>
  <c r="E207" i="6"/>
  <c r="F206" i="6"/>
  <c r="E206" i="6"/>
  <c r="D206" i="6" s="1"/>
  <c r="CR205" i="6"/>
  <c r="CQ205" i="6"/>
  <c r="CG205" i="6"/>
  <c r="CE205" i="6"/>
  <c r="F205" i="6"/>
  <c r="D205" i="6" s="1"/>
  <c r="E205" i="6"/>
  <c r="F204" i="6"/>
  <c r="D204" i="6" s="1"/>
  <c r="E204" i="6"/>
  <c r="F203" i="6"/>
  <c r="E203" i="6"/>
  <c r="CS202" i="6"/>
  <c r="CR202" i="6"/>
  <c r="CQ202" i="6"/>
  <c r="CE202" i="6"/>
  <c r="CD202" i="6"/>
  <c r="CC202" i="6"/>
  <c r="F202" i="6"/>
  <c r="E202" i="6"/>
  <c r="D202" i="6"/>
  <c r="AX201" i="6"/>
  <c r="AW201" i="6"/>
  <c r="AV201" i="6"/>
  <c r="AU201" i="6"/>
  <c r="AT201" i="6"/>
  <c r="AS201" i="6"/>
  <c r="AR201" i="6"/>
  <c r="AQ201" i="6"/>
  <c r="AP201" i="6"/>
  <c r="AO201" i="6"/>
  <c r="AN201" i="6"/>
  <c r="AM201" i="6"/>
  <c r="AL201" i="6"/>
  <c r="AK201" i="6"/>
  <c r="AJ201" i="6"/>
  <c r="AI201" i="6"/>
  <c r="AH201" i="6"/>
  <c r="AG201" i="6"/>
  <c r="AF201" i="6"/>
  <c r="AE201" i="6"/>
  <c r="AD201" i="6"/>
  <c r="AC201" i="6"/>
  <c r="AB201" i="6"/>
  <c r="AA201" i="6"/>
  <c r="Z201" i="6"/>
  <c r="Y201" i="6"/>
  <c r="X201" i="6"/>
  <c r="F201" i="6" s="1"/>
  <c r="W201" i="6"/>
  <c r="V201" i="6"/>
  <c r="U201" i="6"/>
  <c r="T201" i="6"/>
  <c r="S201" i="6"/>
  <c r="R201" i="6"/>
  <c r="Q201" i="6"/>
  <c r="P201" i="6"/>
  <c r="O201" i="6"/>
  <c r="N201" i="6"/>
  <c r="M201" i="6"/>
  <c r="L201" i="6"/>
  <c r="K201" i="6"/>
  <c r="J201" i="6"/>
  <c r="I201" i="6"/>
  <c r="H201" i="6"/>
  <c r="G201" i="6"/>
  <c r="E201" i="6"/>
  <c r="D201" i="6" s="1"/>
  <c r="CV200" i="6"/>
  <c r="CU200" i="6"/>
  <c r="CT200" i="6"/>
  <c r="CS200" i="6"/>
  <c r="CR200" i="6"/>
  <c r="CQ200" i="6"/>
  <c r="CP200" i="6"/>
  <c r="CH200" i="6"/>
  <c r="CF200" i="6"/>
  <c r="CE200" i="6"/>
  <c r="CD200" i="6"/>
  <c r="CC200" i="6"/>
  <c r="CB200" i="6"/>
  <c r="E200" i="6"/>
  <c r="D200" i="6"/>
  <c r="CG200" i="6" s="1"/>
  <c r="E199" i="6"/>
  <c r="D199" i="6" s="1"/>
  <c r="CV198" i="6"/>
  <c r="CS198" i="6"/>
  <c r="CQ198" i="6"/>
  <c r="CP198" i="6"/>
  <c r="CH198" i="6"/>
  <c r="CG198" i="6"/>
  <c r="CF198" i="6"/>
  <c r="CE198" i="6"/>
  <c r="CD198" i="6"/>
  <c r="CC198" i="6"/>
  <c r="CB198" i="6"/>
  <c r="AY198" i="6"/>
  <c r="E198" i="6"/>
  <c r="D198" i="6" s="1"/>
  <c r="CH197" i="6"/>
  <c r="CB197" i="6"/>
  <c r="E197" i="6"/>
  <c r="D197" i="6"/>
  <c r="AX196" i="6"/>
  <c r="AW196" i="6"/>
  <c r="AV196" i="6"/>
  <c r="AU196" i="6"/>
  <c r="AT196" i="6"/>
  <c r="AS196" i="6"/>
  <c r="AR196" i="6"/>
  <c r="AQ196" i="6"/>
  <c r="AO196" i="6"/>
  <c r="AM196" i="6"/>
  <c r="AK196" i="6"/>
  <c r="AI196" i="6"/>
  <c r="AG196" i="6"/>
  <c r="AE196" i="6"/>
  <c r="AC196" i="6"/>
  <c r="CS195" i="6"/>
  <c r="CQ195" i="6"/>
  <c r="CG195" i="6"/>
  <c r="CC195" i="6"/>
  <c r="E195" i="6"/>
  <c r="D195" i="6" s="1"/>
  <c r="E194" i="6"/>
  <c r="D194" i="6" s="1"/>
  <c r="CV193" i="6"/>
  <c r="CU193" i="6"/>
  <c r="CB193" i="6"/>
  <c r="E193" i="6"/>
  <c r="D193" i="6"/>
  <c r="CV192" i="6"/>
  <c r="CQ192" i="6"/>
  <c r="CP192" i="6"/>
  <c r="CH192" i="6"/>
  <c r="CG192" i="6"/>
  <c r="CE192" i="6"/>
  <c r="E192" i="6"/>
  <c r="D192" i="6" s="1"/>
  <c r="CT191" i="6"/>
  <c r="CS191" i="6"/>
  <c r="CR191" i="6"/>
  <c r="CQ191" i="6"/>
  <c r="CH191" i="6"/>
  <c r="CG191" i="6"/>
  <c r="CE191" i="6"/>
  <c r="CB191" i="6"/>
  <c r="F191" i="6"/>
  <c r="D191" i="6"/>
  <c r="CT190" i="6"/>
  <c r="CS190" i="6"/>
  <c r="CD190" i="6"/>
  <c r="F190" i="6"/>
  <c r="D190" i="6"/>
  <c r="F189" i="6"/>
  <c r="D189" i="6" s="1"/>
  <c r="CQ189" i="6" s="1"/>
  <c r="F188" i="6"/>
  <c r="D188" i="6" s="1"/>
  <c r="CV187" i="6"/>
  <c r="CU187" i="6"/>
  <c r="CT187" i="6"/>
  <c r="CS187" i="6"/>
  <c r="CQ187" i="6"/>
  <c r="CP187" i="6"/>
  <c r="F187" i="6"/>
  <c r="D187" i="6"/>
  <c r="CE186" i="6"/>
  <c r="F186" i="6"/>
  <c r="D186" i="6" s="1"/>
  <c r="CV185" i="6"/>
  <c r="CQ185" i="6"/>
  <c r="CD185" i="6"/>
  <c r="CB185" i="6"/>
  <c r="F185" i="6"/>
  <c r="D185" i="6"/>
  <c r="CV184" i="6"/>
  <c r="CU184" i="6"/>
  <c r="CS184" i="6"/>
  <c r="CQ184" i="6"/>
  <c r="CP184" i="6"/>
  <c r="CH184" i="6"/>
  <c r="CD184" i="6"/>
  <c r="CB184" i="6"/>
  <c r="F184" i="6"/>
  <c r="D184" i="6" s="1"/>
  <c r="AX183" i="6"/>
  <c r="AW183" i="6"/>
  <c r="AV183" i="6"/>
  <c r="AU183" i="6"/>
  <c r="AT183" i="6"/>
  <c r="AS183" i="6"/>
  <c r="AR183" i="6"/>
  <c r="AQ183" i="6"/>
  <c r="AP183" i="6"/>
  <c r="AN183" i="6"/>
  <c r="AL183" i="6"/>
  <c r="AJ183" i="6"/>
  <c r="AH183" i="6"/>
  <c r="AF183" i="6"/>
  <c r="AD183" i="6"/>
  <c r="F183" i="6"/>
  <c r="D183" i="6" s="1"/>
  <c r="F182" i="6"/>
  <c r="D182" i="6" s="1"/>
  <c r="CU181" i="6"/>
  <c r="CS181" i="6"/>
  <c r="CR181" i="6"/>
  <c r="CH181" i="6"/>
  <c r="F181" i="6"/>
  <c r="D181" i="6"/>
  <c r="F180" i="6"/>
  <c r="D180" i="6"/>
  <c r="F179" i="6"/>
  <c r="D179" i="6" s="1"/>
  <c r="CS179" i="6" s="1"/>
  <c r="AX174" i="6"/>
  <c r="AW174" i="6"/>
  <c r="AV174" i="6"/>
  <c r="AU174" i="6"/>
  <c r="AT174" i="6"/>
  <c r="AS174" i="6"/>
  <c r="AR174" i="6"/>
  <c r="AQ174" i="6"/>
  <c r="AP174" i="6"/>
  <c r="AO174" i="6"/>
  <c r="AN174" i="6"/>
  <c r="AM174" i="6"/>
  <c r="AL174" i="6"/>
  <c r="AK174" i="6"/>
  <c r="AJ174" i="6"/>
  <c r="AI174" i="6"/>
  <c r="AH174" i="6"/>
  <c r="AG174" i="6"/>
  <c r="AF174" i="6"/>
  <c r="AE174" i="6"/>
  <c r="AD174" i="6"/>
  <c r="AC174" i="6"/>
  <c r="AB174" i="6"/>
  <c r="AA174" i="6"/>
  <c r="Z174" i="6"/>
  <c r="Y174" i="6"/>
  <c r="X174" i="6"/>
  <c r="W174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J174" i="6"/>
  <c r="I174" i="6"/>
  <c r="H174" i="6"/>
  <c r="G174" i="6"/>
  <c r="CQ173" i="6"/>
  <c r="CO173" i="6"/>
  <c r="CC173" i="6"/>
  <c r="CA173" i="6"/>
  <c r="F173" i="6"/>
  <c r="E173" i="6"/>
  <c r="CQ172" i="6"/>
  <c r="CP172" i="6"/>
  <c r="CO172" i="6"/>
  <c r="CC172" i="6"/>
  <c r="CB172" i="6"/>
  <c r="CA172" i="6"/>
  <c r="F172" i="6"/>
  <c r="E172" i="6"/>
  <c r="CV171" i="6"/>
  <c r="CT171" i="6"/>
  <c r="CQ171" i="6"/>
  <c r="CO171" i="6"/>
  <c r="CH171" i="6"/>
  <c r="CG171" i="6"/>
  <c r="CF171" i="6"/>
  <c r="CC171" i="6"/>
  <c r="CA171" i="6"/>
  <c r="F171" i="6"/>
  <c r="CP171" i="6" s="1"/>
  <c r="E171" i="6"/>
  <c r="D171" i="6" s="1"/>
  <c r="CS170" i="6"/>
  <c r="CR170" i="6"/>
  <c r="CQ170" i="6"/>
  <c r="CO170" i="6"/>
  <c r="CH170" i="6"/>
  <c r="CG170" i="6"/>
  <c r="CC170" i="6"/>
  <c r="CB170" i="6"/>
  <c r="CA170" i="6"/>
  <c r="F170" i="6"/>
  <c r="CP170" i="6" s="1"/>
  <c r="E170" i="6"/>
  <c r="D170" i="6"/>
  <c r="CT169" i="6"/>
  <c r="CQ169" i="6"/>
  <c r="CO169" i="6"/>
  <c r="CG169" i="6"/>
  <c r="CD169" i="6"/>
  <c r="CC169" i="6"/>
  <c r="CA169" i="6"/>
  <c r="F169" i="6"/>
  <c r="E169" i="6"/>
  <c r="D169" i="6" s="1"/>
  <c r="CQ168" i="6"/>
  <c r="CP168" i="6"/>
  <c r="CO168" i="6"/>
  <c r="CC168" i="6"/>
  <c r="CA168" i="6"/>
  <c r="F168" i="6"/>
  <c r="CB168" i="6" s="1"/>
  <c r="E168" i="6"/>
  <c r="CQ167" i="6"/>
  <c r="CO167" i="6"/>
  <c r="CC167" i="6"/>
  <c r="CB167" i="6"/>
  <c r="CA167" i="6"/>
  <c r="F167" i="6"/>
  <c r="CP167" i="6" s="1"/>
  <c r="E167" i="6"/>
  <c r="D167" i="6" s="1"/>
  <c r="CT166" i="6"/>
  <c r="CQ166" i="6"/>
  <c r="CP166" i="6"/>
  <c r="CO166" i="6"/>
  <c r="CH166" i="6"/>
  <c r="CC166" i="6"/>
  <c r="CB166" i="6"/>
  <c r="CA166" i="6"/>
  <c r="F166" i="6"/>
  <c r="E166" i="6"/>
  <c r="D166" i="6"/>
  <c r="CQ165" i="6"/>
  <c r="CP165" i="6"/>
  <c r="CO165" i="6"/>
  <c r="CC165" i="6"/>
  <c r="CB165" i="6"/>
  <c r="CA165" i="6"/>
  <c r="F165" i="6"/>
  <c r="E165" i="6"/>
  <c r="D165" i="6"/>
  <c r="CQ164" i="6"/>
  <c r="CP164" i="6"/>
  <c r="CO164" i="6"/>
  <c r="CC164" i="6"/>
  <c r="CA164" i="6"/>
  <c r="F164" i="6"/>
  <c r="CB164" i="6" s="1"/>
  <c r="E164" i="6"/>
  <c r="CQ163" i="6"/>
  <c r="CP163" i="6"/>
  <c r="CO163" i="6"/>
  <c r="CC163" i="6"/>
  <c r="CA163" i="6"/>
  <c r="F163" i="6"/>
  <c r="E163" i="6"/>
  <c r="D163" i="6"/>
  <c r="N158" i="6"/>
  <c r="M158" i="6"/>
  <c r="L158" i="6"/>
  <c r="L158" i="6" a="1"/>
  <c r="K158" i="6"/>
  <c r="J158" i="6"/>
  <c r="H158" i="6"/>
  <c r="G158" i="6"/>
  <c r="F158" i="6"/>
  <c r="E158" i="6"/>
  <c r="D158" i="6"/>
  <c r="C158" i="6"/>
  <c r="I157" i="6"/>
  <c r="B157" i="6"/>
  <c r="I156" i="6"/>
  <c r="B156" i="6"/>
  <c r="I155" i="6"/>
  <c r="B155" i="6"/>
  <c r="I154" i="6"/>
  <c r="B154" i="6"/>
  <c r="I153" i="6"/>
  <c r="B153" i="6"/>
  <c r="I152" i="6"/>
  <c r="B152" i="6"/>
  <c r="I151" i="6"/>
  <c r="B151" i="6"/>
  <c r="I150" i="6"/>
  <c r="B150" i="6"/>
  <c r="I149" i="6"/>
  <c r="I158" i="6" s="1"/>
  <c r="B149" i="6"/>
  <c r="I148" i="6"/>
  <c r="B148" i="6"/>
  <c r="AX143" i="6"/>
  <c r="AW143" i="6"/>
  <c r="AV143" i="6"/>
  <c r="AU143" i="6"/>
  <c r="AT143" i="6"/>
  <c r="AS143" i="6"/>
  <c r="AR143" i="6"/>
  <c r="AQ143" i="6"/>
  <c r="AP143" i="6"/>
  <c r="AO143" i="6"/>
  <c r="AN143" i="6"/>
  <c r="AM143" i="6"/>
  <c r="AL143" i="6"/>
  <c r="AK143" i="6"/>
  <c r="AJ143" i="6"/>
  <c r="AI143" i="6"/>
  <c r="AH143" i="6"/>
  <c r="AG143" i="6"/>
  <c r="AF143" i="6"/>
  <c r="AE143" i="6"/>
  <c r="AD143" i="6"/>
  <c r="AC143" i="6"/>
  <c r="AB143" i="6"/>
  <c r="AA143" i="6"/>
  <c r="Z143" i="6"/>
  <c r="Y143" i="6"/>
  <c r="X143" i="6"/>
  <c r="W143" i="6"/>
  <c r="V143" i="6"/>
  <c r="U143" i="6"/>
  <c r="T143" i="6"/>
  <c r="S143" i="6"/>
  <c r="R143" i="6"/>
  <c r="Q143" i="6"/>
  <c r="P143" i="6"/>
  <c r="O143" i="6"/>
  <c r="N143" i="6"/>
  <c r="M143" i="6"/>
  <c r="E143" i="6" s="1"/>
  <c r="L143" i="6"/>
  <c r="K143" i="6"/>
  <c r="J143" i="6"/>
  <c r="I143" i="6"/>
  <c r="H143" i="6"/>
  <c r="G143" i="6"/>
  <c r="CR142" i="6"/>
  <c r="CP142" i="6"/>
  <c r="CD142" i="6"/>
  <c r="CB142" i="6"/>
  <c r="CA142" i="6"/>
  <c r="F142" i="6"/>
  <c r="E142" i="6"/>
  <c r="D142" i="6"/>
  <c r="CW142" i="6" s="1"/>
  <c r="CR141" i="6"/>
  <c r="CD141" i="6"/>
  <c r="CA141" i="6"/>
  <c r="F141" i="6"/>
  <c r="CP141" i="6" s="1"/>
  <c r="E141" i="6"/>
  <c r="CR140" i="6"/>
  <c r="CP140" i="6"/>
  <c r="CD140" i="6"/>
  <c r="CB140" i="6"/>
  <c r="CA140" i="6"/>
  <c r="F140" i="6"/>
  <c r="E140" i="6"/>
  <c r="D140" i="6"/>
  <c r="CO140" i="6" s="1"/>
  <c r="CX139" i="6"/>
  <c r="CW139" i="6"/>
  <c r="CS139" i="6"/>
  <c r="CR139" i="6"/>
  <c r="CP139" i="6"/>
  <c r="CH139" i="6"/>
  <c r="CF139" i="6"/>
  <c r="CE139" i="6"/>
  <c r="CD139" i="6"/>
  <c r="CC139" i="6"/>
  <c r="CB139" i="6"/>
  <c r="CA139" i="6"/>
  <c r="F139" i="6"/>
  <c r="E139" i="6"/>
  <c r="D139" i="6"/>
  <c r="CX138" i="6"/>
  <c r="CW138" i="6"/>
  <c r="CT138" i="6"/>
  <c r="CR138" i="6"/>
  <c r="CJ138" i="6"/>
  <c r="CD138" i="6"/>
  <c r="CB138" i="6"/>
  <c r="CA138" i="6"/>
  <c r="F138" i="6"/>
  <c r="CP138" i="6" s="1"/>
  <c r="E138" i="6"/>
  <c r="D138" i="6" s="1"/>
  <c r="CR137" i="6"/>
  <c r="CD137" i="6"/>
  <c r="CB137" i="6"/>
  <c r="CA137" i="6"/>
  <c r="F137" i="6"/>
  <c r="CP137" i="6" s="1"/>
  <c r="E137" i="6"/>
  <c r="D137" i="6"/>
  <c r="CV136" i="6"/>
  <c r="CR136" i="6"/>
  <c r="CP136" i="6"/>
  <c r="CD136" i="6"/>
  <c r="CB136" i="6"/>
  <c r="CA136" i="6"/>
  <c r="F136" i="6"/>
  <c r="E136" i="6"/>
  <c r="D136" i="6"/>
  <c r="CV135" i="6"/>
  <c r="CR135" i="6"/>
  <c r="CP135" i="6"/>
  <c r="CO135" i="6"/>
  <c r="CI135" i="6"/>
  <c r="CH135" i="6"/>
  <c r="CG135" i="6"/>
  <c r="CF135" i="6"/>
  <c r="CD135" i="6"/>
  <c r="CB135" i="6"/>
  <c r="CA135" i="6"/>
  <c r="F135" i="6"/>
  <c r="E135" i="6"/>
  <c r="D135" i="6"/>
  <c r="CW135" i="6" s="1"/>
  <c r="CR134" i="6"/>
  <c r="CP134" i="6"/>
  <c r="CD134" i="6"/>
  <c r="CA134" i="6"/>
  <c r="F134" i="6"/>
  <c r="CB134" i="6" s="1"/>
  <c r="E134" i="6"/>
  <c r="CT133" i="6"/>
  <c r="CR133" i="6"/>
  <c r="CP133" i="6"/>
  <c r="CD133" i="6"/>
  <c r="CB133" i="6"/>
  <c r="CA133" i="6"/>
  <c r="F133" i="6"/>
  <c r="E133" i="6"/>
  <c r="D133" i="6" s="1"/>
  <c r="CV132" i="6"/>
  <c r="CU132" i="6"/>
  <c r="CR132" i="6"/>
  <c r="CG132" i="6"/>
  <c r="CE132" i="6"/>
  <c r="CD132" i="6"/>
  <c r="CC132" i="6"/>
  <c r="CB132" i="6"/>
  <c r="CA132" i="6"/>
  <c r="F132" i="6"/>
  <c r="CP132" i="6" s="1"/>
  <c r="E132" i="6"/>
  <c r="D132" i="6"/>
  <c r="CR131" i="6"/>
  <c r="CQ131" i="6"/>
  <c r="CP131" i="6"/>
  <c r="CI131" i="6"/>
  <c r="CG131" i="6"/>
  <c r="CD131" i="6"/>
  <c r="CB131" i="6"/>
  <c r="CA131" i="6"/>
  <c r="F131" i="6"/>
  <c r="E131" i="6"/>
  <c r="D131" i="6" s="1"/>
  <c r="CR130" i="6"/>
  <c r="CI130" i="6"/>
  <c r="CG130" i="6"/>
  <c r="CE130" i="6"/>
  <c r="CD130" i="6"/>
  <c r="CC130" i="6"/>
  <c r="CB130" i="6"/>
  <c r="CA130" i="6"/>
  <c r="F130" i="6"/>
  <c r="CP130" i="6" s="1"/>
  <c r="E130" i="6"/>
  <c r="D130" i="6"/>
  <c r="CT130" i="6" s="1"/>
  <c r="CR129" i="6"/>
  <c r="CD129" i="6"/>
  <c r="CB129" i="6"/>
  <c r="CA129" i="6"/>
  <c r="F129" i="6"/>
  <c r="CP129" i="6" s="1"/>
  <c r="E129" i="6"/>
  <c r="D129" i="6" s="1"/>
  <c r="CI129" i="6" s="1"/>
  <c r="CU128" i="6"/>
  <c r="CR128" i="6"/>
  <c r="CQ128" i="6"/>
  <c r="CP128" i="6"/>
  <c r="CI128" i="6"/>
  <c r="CD128" i="6"/>
  <c r="CA128" i="6"/>
  <c r="F128" i="6"/>
  <c r="CB128" i="6" s="1"/>
  <c r="E128" i="6"/>
  <c r="D128" i="6" s="1"/>
  <c r="CU127" i="6"/>
  <c r="CT127" i="6"/>
  <c r="CS127" i="6"/>
  <c r="CR127" i="6"/>
  <c r="CQ127" i="6"/>
  <c r="CP127" i="6"/>
  <c r="CG127" i="6"/>
  <c r="CF127" i="6"/>
  <c r="CE127" i="6"/>
  <c r="CD127" i="6"/>
  <c r="CC127" i="6"/>
  <c r="CB127" i="6"/>
  <c r="F127" i="6"/>
  <c r="E127" i="6"/>
  <c r="D127" i="6" s="1"/>
  <c r="CR126" i="6"/>
  <c r="CD126" i="6"/>
  <c r="CA126" i="6"/>
  <c r="F126" i="6"/>
  <c r="E126" i="6"/>
  <c r="D126" i="6" s="1"/>
  <c r="CR125" i="6"/>
  <c r="CP125" i="6"/>
  <c r="CD125" i="6"/>
  <c r="F125" i="6"/>
  <c r="CB125" i="6" s="1"/>
  <c r="E125" i="6"/>
  <c r="CR124" i="6"/>
  <c r="CP124" i="6"/>
  <c r="CD124" i="6"/>
  <c r="F124" i="6"/>
  <c r="CB124" i="6" s="1"/>
  <c r="E124" i="6"/>
  <c r="CW123" i="6"/>
  <c r="CV123" i="6"/>
  <c r="CR123" i="6"/>
  <c r="CP123" i="6"/>
  <c r="CI123" i="6"/>
  <c r="CH123" i="6"/>
  <c r="CD123" i="6"/>
  <c r="CC123" i="6"/>
  <c r="CB123" i="6"/>
  <c r="F123" i="6"/>
  <c r="E123" i="6"/>
  <c r="D123" i="6" s="1"/>
  <c r="CR122" i="6"/>
  <c r="CD122" i="6"/>
  <c r="F122" i="6"/>
  <c r="CP122" i="6" s="1"/>
  <c r="E122" i="6"/>
  <c r="CX121" i="6"/>
  <c r="CW121" i="6"/>
  <c r="CV121" i="6"/>
  <c r="CU121" i="6"/>
  <c r="CT121" i="6"/>
  <c r="CS121" i="6"/>
  <c r="CR121" i="6"/>
  <c r="CD121" i="6"/>
  <c r="CB121" i="6"/>
  <c r="F121" i="6"/>
  <c r="CP121" i="6" s="1"/>
  <c r="E121" i="6"/>
  <c r="D121" i="6" s="1"/>
  <c r="CR120" i="6"/>
  <c r="CD120" i="6"/>
  <c r="CB120" i="6"/>
  <c r="CA120" i="6"/>
  <c r="F120" i="6"/>
  <c r="CP120" i="6" s="1"/>
  <c r="E120" i="6"/>
  <c r="CV119" i="6"/>
  <c r="CR119" i="6"/>
  <c r="CD119" i="6"/>
  <c r="CA119" i="6"/>
  <c r="F119" i="6"/>
  <c r="E119" i="6"/>
  <c r="D119" i="6" s="1"/>
  <c r="CT118" i="6"/>
  <c r="CR118" i="6"/>
  <c r="CP118" i="6"/>
  <c r="CI118" i="6"/>
  <c r="CH118" i="6"/>
  <c r="CE118" i="6"/>
  <c r="CD118" i="6"/>
  <c r="CC118" i="6"/>
  <c r="CB118" i="6"/>
  <c r="CA118" i="6"/>
  <c r="F118" i="6"/>
  <c r="E118" i="6"/>
  <c r="D118" i="6"/>
  <c r="CS118" i="6" s="1"/>
  <c r="CR117" i="6"/>
  <c r="CQ117" i="6"/>
  <c r="CP117" i="6"/>
  <c r="CO117" i="6"/>
  <c r="CD117" i="6"/>
  <c r="CB117" i="6"/>
  <c r="CA117" i="6"/>
  <c r="F117" i="6"/>
  <c r="E117" i="6"/>
  <c r="D117" i="6"/>
  <c r="CT116" i="6"/>
  <c r="CS116" i="6"/>
  <c r="CR116" i="6"/>
  <c r="CQ116" i="6"/>
  <c r="CP116" i="6"/>
  <c r="CO116" i="6"/>
  <c r="CJ116" i="6"/>
  <c r="CI116" i="6"/>
  <c r="CD116" i="6"/>
  <c r="CA116" i="6"/>
  <c r="F116" i="6"/>
  <c r="CB116" i="6" s="1"/>
  <c r="E116" i="6"/>
  <c r="D116" i="6" s="1"/>
  <c r="CX116" i="6" s="1"/>
  <c r="CW115" i="6"/>
  <c r="CV115" i="6"/>
  <c r="CS115" i="6"/>
  <c r="CR115" i="6"/>
  <c r="CP115" i="6"/>
  <c r="CO115" i="6"/>
  <c r="CI115" i="6"/>
  <c r="CH115" i="6"/>
  <c r="CG115" i="6"/>
  <c r="CE115" i="6"/>
  <c r="CD115" i="6"/>
  <c r="CB115" i="6"/>
  <c r="CA115" i="6"/>
  <c r="F115" i="6"/>
  <c r="E115" i="6"/>
  <c r="D115" i="6"/>
  <c r="CS114" i="6"/>
  <c r="CR114" i="6"/>
  <c r="CQ114" i="6"/>
  <c r="CP114" i="6"/>
  <c r="CI114" i="6"/>
  <c r="CD114" i="6"/>
  <c r="CA114" i="6"/>
  <c r="F114" i="6"/>
  <c r="CB114" i="6" s="1"/>
  <c r="E114" i="6"/>
  <c r="D114" i="6"/>
  <c r="CR113" i="6"/>
  <c r="CA113" i="6"/>
  <c r="F113" i="6"/>
  <c r="E113" i="6"/>
  <c r="CR112" i="6"/>
  <c r="CD112" i="6"/>
  <c r="CA112" i="6"/>
  <c r="F112" i="6"/>
  <c r="E112" i="6"/>
  <c r="CR111" i="6"/>
  <c r="CO111" i="6"/>
  <c r="CI111" i="6"/>
  <c r="CE111" i="6"/>
  <c r="CD111" i="6"/>
  <c r="CA111" i="6"/>
  <c r="F111" i="6"/>
  <c r="E111" i="6"/>
  <c r="D111" i="6" s="1"/>
  <c r="CW110" i="6"/>
  <c r="CR110" i="6"/>
  <c r="CQ110" i="6"/>
  <c r="CP110" i="6"/>
  <c r="CO110" i="6"/>
  <c r="CH110" i="6"/>
  <c r="CD110" i="6"/>
  <c r="CA110" i="6"/>
  <c r="F110" i="6"/>
  <c r="D110" i="6" s="1"/>
  <c r="E110" i="6"/>
  <c r="CR109" i="6"/>
  <c r="CQ109" i="6"/>
  <c r="CO109" i="6"/>
  <c r="CD109" i="6"/>
  <c r="CA109" i="6"/>
  <c r="F109" i="6"/>
  <c r="CP109" i="6" s="1"/>
  <c r="E109" i="6"/>
  <c r="D109" i="6" s="1"/>
  <c r="CR108" i="6"/>
  <c r="CD108" i="6"/>
  <c r="CA108" i="6"/>
  <c r="F108" i="6"/>
  <c r="CP108" i="6" s="1"/>
  <c r="E108" i="6"/>
  <c r="CT107" i="6"/>
  <c r="CS107" i="6"/>
  <c r="CR107" i="6"/>
  <c r="CP107" i="6"/>
  <c r="CO107" i="6"/>
  <c r="CI107" i="6"/>
  <c r="CH107" i="6"/>
  <c r="CF107" i="6"/>
  <c r="CD107" i="6"/>
  <c r="CB107" i="6"/>
  <c r="CA107" i="6"/>
  <c r="F107" i="6"/>
  <c r="E107" i="6"/>
  <c r="D107" i="6" s="1"/>
  <c r="CR106" i="6"/>
  <c r="CD106" i="6"/>
  <c r="CB106" i="6"/>
  <c r="CA106" i="6"/>
  <c r="F106" i="6"/>
  <c r="E106" i="6"/>
  <c r="CT105" i="6"/>
  <c r="CS105" i="6"/>
  <c r="CF105" i="6"/>
  <c r="CB105" i="6"/>
  <c r="CA105" i="6"/>
  <c r="F105" i="6"/>
  <c r="CP105" i="6" s="1"/>
  <c r="E105" i="6"/>
  <c r="D105" i="6"/>
  <c r="CU104" i="6"/>
  <c r="CR104" i="6"/>
  <c r="CP104" i="6"/>
  <c r="CD104" i="6"/>
  <c r="F104" i="6"/>
  <c r="CB104" i="6" s="1"/>
  <c r="E104" i="6"/>
  <c r="D104" i="6"/>
  <c r="CW103" i="6"/>
  <c r="CV103" i="6"/>
  <c r="CU103" i="6"/>
  <c r="CR103" i="6"/>
  <c r="CQ103" i="6"/>
  <c r="CP103" i="6"/>
  <c r="CO103" i="6"/>
  <c r="CI103" i="6"/>
  <c r="CH103" i="6"/>
  <c r="CD103" i="6"/>
  <c r="CA103" i="6"/>
  <c r="F103" i="6"/>
  <c r="CB103" i="6" s="1"/>
  <c r="E103" i="6"/>
  <c r="D103" i="6"/>
  <c r="CT103" i="6" s="1"/>
  <c r="CW102" i="6"/>
  <c r="CV102" i="6"/>
  <c r="CT102" i="6"/>
  <c r="CR102" i="6"/>
  <c r="CQ102" i="6"/>
  <c r="CO102" i="6"/>
  <c r="CD102" i="6"/>
  <c r="CC102" i="6"/>
  <c r="CB102" i="6"/>
  <c r="CA102" i="6"/>
  <c r="F102" i="6"/>
  <c r="CP102" i="6" s="1"/>
  <c r="E102" i="6"/>
  <c r="D102" i="6"/>
  <c r="CR101" i="6"/>
  <c r="CD101" i="6"/>
  <c r="CA101" i="6"/>
  <c r="F101" i="6"/>
  <c r="E101" i="6"/>
  <c r="CR100" i="6"/>
  <c r="CD100" i="6"/>
  <c r="CA100" i="6"/>
  <c r="F100" i="6"/>
  <c r="E100" i="6"/>
  <c r="CR99" i="6"/>
  <c r="CD99" i="6"/>
  <c r="CA99" i="6"/>
  <c r="F99" i="6"/>
  <c r="E99" i="6"/>
  <c r="CR98" i="6"/>
  <c r="CD98" i="6"/>
  <c r="CA98" i="6"/>
  <c r="F98" i="6"/>
  <c r="D98" i="6" s="1"/>
  <c r="E98" i="6"/>
  <c r="CW97" i="6"/>
  <c r="CU97" i="6"/>
  <c r="CT97" i="6"/>
  <c r="CR97" i="6"/>
  <c r="CP97" i="6"/>
  <c r="CO97" i="6"/>
  <c r="CI97" i="6"/>
  <c r="CF97" i="6"/>
  <c r="CE97" i="6"/>
  <c r="CD97" i="6"/>
  <c r="CC97" i="6"/>
  <c r="CB97" i="6"/>
  <c r="CA97" i="6"/>
  <c r="F97" i="6"/>
  <c r="E97" i="6"/>
  <c r="D97" i="6" s="1"/>
  <c r="CW96" i="6"/>
  <c r="CV96" i="6"/>
  <c r="CU96" i="6"/>
  <c r="CT96" i="6"/>
  <c r="CS96" i="6"/>
  <c r="CR96" i="6"/>
  <c r="CQ96" i="6"/>
  <c r="CP96" i="6"/>
  <c r="CG96" i="6"/>
  <c r="CF96" i="6"/>
  <c r="CE96" i="6"/>
  <c r="CD96" i="6"/>
  <c r="CC96" i="6"/>
  <c r="CB96" i="6"/>
  <c r="CA96" i="6"/>
  <c r="F96" i="6"/>
  <c r="E96" i="6"/>
  <c r="D96" i="6"/>
  <c r="CR95" i="6"/>
  <c r="CQ95" i="6"/>
  <c r="CP95" i="6"/>
  <c r="CE95" i="6"/>
  <c r="CD95" i="6"/>
  <c r="CA95" i="6"/>
  <c r="F95" i="6"/>
  <c r="CB95" i="6" s="1"/>
  <c r="E95" i="6"/>
  <c r="D95" i="6" s="1"/>
  <c r="CW94" i="6"/>
  <c r="CS94" i="6"/>
  <c r="CR94" i="6"/>
  <c r="CQ94" i="6"/>
  <c r="CI94" i="6"/>
  <c r="CG94" i="6"/>
  <c r="CD94" i="6"/>
  <c r="CA94" i="6"/>
  <c r="F94" i="6"/>
  <c r="E94" i="6"/>
  <c r="D94" i="6"/>
  <c r="CR93" i="6"/>
  <c r="CD93" i="6"/>
  <c r="CA93" i="6"/>
  <c r="F93" i="6"/>
  <c r="E93" i="6"/>
  <c r="D93" i="6" s="1"/>
  <c r="CR92" i="6"/>
  <c r="CD92" i="6"/>
  <c r="CA92" i="6"/>
  <c r="F92" i="6"/>
  <c r="E92" i="6"/>
  <c r="D92" i="6" s="1"/>
  <c r="CW92" i="6" s="1"/>
  <c r="CR91" i="6"/>
  <c r="CD91" i="6"/>
  <c r="CA91" i="6"/>
  <c r="F91" i="6"/>
  <c r="E91" i="6"/>
  <c r="D86" i="6"/>
  <c r="D85" i="6"/>
  <c r="CO81" i="6"/>
  <c r="CA81" i="6"/>
  <c r="O81" i="6"/>
  <c r="I81" i="6"/>
  <c r="D81" i="6"/>
  <c r="I80" i="6"/>
  <c r="D80" i="6"/>
  <c r="I79" i="6"/>
  <c r="CA79" i="6" s="1"/>
  <c r="O79" i="6" s="1"/>
  <c r="D79" i="6"/>
  <c r="I78" i="6"/>
  <c r="D78" i="6"/>
  <c r="CO78" i="6" s="1"/>
  <c r="CO77" i="6"/>
  <c r="CA77" i="6"/>
  <c r="O77" i="6" s="1"/>
  <c r="I77" i="6"/>
  <c r="D77" i="6"/>
  <c r="I76" i="6"/>
  <c r="D76" i="6"/>
  <c r="I75" i="6"/>
  <c r="D75" i="6"/>
  <c r="I74" i="6"/>
  <c r="D74" i="6"/>
  <c r="CO73" i="6"/>
  <c r="I73" i="6"/>
  <c r="CA73" i="6" s="1"/>
  <c r="O73" i="6" s="1"/>
  <c r="D73" i="6"/>
  <c r="I72" i="6"/>
  <c r="D72" i="6"/>
  <c r="CA72" i="6" s="1"/>
  <c r="O72" i="6" s="1"/>
  <c r="I71" i="6"/>
  <c r="D71" i="6"/>
  <c r="AX67" i="6"/>
  <c r="AW67" i="6"/>
  <c r="AV67" i="6"/>
  <c r="AU67" i="6"/>
  <c r="AT67" i="6"/>
  <c r="AS67" i="6"/>
  <c r="AR67" i="6"/>
  <c r="AQ67" i="6"/>
  <c r="AP67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CQ66" i="6"/>
  <c r="CP66" i="6"/>
  <c r="CO66" i="6"/>
  <c r="CC66" i="6"/>
  <c r="CA66" i="6"/>
  <c r="F66" i="6"/>
  <c r="CB66" i="6" s="1"/>
  <c r="E66" i="6"/>
  <c r="E67" i="6" s="1"/>
  <c r="D66" i="6"/>
  <c r="CQ65" i="6"/>
  <c r="CO65" i="6"/>
  <c r="CC65" i="6"/>
  <c r="CA65" i="6"/>
  <c r="F65" i="6"/>
  <c r="E65" i="6"/>
  <c r="CQ64" i="6"/>
  <c r="CO64" i="6"/>
  <c r="CC64" i="6"/>
  <c r="CB64" i="6"/>
  <c r="CA64" i="6"/>
  <c r="F64" i="6"/>
  <c r="E64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CU62" i="6"/>
  <c r="CQ62" i="6"/>
  <c r="CO62" i="6"/>
  <c r="CH62" i="6"/>
  <c r="CG62" i="6"/>
  <c r="CC62" i="6"/>
  <c r="CB62" i="6"/>
  <c r="CA62" i="6"/>
  <c r="F62" i="6"/>
  <c r="CP62" i="6" s="1"/>
  <c r="E62" i="6"/>
  <c r="D62" i="6"/>
  <c r="CQ61" i="6"/>
  <c r="CO61" i="6"/>
  <c r="CC61" i="6"/>
  <c r="CA61" i="6"/>
  <c r="F61" i="6"/>
  <c r="E61" i="6"/>
  <c r="D61" i="6"/>
  <c r="CV60" i="6"/>
  <c r="CU60" i="6"/>
  <c r="CS60" i="6"/>
  <c r="CR60" i="6"/>
  <c r="CQ60" i="6"/>
  <c r="CP60" i="6"/>
  <c r="CO60" i="6"/>
  <c r="CE60" i="6"/>
  <c r="CC60" i="6"/>
  <c r="CB60" i="6"/>
  <c r="CA60" i="6"/>
  <c r="F60" i="6"/>
  <c r="E60" i="6"/>
  <c r="D60" i="6"/>
  <c r="CT60" i="6" s="1"/>
  <c r="CQ59" i="6"/>
  <c r="CP59" i="6"/>
  <c r="CO59" i="6"/>
  <c r="CC59" i="6"/>
  <c r="CB59" i="6"/>
  <c r="CA59" i="6"/>
  <c r="F59" i="6"/>
  <c r="E59" i="6"/>
  <c r="D59" i="6" s="1"/>
  <c r="CS59" i="6" s="1"/>
  <c r="CQ58" i="6"/>
  <c r="CP58" i="6"/>
  <c r="CO58" i="6"/>
  <c r="CC58" i="6"/>
  <c r="CB58" i="6"/>
  <c r="CA58" i="6"/>
  <c r="F58" i="6"/>
  <c r="E58" i="6"/>
  <c r="AY57" i="6"/>
  <c r="AX57" i="6"/>
  <c r="AW57" i="6"/>
  <c r="AV57" i="6"/>
  <c r="AU57" i="6"/>
  <c r="AT57" i="6"/>
  <c r="AS57" i="6"/>
  <c r="AR57" i="6"/>
  <c r="AQ57" i="6"/>
  <c r="AP57" i="6"/>
  <c r="AO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CQ56" i="6"/>
  <c r="CP56" i="6"/>
  <c r="CO56" i="6"/>
  <c r="CC56" i="6"/>
  <c r="CB56" i="6"/>
  <c r="CA56" i="6"/>
  <c r="F56" i="6"/>
  <c r="E56" i="6"/>
  <c r="D56" i="6"/>
  <c r="CV55" i="6"/>
  <c r="CT55" i="6"/>
  <c r="CR55" i="6"/>
  <c r="CQ55" i="6"/>
  <c r="CP55" i="6"/>
  <c r="CO55" i="6"/>
  <c r="CC55" i="6"/>
  <c r="CB55" i="6"/>
  <c r="CA55" i="6"/>
  <c r="F55" i="6"/>
  <c r="E55" i="6"/>
  <c r="D55" i="6" s="1"/>
  <c r="CU54" i="6"/>
  <c r="CT54" i="6"/>
  <c r="CS54" i="6"/>
  <c r="CQ54" i="6"/>
  <c r="CP54" i="6"/>
  <c r="CO54" i="6"/>
  <c r="CG54" i="6"/>
  <c r="CF54" i="6"/>
  <c r="CE54" i="6"/>
  <c r="CC54" i="6"/>
  <c r="CB54" i="6"/>
  <c r="CA54" i="6"/>
  <c r="F54" i="6"/>
  <c r="E54" i="6"/>
  <c r="D54" i="6" s="1"/>
  <c r="CQ53" i="6"/>
  <c r="CO53" i="6"/>
  <c r="CC53" i="6"/>
  <c r="CA53" i="6"/>
  <c r="F53" i="6"/>
  <c r="CB53" i="6" s="1"/>
  <c r="E53" i="6"/>
  <c r="D53" i="6" s="1"/>
  <c r="CS52" i="6"/>
  <c r="CQ52" i="6"/>
  <c r="CO52" i="6"/>
  <c r="CC52" i="6"/>
  <c r="CA52" i="6"/>
  <c r="F52" i="6"/>
  <c r="E52" i="6"/>
  <c r="D52" i="6"/>
  <c r="CU51" i="6"/>
  <c r="CQ51" i="6"/>
  <c r="CO51" i="6"/>
  <c r="CG51" i="6"/>
  <c r="CE51" i="6"/>
  <c r="CD51" i="6"/>
  <c r="CC51" i="6"/>
  <c r="CA51" i="6"/>
  <c r="F51" i="6"/>
  <c r="CP51" i="6" s="1"/>
  <c r="E51" i="6"/>
  <c r="D51" i="6"/>
  <c r="CV51" i="6" s="1"/>
  <c r="CQ50" i="6"/>
  <c r="CO50" i="6"/>
  <c r="CC50" i="6"/>
  <c r="CA50" i="6"/>
  <c r="F50" i="6"/>
  <c r="E50" i="6"/>
  <c r="CU49" i="6"/>
  <c r="CQ49" i="6"/>
  <c r="CO49" i="6"/>
  <c r="CC49" i="6"/>
  <c r="CB49" i="6"/>
  <c r="CA49" i="6"/>
  <c r="F49" i="6"/>
  <c r="CP49" i="6" s="1"/>
  <c r="E49" i="6"/>
  <c r="D49" i="6" s="1"/>
  <c r="CV48" i="6"/>
  <c r="CR48" i="6"/>
  <c r="CQ48" i="6"/>
  <c r="CP48" i="6"/>
  <c r="CO48" i="6"/>
  <c r="CG48" i="6"/>
  <c r="CF48" i="6"/>
  <c r="CC48" i="6"/>
  <c r="CA48" i="6"/>
  <c r="F48" i="6"/>
  <c r="CB48" i="6" s="1"/>
  <c r="E48" i="6"/>
  <c r="D48" i="6"/>
  <c r="CU48" i="6" s="1"/>
  <c r="CU47" i="6"/>
  <c r="CT47" i="6"/>
  <c r="CS47" i="6"/>
  <c r="CQ47" i="6"/>
  <c r="CP47" i="6"/>
  <c r="CO47" i="6"/>
  <c r="CG47" i="6"/>
  <c r="CF47" i="6"/>
  <c r="CE47" i="6"/>
  <c r="CD47" i="6"/>
  <c r="CC47" i="6"/>
  <c r="CA47" i="6"/>
  <c r="F47" i="6"/>
  <c r="CB47" i="6" s="1"/>
  <c r="E47" i="6"/>
  <c r="D47" i="6"/>
  <c r="CV46" i="6"/>
  <c r="CT46" i="6"/>
  <c r="CS46" i="6"/>
  <c r="CR46" i="6"/>
  <c r="CP46" i="6"/>
  <c r="CO46" i="6"/>
  <c r="CH46" i="6"/>
  <c r="CG46" i="6"/>
  <c r="CF46" i="6"/>
  <c r="CE46" i="6"/>
  <c r="CD46" i="6"/>
  <c r="CB46" i="6"/>
  <c r="CA46" i="6"/>
  <c r="AY46" i="6"/>
  <c r="F46" i="6"/>
  <c r="E46" i="6"/>
  <c r="D46" i="6"/>
  <c r="CU46" i="6" s="1"/>
  <c r="CU45" i="6"/>
  <c r="CO45" i="6"/>
  <c r="CA45" i="6"/>
  <c r="F45" i="6"/>
  <c r="CP45" i="6" s="1"/>
  <c r="E45" i="6"/>
  <c r="D45" i="6" s="1"/>
  <c r="CQ44" i="6"/>
  <c r="CP44" i="6"/>
  <c r="CO44" i="6"/>
  <c r="CH44" i="6"/>
  <c r="CG44" i="6"/>
  <c r="CF44" i="6"/>
  <c r="CE44" i="6"/>
  <c r="CC44" i="6"/>
  <c r="CA44" i="6"/>
  <c r="F44" i="6"/>
  <c r="CB44" i="6" s="1"/>
  <c r="E44" i="6"/>
  <c r="D44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CT38" i="6"/>
  <c r="CS38" i="6"/>
  <c r="CR38" i="6"/>
  <c r="CQ38" i="6"/>
  <c r="CO38" i="6"/>
  <c r="CH38" i="6"/>
  <c r="CG38" i="6"/>
  <c r="CC38" i="6"/>
  <c r="CB38" i="6"/>
  <c r="CA38" i="6"/>
  <c r="F38" i="6"/>
  <c r="CP38" i="6" s="1"/>
  <c r="E38" i="6"/>
  <c r="D38" i="6"/>
  <c r="CU38" i="6" s="1"/>
  <c r="CV37" i="6"/>
  <c r="CT37" i="6"/>
  <c r="CS37" i="6"/>
  <c r="CR37" i="6"/>
  <c r="CQ37" i="6"/>
  <c r="CO37" i="6"/>
  <c r="CH37" i="6"/>
  <c r="CG37" i="6"/>
  <c r="CF37" i="6"/>
  <c r="CE37" i="6"/>
  <c r="CD37" i="6"/>
  <c r="CC37" i="6"/>
  <c r="CB37" i="6"/>
  <c r="CA37" i="6"/>
  <c r="F37" i="6"/>
  <c r="CP37" i="6" s="1"/>
  <c r="E37" i="6"/>
  <c r="D37" i="6"/>
  <c r="CU37" i="6" s="1"/>
  <c r="CV36" i="6"/>
  <c r="CT36" i="6"/>
  <c r="CS36" i="6"/>
  <c r="CR36" i="6"/>
  <c r="CQ36" i="6"/>
  <c r="CO36" i="6"/>
  <c r="CH36" i="6"/>
  <c r="CG36" i="6"/>
  <c r="CF36" i="6"/>
  <c r="CE36" i="6"/>
  <c r="CD36" i="6"/>
  <c r="CC36" i="6"/>
  <c r="CB36" i="6"/>
  <c r="AY36" i="6" s="1"/>
  <c r="CA36" i="6"/>
  <c r="F36" i="6"/>
  <c r="CP36" i="6" s="1"/>
  <c r="E36" i="6"/>
  <c r="D36" i="6"/>
  <c r="CU36" i="6" s="1"/>
  <c r="CQ35" i="6"/>
  <c r="CO35" i="6"/>
  <c r="CC35" i="6"/>
  <c r="CB35" i="6"/>
  <c r="CA35" i="6"/>
  <c r="F35" i="6"/>
  <c r="CP35" i="6" s="1"/>
  <c r="E35" i="6"/>
  <c r="D35" i="6"/>
  <c r="CQ34" i="6"/>
  <c r="CO34" i="6"/>
  <c r="CC34" i="6"/>
  <c r="CB34" i="6"/>
  <c r="CA34" i="6"/>
  <c r="F34" i="6"/>
  <c r="CP34" i="6" s="1"/>
  <c r="E34" i="6"/>
  <c r="D34" i="6"/>
  <c r="CV33" i="6"/>
  <c r="CT33" i="6"/>
  <c r="CS33" i="6"/>
  <c r="CQ33" i="6"/>
  <c r="CO33" i="6"/>
  <c r="CE33" i="6"/>
  <c r="CD33" i="6"/>
  <c r="CC33" i="6"/>
  <c r="CB33" i="6"/>
  <c r="CA33" i="6"/>
  <c r="F33" i="6"/>
  <c r="CP33" i="6" s="1"/>
  <c r="E33" i="6"/>
  <c r="D33" i="6"/>
  <c r="CU33" i="6" s="1"/>
  <c r="CQ32" i="6"/>
  <c r="CO32" i="6"/>
  <c r="CC32" i="6"/>
  <c r="CB32" i="6"/>
  <c r="CA32" i="6"/>
  <c r="F32" i="6"/>
  <c r="CP32" i="6" s="1"/>
  <c r="E32" i="6"/>
  <c r="D32" i="6"/>
  <c r="CR32" i="6" s="1"/>
  <c r="CV31" i="6"/>
  <c r="CR31" i="6"/>
  <c r="CQ31" i="6"/>
  <c r="CO31" i="6"/>
  <c r="CF31" i="6"/>
  <c r="CC31" i="6"/>
  <c r="CB31" i="6"/>
  <c r="CA31" i="6"/>
  <c r="F31" i="6"/>
  <c r="CP31" i="6" s="1"/>
  <c r="E31" i="6"/>
  <c r="D31" i="6"/>
  <c r="CV30" i="6"/>
  <c r="CT30" i="6"/>
  <c r="CS30" i="6"/>
  <c r="CR30" i="6"/>
  <c r="CQ30" i="6"/>
  <c r="CO30" i="6"/>
  <c r="CH30" i="6"/>
  <c r="CG30" i="6"/>
  <c r="CF30" i="6"/>
  <c r="CE30" i="6"/>
  <c r="CD30" i="6"/>
  <c r="CC30" i="6"/>
  <c r="CB30" i="6"/>
  <c r="CA30" i="6"/>
  <c r="F30" i="6"/>
  <c r="CP30" i="6" s="1"/>
  <c r="E30" i="6"/>
  <c r="D30" i="6"/>
  <c r="CU30" i="6" s="1"/>
  <c r="CV29" i="6"/>
  <c r="CT29" i="6"/>
  <c r="CS29" i="6"/>
  <c r="CR29" i="6"/>
  <c r="CQ29" i="6"/>
  <c r="CO29" i="6"/>
  <c r="CH29" i="6"/>
  <c r="CG29" i="6"/>
  <c r="CF29" i="6"/>
  <c r="CE29" i="6"/>
  <c r="CD29" i="6"/>
  <c r="CC29" i="6"/>
  <c r="CB29" i="6"/>
  <c r="AY29" i="6" s="1"/>
  <c r="CA29" i="6"/>
  <c r="F29" i="6"/>
  <c r="CP29" i="6" s="1"/>
  <c r="E29" i="6"/>
  <c r="D29" i="6"/>
  <c r="CU29" i="6" s="1"/>
  <c r="CQ28" i="6"/>
  <c r="CO28" i="6"/>
  <c r="CF28" i="6"/>
  <c r="CC28" i="6"/>
  <c r="CB28" i="6"/>
  <c r="CA28" i="6"/>
  <c r="F28" i="6"/>
  <c r="CP28" i="6" s="1"/>
  <c r="E28" i="6"/>
  <c r="D28" i="6"/>
  <c r="CV27" i="6"/>
  <c r="CQ27" i="6"/>
  <c r="CO27" i="6"/>
  <c r="CH27" i="6"/>
  <c r="CG27" i="6"/>
  <c r="CE27" i="6"/>
  <c r="CC27" i="6"/>
  <c r="CB27" i="6"/>
  <c r="CA27" i="6"/>
  <c r="F27" i="6"/>
  <c r="CP27" i="6" s="1"/>
  <c r="E27" i="6"/>
  <c r="D27" i="6"/>
  <c r="CQ26" i="6"/>
  <c r="CO26" i="6"/>
  <c r="CC26" i="6"/>
  <c r="CB26" i="6"/>
  <c r="CA26" i="6"/>
  <c r="F26" i="6"/>
  <c r="CP26" i="6" s="1"/>
  <c r="E26" i="6"/>
  <c r="D26" i="6"/>
  <c r="CV26" i="6" s="1"/>
  <c r="CV25" i="6"/>
  <c r="CU25" i="6"/>
  <c r="CT25" i="6"/>
  <c r="CS25" i="6"/>
  <c r="CR25" i="6"/>
  <c r="CQ25" i="6"/>
  <c r="CO25" i="6"/>
  <c r="CD25" i="6"/>
  <c r="CC25" i="6"/>
  <c r="CB25" i="6"/>
  <c r="CA25" i="6"/>
  <c r="F25" i="6"/>
  <c r="CP25" i="6" s="1"/>
  <c r="E25" i="6"/>
  <c r="D25" i="6"/>
  <c r="CH25" i="6" s="1"/>
  <c r="CU24" i="6"/>
  <c r="CT24" i="6"/>
  <c r="CS24" i="6"/>
  <c r="CR24" i="6"/>
  <c r="CQ24" i="6"/>
  <c r="CO24" i="6"/>
  <c r="CC24" i="6"/>
  <c r="CB24" i="6"/>
  <c r="CA24" i="6"/>
  <c r="F24" i="6"/>
  <c r="CP24" i="6" s="1"/>
  <c r="E24" i="6"/>
  <c r="D24" i="6"/>
  <c r="CV23" i="6"/>
  <c r="CT23" i="6"/>
  <c r="CS23" i="6"/>
  <c r="CR23" i="6"/>
  <c r="CQ23" i="6"/>
  <c r="CO23" i="6"/>
  <c r="CH23" i="6"/>
  <c r="CG23" i="6"/>
  <c r="CC23" i="6"/>
  <c r="CB23" i="6"/>
  <c r="CA23" i="6"/>
  <c r="F23" i="6"/>
  <c r="CP23" i="6" s="1"/>
  <c r="E23" i="6"/>
  <c r="D23" i="6"/>
  <c r="CF23" i="6" s="1"/>
  <c r="CV22" i="6"/>
  <c r="CU22" i="6"/>
  <c r="CT22" i="6"/>
  <c r="CR22" i="6"/>
  <c r="CQ22" i="6"/>
  <c r="CO22" i="6"/>
  <c r="CH22" i="6"/>
  <c r="CG22" i="6"/>
  <c r="CF22" i="6"/>
  <c r="CE22" i="6"/>
  <c r="CC22" i="6"/>
  <c r="CB22" i="6"/>
  <c r="CA22" i="6"/>
  <c r="F22" i="6"/>
  <c r="CP22" i="6" s="1"/>
  <c r="E22" i="6"/>
  <c r="D22" i="6"/>
  <c r="CD22" i="6" s="1"/>
  <c r="CV21" i="6"/>
  <c r="CU21" i="6"/>
  <c r="CT21" i="6"/>
  <c r="CS21" i="6"/>
  <c r="CR21" i="6"/>
  <c r="CQ21" i="6"/>
  <c r="CO21" i="6"/>
  <c r="CH21" i="6"/>
  <c r="CG21" i="6"/>
  <c r="CF21" i="6"/>
  <c r="CE21" i="6"/>
  <c r="CD21" i="6"/>
  <c r="CC21" i="6"/>
  <c r="CB21" i="6"/>
  <c r="CA21" i="6"/>
  <c r="F21" i="6"/>
  <c r="F39" i="6" s="1"/>
  <c r="E21" i="6"/>
  <c r="E39" i="6" s="1"/>
  <c r="D21" i="6"/>
  <c r="CV17" i="6"/>
  <c r="CU17" i="6"/>
  <c r="CT17" i="6"/>
  <c r="CS17" i="6"/>
  <c r="CR17" i="6"/>
  <c r="CQ17" i="6"/>
  <c r="CO17" i="6"/>
  <c r="CH17" i="6"/>
  <c r="CG17" i="6"/>
  <c r="CF17" i="6"/>
  <c r="CE17" i="6"/>
  <c r="CD17" i="6"/>
  <c r="CC17" i="6"/>
  <c r="CB17" i="6"/>
  <c r="AY17" i="6" s="1"/>
  <c r="CA17" i="6"/>
  <c r="F17" i="6"/>
  <c r="CP17" i="6" s="1"/>
  <c r="E17" i="6"/>
  <c r="D17" i="6"/>
  <c r="CV16" i="6"/>
  <c r="CU16" i="6"/>
  <c r="CT16" i="6"/>
  <c r="CS16" i="6"/>
  <c r="CR16" i="6"/>
  <c r="CQ16" i="6"/>
  <c r="CO16" i="6"/>
  <c r="CH16" i="6"/>
  <c r="CG16" i="6"/>
  <c r="CF16" i="6"/>
  <c r="CE16" i="6"/>
  <c r="CD16" i="6"/>
  <c r="CC16" i="6"/>
  <c r="CB16" i="6"/>
  <c r="CA16" i="6"/>
  <c r="F16" i="6"/>
  <c r="CP16" i="6" s="1"/>
  <c r="E16" i="6"/>
  <c r="D16" i="6"/>
  <c r="CQ15" i="6"/>
  <c r="CO15" i="6"/>
  <c r="CC15" i="6"/>
  <c r="CB15" i="6"/>
  <c r="CA15" i="6"/>
  <c r="F15" i="6"/>
  <c r="CP15" i="6" s="1"/>
  <c r="E15" i="6"/>
  <c r="D15" i="6"/>
  <c r="CQ14" i="6"/>
  <c r="CO14" i="6"/>
  <c r="CC14" i="6"/>
  <c r="CB14" i="6"/>
  <c r="CA14" i="6"/>
  <c r="F14" i="6"/>
  <c r="CP14" i="6" s="1"/>
  <c r="E14" i="6"/>
  <c r="D14" i="6"/>
  <c r="CG14" i="6" s="1"/>
  <c r="CV13" i="6"/>
  <c r="CU13" i="6"/>
  <c r="CT13" i="6"/>
  <c r="CQ13" i="6"/>
  <c r="CO13" i="6"/>
  <c r="CE13" i="6"/>
  <c r="CC13" i="6"/>
  <c r="CB13" i="6"/>
  <c r="CA13" i="6"/>
  <c r="F13" i="6"/>
  <c r="CP13" i="6" s="1"/>
  <c r="E13" i="6"/>
  <c r="D13" i="6"/>
  <c r="CV12" i="6"/>
  <c r="CU12" i="6"/>
  <c r="CT12" i="6"/>
  <c r="CS12" i="6"/>
  <c r="CR12" i="6"/>
  <c r="CQ12" i="6"/>
  <c r="CO12" i="6"/>
  <c r="CD12" i="6"/>
  <c r="CC12" i="6"/>
  <c r="CB12" i="6"/>
  <c r="CA12" i="6"/>
  <c r="F12" i="6"/>
  <c r="CP12" i="6" s="1"/>
  <c r="E12" i="6"/>
  <c r="D12" i="6"/>
  <c r="A5" i="6"/>
  <c r="A4" i="6"/>
  <c r="A3" i="6"/>
  <c r="A2" i="6"/>
  <c r="CE182" i="6" l="1"/>
  <c r="CS182" i="6"/>
  <c r="CP182" i="6"/>
  <c r="CD182" i="6"/>
  <c r="CC182" i="6"/>
  <c r="CB182" i="6"/>
  <c r="CR182" i="6"/>
  <c r="CQ182" i="6"/>
  <c r="CG182" i="6"/>
  <c r="CU182" i="6"/>
  <c r="CH182" i="6"/>
  <c r="CV182" i="6"/>
  <c r="CE93" i="6"/>
  <c r="CQ93" i="6"/>
  <c r="CW93" i="6"/>
  <c r="CO93" i="6"/>
  <c r="CV93" i="6"/>
  <c r="CU93" i="6"/>
  <c r="CT93" i="6"/>
  <c r="CS93" i="6"/>
  <c r="CH93" i="6"/>
  <c r="CI93" i="6"/>
  <c r="CC93" i="6"/>
  <c r="CG93" i="6"/>
  <c r="CF93" i="6"/>
  <c r="CV219" i="6"/>
  <c r="CP219" i="6"/>
  <c r="CG219" i="6"/>
  <c r="CT219" i="6"/>
  <c r="CS219" i="6"/>
  <c r="CR219" i="6"/>
  <c r="CD219" i="6"/>
  <c r="CB219" i="6"/>
  <c r="CH219" i="6"/>
  <c r="CF219" i="6"/>
  <c r="CC219" i="6"/>
  <c r="CU219" i="6"/>
  <c r="CQ219" i="6"/>
  <c r="CE219" i="6"/>
  <c r="CD199" i="6"/>
  <c r="CG199" i="6"/>
  <c r="CF199" i="6"/>
  <c r="CC199" i="6"/>
  <c r="CQ199" i="6"/>
  <c r="CP199" i="6"/>
  <c r="CV199" i="6"/>
  <c r="CR199" i="6"/>
  <c r="CH199" i="6"/>
  <c r="CB199" i="6"/>
  <c r="CT199" i="6"/>
  <c r="CS199" i="6"/>
  <c r="CU199" i="6"/>
  <c r="CE199" i="6"/>
  <c r="CV15" i="6"/>
  <c r="CU15" i="6"/>
  <c r="CT15" i="6"/>
  <c r="CS15" i="6"/>
  <c r="CR15" i="6"/>
  <c r="CH15" i="6"/>
  <c r="CD15" i="6"/>
  <c r="CG15" i="6"/>
  <c r="CF15" i="6"/>
  <c r="CE15" i="6"/>
  <c r="CU35" i="6"/>
  <c r="CV35" i="6"/>
  <c r="CT35" i="6"/>
  <c r="CS35" i="6"/>
  <c r="CR35" i="6"/>
  <c r="CE35" i="6"/>
  <c r="CD35" i="6"/>
  <c r="AY35" i="6" s="1"/>
  <c r="CH35" i="6"/>
  <c r="CG35" i="6"/>
  <c r="CF35" i="6"/>
  <c r="AY132" i="6"/>
  <c r="CQ206" i="6"/>
  <c r="CV206" i="6"/>
  <c r="CU206" i="6"/>
  <c r="CP206" i="6"/>
  <c r="CH206" i="6"/>
  <c r="CE206" i="6"/>
  <c r="CD206" i="6"/>
  <c r="CC206" i="6"/>
  <c r="CB206" i="6"/>
  <c r="CS206" i="6"/>
  <c r="CG269" i="6"/>
  <c r="CU28" i="6"/>
  <c r="CS28" i="6"/>
  <c r="CV28" i="6"/>
  <c r="CT28" i="6"/>
  <c r="CR28" i="6"/>
  <c r="CH28" i="6"/>
  <c r="CD28" i="6"/>
  <c r="CH49" i="6"/>
  <c r="CE49" i="6"/>
  <c r="CG49" i="6"/>
  <c r="CF49" i="6"/>
  <c r="AY49" i="6" s="1"/>
  <c r="CD49" i="6"/>
  <c r="CT49" i="6"/>
  <c r="CS49" i="6"/>
  <c r="CR49" i="6"/>
  <c r="CO80" i="6"/>
  <c r="CA80" i="6"/>
  <c r="O80" i="6" s="1"/>
  <c r="CB122" i="6"/>
  <c r="CV186" i="6"/>
  <c r="CG186" i="6"/>
  <c r="CU186" i="6"/>
  <c r="CH186" i="6"/>
  <c r="CT186" i="6"/>
  <c r="CQ186" i="6"/>
  <c r="CD186" i="6"/>
  <c r="CC186" i="6"/>
  <c r="CS186" i="6"/>
  <c r="CR186" i="6"/>
  <c r="CE226" i="6"/>
  <c r="CC226" i="6"/>
  <c r="CG226" i="6"/>
  <c r="CV226" i="6"/>
  <c r="CR226" i="6"/>
  <c r="CD226" i="6"/>
  <c r="CB226" i="6"/>
  <c r="CU226" i="6"/>
  <c r="CS226" i="6"/>
  <c r="CQ226" i="6"/>
  <c r="CH226" i="6"/>
  <c r="CV269" i="6"/>
  <c r="CE26" i="6"/>
  <c r="AY26" i="6" s="1"/>
  <c r="CP106" i="6"/>
  <c r="D106" i="6"/>
  <c r="CV133" i="6"/>
  <c r="CS133" i="6"/>
  <c r="CQ133" i="6"/>
  <c r="CW133" i="6"/>
  <c r="CF133" i="6"/>
  <c r="CU133" i="6"/>
  <c r="CE133" i="6"/>
  <c r="CC133" i="6"/>
  <c r="CO133" i="6"/>
  <c r="CI133" i="6"/>
  <c r="CH133" i="6"/>
  <c r="CG133" i="6"/>
  <c r="AY133" i="6" s="1"/>
  <c r="CB186" i="6"/>
  <c r="CG206" i="6"/>
  <c r="CT290" i="6"/>
  <c r="CY290" i="6"/>
  <c r="CL290" i="6"/>
  <c r="CK290" i="6"/>
  <c r="CZ290" i="6"/>
  <c r="CH290" i="6"/>
  <c r="CW290" i="6"/>
  <c r="CF290" i="6"/>
  <c r="CV290" i="6"/>
  <c r="CI290" i="6"/>
  <c r="CA323" i="6"/>
  <c r="CO323" i="6"/>
  <c r="CE213" i="6"/>
  <c r="CT213" i="6"/>
  <c r="CB213" i="6"/>
  <c r="CV213" i="6"/>
  <c r="CP213" i="6"/>
  <c r="CH213" i="6"/>
  <c r="CG213" i="6"/>
  <c r="CF213" i="6"/>
  <c r="CU213" i="6"/>
  <c r="CR179" i="6"/>
  <c r="CB179" i="6"/>
  <c r="CQ179" i="6"/>
  <c r="CD179" i="6"/>
  <c r="CC179" i="6"/>
  <c r="CV179" i="6"/>
  <c r="CU179" i="6"/>
  <c r="CG179" i="6"/>
  <c r="CE179" i="6"/>
  <c r="AY47" i="6"/>
  <c r="CH53" i="6"/>
  <c r="CS53" i="6"/>
  <c r="CV53" i="6"/>
  <c r="CR53" i="6"/>
  <c r="CF53" i="6"/>
  <c r="CU53" i="6"/>
  <c r="CT53" i="6"/>
  <c r="CP180" i="6"/>
  <c r="CB180" i="6"/>
  <c r="CV180" i="6"/>
  <c r="CH180" i="6"/>
  <c r="CG180" i="6"/>
  <c r="CC180" i="6"/>
  <c r="CS180" i="6"/>
  <c r="CD180" i="6"/>
  <c r="CU180" i="6"/>
  <c r="CR180" i="6"/>
  <c r="CQ180" i="6"/>
  <c r="CE180" i="6"/>
  <c r="CD53" i="6"/>
  <c r="AY53" i="6" s="1"/>
  <c r="F57" i="6"/>
  <c r="CH61" i="6"/>
  <c r="CG61" i="6"/>
  <c r="CU61" i="6"/>
  <c r="CT61" i="6"/>
  <c r="CS61" i="6"/>
  <c r="CR61" i="6"/>
  <c r="CF61" i="6"/>
  <c r="CE61" i="6"/>
  <c r="CD61" i="6"/>
  <c r="CU137" i="6"/>
  <c r="CQ137" i="6"/>
  <c r="CV137" i="6"/>
  <c r="CF137" i="6"/>
  <c r="CE137" i="6"/>
  <c r="CG137" i="6"/>
  <c r="CW137" i="6"/>
  <c r="CT137" i="6"/>
  <c r="CS137" i="6"/>
  <c r="CH137" i="6"/>
  <c r="CC137" i="6"/>
  <c r="CU165" i="6"/>
  <c r="CD165" i="6"/>
  <c r="CH165" i="6"/>
  <c r="CG165" i="6"/>
  <c r="CF165" i="6"/>
  <c r="CE165" i="6"/>
  <c r="CV165" i="6"/>
  <c r="CT165" i="6"/>
  <c r="CR165" i="6"/>
  <c r="D173" i="6"/>
  <c r="CP173" i="6"/>
  <c r="CR206" i="6"/>
  <c r="CE209" i="6"/>
  <c r="CK282" i="6"/>
  <c r="CR282" i="6"/>
  <c r="CS282" i="6"/>
  <c r="CI282" i="6"/>
  <c r="CL282" i="6"/>
  <c r="CH282" i="6"/>
  <c r="CZ282" i="6"/>
  <c r="CY282" i="6"/>
  <c r="CW282" i="6"/>
  <c r="CV282" i="6"/>
  <c r="CD282" i="6"/>
  <c r="CC282" i="6"/>
  <c r="CT282" i="6"/>
  <c r="CF311" i="6"/>
  <c r="AY311" i="6" s="1"/>
  <c r="CK311" i="6"/>
  <c r="CI311" i="6"/>
  <c r="CT311" i="6"/>
  <c r="CL311" i="6"/>
  <c r="CH311" i="6"/>
  <c r="CV311" i="6"/>
  <c r="CZ311" i="6"/>
  <c r="CU34" i="6"/>
  <c r="CV34" i="6"/>
  <c r="CT34" i="6"/>
  <c r="CS34" i="6"/>
  <c r="CR34" i="6"/>
  <c r="CH34" i="6"/>
  <c r="CF34" i="6"/>
  <c r="CE53" i="6"/>
  <c r="CC129" i="6"/>
  <c r="AY129" i="6" s="1"/>
  <c r="CI140" i="6"/>
  <c r="CF142" i="6"/>
  <c r="AY142" i="6" s="1"/>
  <c r="CU167" i="6"/>
  <c r="CG167" i="6"/>
  <c r="CF167" i="6"/>
  <c r="CD167" i="6"/>
  <c r="AY167" i="6" s="1"/>
  <c r="CR167" i="6"/>
  <c r="CE167" i="6"/>
  <c r="CV167" i="6"/>
  <c r="CT167" i="6"/>
  <c r="CS167" i="6"/>
  <c r="CF186" i="6"/>
  <c r="CR209" i="6"/>
  <c r="CP226" i="6"/>
  <c r="CT254" i="6"/>
  <c r="CW254" i="6"/>
  <c r="CZ254" i="6"/>
  <c r="CY254" i="6"/>
  <c r="CH254" i="6"/>
  <c r="AY254" i="6" s="1"/>
  <c r="CF254" i="6"/>
  <c r="CV254" i="6"/>
  <c r="AY274" i="6"/>
  <c r="CT26" i="6"/>
  <c r="AY28" i="6"/>
  <c r="CG53" i="6"/>
  <c r="CP61" i="6"/>
  <c r="CB61" i="6"/>
  <c r="CS66" i="6"/>
  <c r="CF66" i="6"/>
  <c r="CH66" i="6"/>
  <c r="CV66" i="6"/>
  <c r="CD66" i="6"/>
  <c r="CG66" i="6"/>
  <c r="CE66" i="6"/>
  <c r="AY66" i="6" s="1"/>
  <c r="CU66" i="6"/>
  <c r="CT66" i="6"/>
  <c r="CU92" i="6"/>
  <c r="CU163" i="6"/>
  <c r="CT163" i="6"/>
  <c r="CV163" i="6"/>
  <c r="CS163" i="6"/>
  <c r="CG163" i="6"/>
  <c r="CF163" i="6"/>
  <c r="CD163" i="6"/>
  <c r="CH163" i="6"/>
  <c r="CP186" i="6"/>
  <c r="CU220" i="6"/>
  <c r="CS220" i="6"/>
  <c r="CC220" i="6"/>
  <c r="CE220" i="6"/>
  <c r="CD220" i="6"/>
  <c r="CQ220" i="6"/>
  <c r="CP220" i="6"/>
  <c r="CH220" i="6"/>
  <c r="CG220" i="6"/>
  <c r="CV220" i="6"/>
  <c r="CB220" i="6"/>
  <c r="CH324" i="6"/>
  <c r="CF324" i="6"/>
  <c r="CE324" i="6"/>
  <c r="AY324" i="6" s="1"/>
  <c r="CY324" i="6"/>
  <c r="CW324" i="6"/>
  <c r="CT324" i="6"/>
  <c r="CS324" i="6"/>
  <c r="CR324" i="6"/>
  <c r="CQ324" i="6"/>
  <c r="CK324" i="6"/>
  <c r="CZ324" i="6"/>
  <c r="CV324" i="6"/>
  <c r="CD324" i="6"/>
  <c r="CC324" i="6"/>
  <c r="CI324" i="6"/>
  <c r="CL324" i="6"/>
  <c r="CU26" i="6"/>
  <c r="CU31" i="6"/>
  <c r="CE31" i="6"/>
  <c r="CD31" i="6"/>
  <c r="AY31" i="6" s="1"/>
  <c r="CT31" i="6"/>
  <c r="CS31" i="6"/>
  <c r="CQ104" i="6"/>
  <c r="CF104" i="6"/>
  <c r="CE104" i="6"/>
  <c r="AY104" i="6" s="1"/>
  <c r="CT104" i="6"/>
  <c r="CG104" i="6"/>
  <c r="CC104" i="6"/>
  <c r="CW104" i="6"/>
  <c r="CJ104" i="6"/>
  <c r="CI104" i="6"/>
  <c r="CH104" i="6"/>
  <c r="CX104" i="6"/>
  <c r="CV104" i="6"/>
  <c r="CS104" i="6"/>
  <c r="AY137" i="6"/>
  <c r="CB173" i="6"/>
  <c r="L245" i="6"/>
  <c r="CF252" i="6"/>
  <c r="CZ252" i="6"/>
  <c r="CL252" i="6"/>
  <c r="CS252" i="6"/>
  <c r="CR252" i="6"/>
  <c r="CI252" i="6"/>
  <c r="CQ252" i="6"/>
  <c r="CT252" i="6"/>
  <c r="CK252" i="6"/>
  <c r="CY252" i="6"/>
  <c r="CW252" i="6"/>
  <c r="CV252" i="6"/>
  <c r="CC252" i="6"/>
  <c r="CE28" i="6"/>
  <c r="CP53" i="6"/>
  <c r="D64" i="6"/>
  <c r="F67" i="6"/>
  <c r="CP64" i="6"/>
  <c r="CA74" i="6"/>
  <c r="O74" i="6" s="1"/>
  <c r="CO74" i="6"/>
  <c r="F174" i="6"/>
  <c r="CB163" i="6"/>
  <c r="AY163" i="6" s="1"/>
  <c r="CQ210" i="6"/>
  <c r="CD210" i="6"/>
  <c r="CU210" i="6"/>
  <c r="CB210" i="6"/>
  <c r="AY210" i="6" s="1"/>
  <c r="CS210" i="6"/>
  <c r="CE210" i="6"/>
  <c r="CP210" i="6"/>
  <c r="CH210" i="6"/>
  <c r="CG210" i="6"/>
  <c r="CC210" i="6"/>
  <c r="CV210" i="6"/>
  <c r="CR210" i="6"/>
  <c r="D234" i="6"/>
  <c r="CI254" i="6"/>
  <c r="CH256" i="6"/>
  <c r="CI256" i="6"/>
  <c r="CF256" i="6"/>
  <c r="CL256" i="6"/>
  <c r="CY256" i="6"/>
  <c r="CW256" i="6"/>
  <c r="CK256" i="6"/>
  <c r="CZ256" i="6"/>
  <c r="CT256" i="6"/>
  <c r="CV256" i="6"/>
  <c r="CE282" i="6"/>
  <c r="CW311" i="6"/>
  <c r="CH179" i="6"/>
  <c r="CA78" i="6"/>
  <c r="O78" i="6" s="1"/>
  <c r="CU269" i="6"/>
  <c r="CY269" i="6"/>
  <c r="CZ269" i="6"/>
  <c r="CH269" i="6"/>
  <c r="CL269" i="6"/>
  <c r="CT269" i="6"/>
  <c r="CK269" i="6"/>
  <c r="CI269" i="6"/>
  <c r="CF269" i="6"/>
  <c r="CO307" i="6"/>
  <c r="CA307" i="6"/>
  <c r="CS213" i="6"/>
  <c r="AY15" i="6"/>
  <c r="CG209" i="6"/>
  <c r="CH209" i="6"/>
  <c r="CS209" i="6"/>
  <c r="CV209" i="6"/>
  <c r="CU209" i="6"/>
  <c r="CF209" i="6"/>
  <c r="CQ209" i="6"/>
  <c r="CP209" i="6"/>
  <c r="CD209" i="6"/>
  <c r="CC209" i="6"/>
  <c r="CB209" i="6"/>
  <c r="AY209" i="6" s="1"/>
  <c r="CT98" i="6"/>
  <c r="CG98" i="6"/>
  <c r="CF98" i="6"/>
  <c r="CC98" i="6"/>
  <c r="CU98" i="6"/>
  <c r="CW98" i="6"/>
  <c r="CV98" i="6"/>
  <c r="CS98" i="6"/>
  <c r="CI98" i="6"/>
  <c r="CH98" i="6"/>
  <c r="CE98" i="6"/>
  <c r="CI137" i="6"/>
  <c r="CH167" i="6"/>
  <c r="CW296" i="6"/>
  <c r="CY296" i="6"/>
  <c r="CV296" i="6"/>
  <c r="CK296" i="6"/>
  <c r="CI296" i="6"/>
  <c r="CL296" i="6"/>
  <c r="CH296" i="6"/>
  <c r="CF296" i="6"/>
  <c r="CT296" i="6"/>
  <c r="CZ296" i="6"/>
  <c r="CE14" i="6"/>
  <c r="AY14" i="6" s="1"/>
  <c r="CD34" i="6"/>
  <c r="AY34" i="6" s="1"/>
  <c r="CS45" i="6"/>
  <c r="CV45" i="6"/>
  <c r="CR45" i="6"/>
  <c r="CF45" i="6"/>
  <c r="CT45" i="6"/>
  <c r="CG45" i="6"/>
  <c r="CH45" i="6"/>
  <c r="CE45" i="6"/>
  <c r="CD45" i="6"/>
  <c r="CH52" i="6"/>
  <c r="CR52" i="6"/>
  <c r="CV52" i="6"/>
  <c r="CU52" i="6"/>
  <c r="CT52" i="6"/>
  <c r="CG52" i="6"/>
  <c r="CF52" i="6"/>
  <c r="CD52" i="6"/>
  <c r="CE52" i="6"/>
  <c r="CV61" i="6"/>
  <c r="CO137" i="6"/>
  <c r="CE163" i="6"/>
  <c r="D174" i="6"/>
  <c r="CS26" i="6"/>
  <c r="CR26" i="6"/>
  <c r="CH26" i="6"/>
  <c r="CG26" i="6"/>
  <c r="CF26" i="6"/>
  <c r="CD26" i="6"/>
  <c r="CP99" i="6"/>
  <c r="CB99" i="6"/>
  <c r="CF140" i="6"/>
  <c r="CH140" i="6"/>
  <c r="CG140" i="6"/>
  <c r="CV140" i="6"/>
  <c r="CQ140" i="6"/>
  <c r="CW140" i="6"/>
  <c r="CC140" i="6"/>
  <c r="CT140" i="6"/>
  <c r="CU140" i="6"/>
  <c r="CE140" i="6"/>
  <c r="D65" i="6"/>
  <c r="CP65" i="6"/>
  <c r="CB65" i="6"/>
  <c r="CU32" i="6"/>
  <c r="CH32" i="6"/>
  <c r="CG32" i="6"/>
  <c r="CF32" i="6"/>
  <c r="CE32" i="6"/>
  <c r="CD32" i="6"/>
  <c r="AY327" i="6"/>
  <c r="CQ129" i="6"/>
  <c r="CV129" i="6"/>
  <c r="CU129" i="6"/>
  <c r="CF129" i="6"/>
  <c r="CG129" i="6"/>
  <c r="CE129" i="6"/>
  <c r="CH129" i="6"/>
  <c r="CW129" i="6"/>
  <c r="CT129" i="6"/>
  <c r="CS129" i="6"/>
  <c r="CO129" i="6"/>
  <c r="CF282" i="6"/>
  <c r="CY311" i="6"/>
  <c r="CV319" i="6"/>
  <c r="CZ319" i="6"/>
  <c r="CK319" i="6"/>
  <c r="AY319" i="6" s="1"/>
  <c r="CF319" i="6"/>
  <c r="CE319" i="6"/>
  <c r="CS319" i="6"/>
  <c r="CL319" i="6"/>
  <c r="CH319" i="6"/>
  <c r="CY319" i="6"/>
  <c r="CW319" i="6"/>
  <c r="CT319" i="6"/>
  <c r="CI319" i="6"/>
  <c r="CL254" i="6"/>
  <c r="CQ282" i="6"/>
  <c r="CO304" i="6"/>
  <c r="CA304" i="6"/>
  <c r="D304" i="6"/>
  <c r="CZ306" i="6"/>
  <c r="CV306" i="6"/>
  <c r="CW306" i="6"/>
  <c r="CT306" i="6"/>
  <c r="CS306" i="6"/>
  <c r="CH306" i="6"/>
  <c r="CI306" i="6"/>
  <c r="CF306" i="6"/>
  <c r="CE306" i="6"/>
  <c r="CY306" i="6"/>
  <c r="CL306" i="6"/>
  <c r="CR306" i="6"/>
  <c r="CQ306" i="6"/>
  <c r="CK306" i="6"/>
  <c r="CD306" i="6"/>
  <c r="CH189" i="6"/>
  <c r="CF189" i="6"/>
  <c r="CV189" i="6"/>
  <c r="CU189" i="6"/>
  <c r="CD189" i="6"/>
  <c r="CC189" i="6"/>
  <c r="CP189" i="6"/>
  <c r="CG189" i="6"/>
  <c r="CE189" i="6"/>
  <c r="CB189" i="6"/>
  <c r="CP179" i="6"/>
  <c r="CR189" i="6"/>
  <c r="CV214" i="6"/>
  <c r="CS214" i="6"/>
  <c r="CB214" i="6"/>
  <c r="CH214" i="6"/>
  <c r="CU214" i="6"/>
  <c r="CP214" i="6"/>
  <c r="CE214" i="6"/>
  <c r="CG214" i="6"/>
  <c r="E57" i="6"/>
  <c r="CT189" i="6"/>
  <c r="CS32" i="6"/>
  <c r="CB113" i="6"/>
  <c r="D113" i="6"/>
  <c r="CP113" i="6"/>
  <c r="CV49" i="6"/>
  <c r="CT109" i="6"/>
  <c r="CE109" i="6"/>
  <c r="CC109" i="6"/>
  <c r="CW109" i="6"/>
  <c r="CV109" i="6"/>
  <c r="CU109" i="6"/>
  <c r="CS109" i="6"/>
  <c r="CF109" i="6"/>
  <c r="CH109" i="6"/>
  <c r="CG109" i="6"/>
  <c r="CW117" i="6"/>
  <c r="CS117" i="6"/>
  <c r="CV117" i="6"/>
  <c r="CU117" i="6"/>
  <c r="CF117" i="6"/>
  <c r="CI117" i="6"/>
  <c r="CH117" i="6"/>
  <c r="CG117" i="6"/>
  <c r="CE117" i="6"/>
  <c r="CT117" i="6"/>
  <c r="CZ250" i="6"/>
  <c r="CF250" i="6"/>
  <c r="CK250" i="6"/>
  <c r="CI250" i="6"/>
  <c r="CY250" i="6"/>
  <c r="CL250" i="6"/>
  <c r="AY250" i="6" s="1"/>
  <c r="CH250" i="6"/>
  <c r="CV250" i="6"/>
  <c r="CP50" i="6"/>
  <c r="CB50" i="6"/>
  <c r="D50" i="6"/>
  <c r="CB91" i="6"/>
  <c r="D91" i="6"/>
  <c r="CP91" i="6"/>
  <c r="CR204" i="6"/>
  <c r="CC204" i="6"/>
  <c r="CS204" i="6"/>
  <c r="CB204" i="6"/>
  <c r="CQ204" i="6"/>
  <c r="CP204" i="6"/>
  <c r="CD204" i="6"/>
  <c r="CV204" i="6"/>
  <c r="CU204" i="6"/>
  <c r="CT204" i="6"/>
  <c r="CH204" i="6"/>
  <c r="CF204" i="6"/>
  <c r="CP52" i="6"/>
  <c r="CB52" i="6"/>
  <c r="CO98" i="6"/>
  <c r="AY107" i="6"/>
  <c r="CB109" i="6"/>
  <c r="AY109" i="6" s="1"/>
  <c r="CB212" i="6"/>
  <c r="AY212" i="6" s="1"/>
  <c r="CS212" i="6"/>
  <c r="CP212" i="6"/>
  <c r="CT212" i="6"/>
  <c r="CH212" i="6"/>
  <c r="CV212" i="6"/>
  <c r="CU212" i="6"/>
  <c r="CG212" i="6"/>
  <c r="CF212" i="6"/>
  <c r="CO264" i="6"/>
  <c r="D264" i="6"/>
  <c r="CA264" i="6"/>
  <c r="CR66" i="6"/>
  <c r="CQ98" i="6"/>
  <c r="CS119" i="6"/>
  <c r="CQ119" i="6"/>
  <c r="CC119" i="6"/>
  <c r="AY119" i="6" s="1"/>
  <c r="CO119" i="6"/>
  <c r="CW119" i="6"/>
  <c r="CT119" i="6"/>
  <c r="CG119" i="6"/>
  <c r="CU119" i="6"/>
  <c r="CH119" i="6"/>
  <c r="CI119" i="6"/>
  <c r="CF119" i="6"/>
  <c r="CE119" i="6"/>
  <c r="CW136" i="6"/>
  <c r="CQ136" i="6"/>
  <c r="CT136" i="6"/>
  <c r="CE136" i="6"/>
  <c r="CC136" i="6"/>
  <c r="CU136" i="6"/>
  <c r="CI136" i="6"/>
  <c r="CH136" i="6"/>
  <c r="CG136" i="6"/>
  <c r="CF136" i="6"/>
  <c r="CS136" i="6"/>
  <c r="CO136" i="6"/>
  <c r="B158" i="6"/>
  <c r="CG204" i="6"/>
  <c r="CE222" i="6"/>
  <c r="CQ222" i="6"/>
  <c r="CB222" i="6"/>
  <c r="CC222" i="6"/>
  <c r="CU222" i="6"/>
  <c r="CT222" i="6"/>
  <c r="CR222" i="6"/>
  <c r="CD222" i="6"/>
  <c r="CF222" i="6"/>
  <c r="CV222" i="6"/>
  <c r="CS222" i="6"/>
  <c r="CG222" i="6"/>
  <c r="CO232" i="6"/>
  <c r="CQ232" i="6"/>
  <c r="CA232" i="6"/>
  <c r="AJ232" i="6" s="1"/>
  <c r="CR232" i="6"/>
  <c r="CO250" i="6"/>
  <c r="CO268" i="6"/>
  <c r="D268" i="6"/>
  <c r="CA268" i="6"/>
  <c r="CT289" i="6"/>
  <c r="CY289" i="6"/>
  <c r="CI289" i="6"/>
  <c r="CE289" i="6"/>
  <c r="CF289" i="6"/>
  <c r="CW289" i="6"/>
  <c r="CV289" i="6"/>
  <c r="CK289" i="6"/>
  <c r="CH289" i="6"/>
  <c r="CX142" i="6"/>
  <c r="CC142" i="6"/>
  <c r="CT142" i="6"/>
  <c r="CS142" i="6"/>
  <c r="CU142" i="6"/>
  <c r="CQ142" i="6"/>
  <c r="CI142" i="6"/>
  <c r="CV142" i="6"/>
  <c r="CJ142" i="6"/>
  <c r="CO142" i="6"/>
  <c r="CH142" i="6"/>
  <c r="CG142" i="6"/>
  <c r="CE142" i="6"/>
  <c r="CC208" i="6"/>
  <c r="CV208" i="6"/>
  <c r="CE208" i="6"/>
  <c r="CG208" i="6"/>
  <c r="CD208" i="6"/>
  <c r="CR208" i="6"/>
  <c r="CU208" i="6"/>
  <c r="CS208" i="6"/>
  <c r="CH208" i="6"/>
  <c r="CB208" i="6"/>
  <c r="AY208" i="6" s="1"/>
  <c r="CP208" i="6"/>
  <c r="CS189" i="6"/>
  <c r="CH59" i="6"/>
  <c r="CF59" i="6"/>
  <c r="CE59" i="6"/>
  <c r="CD59" i="6"/>
  <c r="AY59" i="6" s="1"/>
  <c r="CV59" i="6"/>
  <c r="CU59" i="6"/>
  <c r="CT59" i="6"/>
  <c r="CR59" i="6"/>
  <c r="CG59" i="6"/>
  <c r="CG92" i="6"/>
  <c r="CE92" i="6"/>
  <c r="CQ92" i="6"/>
  <c r="CV92" i="6"/>
  <c r="CI92" i="6"/>
  <c r="CH92" i="6"/>
  <c r="CO92" i="6"/>
  <c r="CF92" i="6"/>
  <c r="CT92" i="6"/>
  <c r="CS92" i="6"/>
  <c r="CC92" i="6"/>
  <c r="AY92" i="6" s="1"/>
  <c r="CU14" i="6"/>
  <c r="CT14" i="6"/>
  <c r="CS14" i="6"/>
  <c r="CR14" i="6"/>
  <c r="CH14" i="6"/>
  <c r="CF14" i="6"/>
  <c r="CU27" i="6"/>
  <c r="CT27" i="6"/>
  <c r="CS27" i="6"/>
  <c r="CR27" i="6"/>
  <c r="CF27" i="6"/>
  <c r="CS140" i="6"/>
  <c r="CV194" i="6"/>
  <c r="CQ194" i="6"/>
  <c r="CU194" i="6"/>
  <c r="CC194" i="6"/>
  <c r="CG194" i="6"/>
  <c r="CE194" i="6"/>
  <c r="CB194" i="6"/>
  <c r="CD194" i="6"/>
  <c r="CR194" i="6"/>
  <c r="CS194" i="6"/>
  <c r="CP194" i="6"/>
  <c r="CH194" i="6"/>
  <c r="CD14" i="6"/>
  <c r="CG28" i="6"/>
  <c r="CT32" i="6"/>
  <c r="AY16" i="6"/>
  <c r="CH24" i="6"/>
  <c r="CG24" i="6"/>
  <c r="CF24" i="6"/>
  <c r="CE24" i="6"/>
  <c r="CD24" i="6"/>
  <c r="AY24" i="6" s="1"/>
  <c r="CV24" i="6"/>
  <c r="CV32" i="6"/>
  <c r="CS13" i="6"/>
  <c r="CR13" i="6"/>
  <c r="CH13" i="6"/>
  <c r="CG13" i="6"/>
  <c r="CF13" i="6"/>
  <c r="CD13" i="6"/>
  <c r="AY13" i="6" s="1"/>
  <c r="CE34" i="6"/>
  <c r="CF62" i="6"/>
  <c r="CS62" i="6"/>
  <c r="CR62" i="6"/>
  <c r="CT62" i="6"/>
  <c r="CE62" i="6"/>
  <c r="CV62" i="6"/>
  <c r="CD62" i="6"/>
  <c r="CF114" i="6"/>
  <c r="CC114" i="6"/>
  <c r="CV114" i="6"/>
  <c r="CU114" i="6"/>
  <c r="CG114" i="6"/>
  <c r="CT114" i="6"/>
  <c r="CO114" i="6"/>
  <c r="CW114" i="6"/>
  <c r="CH114" i="6"/>
  <c r="CE114" i="6"/>
  <c r="AY114" i="6" s="1"/>
  <c r="CG34" i="6"/>
  <c r="CX126" i="6"/>
  <c r="CF126" i="6"/>
  <c r="CW126" i="6"/>
  <c r="CI126" i="6"/>
  <c r="CC126" i="6"/>
  <c r="AY126" i="6" s="1"/>
  <c r="CG126" i="6"/>
  <c r="CE126" i="6"/>
  <c r="CV126" i="6"/>
  <c r="CU126" i="6"/>
  <c r="CT126" i="6"/>
  <c r="CS126" i="6"/>
  <c r="CQ126" i="6"/>
  <c r="CO126" i="6"/>
  <c r="CJ126" i="6"/>
  <c r="CH126" i="6"/>
  <c r="CO138" i="6"/>
  <c r="CQ138" i="6"/>
  <c r="CV138" i="6"/>
  <c r="CI138" i="6"/>
  <c r="CH138" i="6"/>
  <c r="AY138" i="6" s="1"/>
  <c r="CS138" i="6"/>
  <c r="CU138" i="6"/>
  <c r="CF138" i="6"/>
  <c r="CG138" i="6"/>
  <c r="CE138" i="6"/>
  <c r="CC138" i="6"/>
  <c r="CS165" i="6"/>
  <c r="CR197" i="6"/>
  <c r="CP197" i="6"/>
  <c r="CF197" i="6"/>
  <c r="CV197" i="6"/>
  <c r="CS197" i="6"/>
  <c r="CD197" i="6"/>
  <c r="CU197" i="6"/>
  <c r="CT197" i="6"/>
  <c r="CQ197" i="6"/>
  <c r="CG197" i="6"/>
  <c r="CE197" i="6"/>
  <c r="CC197" i="6"/>
  <c r="AY197" i="6" s="1"/>
  <c r="CE204" i="6"/>
  <c r="AY296" i="6"/>
  <c r="CA306" i="6"/>
  <c r="AY306" i="6" s="1"/>
  <c r="CO306" i="6"/>
  <c r="CG31" i="6"/>
  <c r="D39" i="6"/>
  <c r="CV14" i="6"/>
  <c r="CD27" i="6"/>
  <c r="AY27" i="6" s="1"/>
  <c r="CH31" i="6"/>
  <c r="CB45" i="6"/>
  <c r="CH56" i="6"/>
  <c r="CT56" i="6"/>
  <c r="CF56" i="6"/>
  <c r="CE56" i="6"/>
  <c r="CD56" i="6"/>
  <c r="AY56" i="6" s="1"/>
  <c r="CV56" i="6"/>
  <c r="CU56" i="6"/>
  <c r="CS56" i="6"/>
  <c r="CR56" i="6"/>
  <c r="CG56" i="6"/>
  <c r="AY62" i="6"/>
  <c r="CB101" i="6"/>
  <c r="CP101" i="6"/>
  <c r="CI109" i="6"/>
  <c r="CC117" i="6"/>
  <c r="AY117" i="6" s="1"/>
  <c r="CB119" i="6"/>
  <c r="CP119" i="6"/>
  <c r="CR163" i="6"/>
  <c r="CO257" i="6"/>
  <c r="CA257" i="6"/>
  <c r="D257" i="6"/>
  <c r="CH260" i="6"/>
  <c r="CF260" i="6"/>
  <c r="CV260" i="6"/>
  <c r="CL260" i="6"/>
  <c r="CY260" i="6"/>
  <c r="CK260" i="6"/>
  <c r="CZ260" i="6"/>
  <c r="CW260" i="6"/>
  <c r="CT260" i="6"/>
  <c r="CI280" i="6"/>
  <c r="CW280" i="6"/>
  <c r="CF280" i="6"/>
  <c r="CT280" i="6"/>
  <c r="CL280" i="6"/>
  <c r="CK280" i="6"/>
  <c r="CG280" i="6"/>
  <c r="CZ280" i="6"/>
  <c r="CV280" i="6"/>
  <c r="CU280" i="6"/>
  <c r="CY280" i="6"/>
  <c r="CH280" i="6"/>
  <c r="CC306" i="6"/>
  <c r="CS48" i="6"/>
  <c r="E63" i="6"/>
  <c r="CO95" i="6"/>
  <c r="CI95" i="6"/>
  <c r="CG95" i="6"/>
  <c r="CW95" i="6"/>
  <c r="CF95" i="6"/>
  <c r="CC95" i="6"/>
  <c r="AY95" i="6" s="1"/>
  <c r="CU95" i="6"/>
  <c r="CC111" i="6"/>
  <c r="CW111" i="6"/>
  <c r="CH111" i="6"/>
  <c r="CG111" i="6"/>
  <c r="CU111" i="6"/>
  <c r="CU169" i="6"/>
  <c r="CR169" i="6"/>
  <c r="CS169" i="6"/>
  <c r="CH169" i="6"/>
  <c r="CE169" i="6"/>
  <c r="CR190" i="6"/>
  <c r="CQ190" i="6"/>
  <c r="CB190" i="6"/>
  <c r="CF190" i="6"/>
  <c r="CH190" i="6"/>
  <c r="CG190" i="6"/>
  <c r="CV190" i="6"/>
  <c r="CP190" i="6"/>
  <c r="CE190" i="6"/>
  <c r="CC190" i="6"/>
  <c r="CS22" i="6"/>
  <c r="CU23" i="6"/>
  <c r="CV38" i="6"/>
  <c r="F63" i="6"/>
  <c r="CO79" i="6"/>
  <c r="CH131" i="6"/>
  <c r="CU131" i="6"/>
  <c r="CT131" i="6"/>
  <c r="CV131" i="6"/>
  <c r="CO131" i="6"/>
  <c r="CW131" i="6"/>
  <c r="CS131" i="6"/>
  <c r="CF131" i="6"/>
  <c r="AY131" i="6" s="1"/>
  <c r="CE131" i="6"/>
  <c r="CC131" i="6"/>
  <c r="CP232" i="6"/>
  <c r="CO269" i="6"/>
  <c r="CA269" i="6"/>
  <c r="CC312" i="6"/>
  <c r="CF312" i="6"/>
  <c r="CL312" i="6"/>
  <c r="CK312" i="6"/>
  <c r="CT312" i="6"/>
  <c r="CE312" i="6"/>
  <c r="CV312" i="6"/>
  <c r="CS312" i="6"/>
  <c r="CR312" i="6"/>
  <c r="CH312" i="6"/>
  <c r="CI312" i="6"/>
  <c r="CD312" i="6"/>
  <c r="AY12" i="6"/>
  <c r="CH55" i="6"/>
  <c r="CS55" i="6"/>
  <c r="CF55" i="6"/>
  <c r="CU55" i="6"/>
  <c r="CH95" i="6"/>
  <c r="CF111" i="6"/>
  <c r="CF169" i="6"/>
  <c r="CU190" i="6"/>
  <c r="CT270" i="6"/>
  <c r="CC270" i="6"/>
  <c r="CQ270" i="6"/>
  <c r="CE270" i="6"/>
  <c r="CD270" i="6"/>
  <c r="CZ270" i="6"/>
  <c r="CY270" i="6"/>
  <c r="CF270" i="6"/>
  <c r="CR270" i="6"/>
  <c r="CL270" i="6"/>
  <c r="CK270" i="6"/>
  <c r="CI270" i="6"/>
  <c r="CK284" i="6"/>
  <c r="CW284" i="6"/>
  <c r="CF284" i="6"/>
  <c r="CT284" i="6"/>
  <c r="CH284" i="6"/>
  <c r="CZ284" i="6"/>
  <c r="AY32" i="6"/>
  <c r="CU44" i="6"/>
  <c r="CV44" i="6"/>
  <c r="CT44" i="6"/>
  <c r="CS44" i="6"/>
  <c r="CR44" i="6"/>
  <c r="CD44" i="6"/>
  <c r="AY44" i="6" s="1"/>
  <c r="CO75" i="6"/>
  <c r="CP92" i="6"/>
  <c r="CB92" i="6"/>
  <c r="CC94" i="6"/>
  <c r="CO94" i="6"/>
  <c r="CE94" i="6"/>
  <c r="CU94" i="6"/>
  <c r="CT94" i="6"/>
  <c r="CV94" i="6"/>
  <c r="CH94" i="6"/>
  <c r="CB98" i="6"/>
  <c r="CP98" i="6"/>
  <c r="AY103" i="6"/>
  <c r="CC110" i="6"/>
  <c r="CV110" i="6"/>
  <c r="CU110" i="6"/>
  <c r="CE110" i="6"/>
  <c r="CT110" i="6"/>
  <c r="CS110" i="6"/>
  <c r="CI110" i="6"/>
  <c r="CP126" i="6"/>
  <c r="CB126" i="6"/>
  <c r="CH251" i="6"/>
  <c r="CL251" i="6"/>
  <c r="CV251" i="6"/>
  <c r="CT251" i="6"/>
  <c r="CF251" i="6"/>
  <c r="AY251" i="6" s="1"/>
  <c r="CI251" i="6"/>
  <c r="CZ251" i="6"/>
  <c r="CL267" i="6"/>
  <c r="CY267" i="6"/>
  <c r="CK267" i="6"/>
  <c r="CI267" i="6"/>
  <c r="CJ267" i="6"/>
  <c r="CT267" i="6"/>
  <c r="CH267" i="6"/>
  <c r="CZ267" i="6"/>
  <c r="CU267" i="6"/>
  <c r="CG267" i="6"/>
  <c r="CH273" i="6"/>
  <c r="CY273" i="6"/>
  <c r="CL273" i="6"/>
  <c r="CI273" i="6"/>
  <c r="CF273" i="6"/>
  <c r="CJ273" i="6"/>
  <c r="CK273" i="6"/>
  <c r="CZ273" i="6"/>
  <c r="CX273" i="6"/>
  <c r="CZ293" i="6"/>
  <c r="CT293" i="6"/>
  <c r="CV293" i="6"/>
  <c r="CH293" i="6"/>
  <c r="CF293" i="6"/>
  <c r="CL293" i="6"/>
  <c r="CI293" i="6"/>
  <c r="CK328" i="6"/>
  <c r="CI328" i="6"/>
  <c r="CT328" i="6"/>
  <c r="CL328" i="6"/>
  <c r="CR328" i="6"/>
  <c r="CZ328" i="6"/>
  <c r="CY328" i="6"/>
  <c r="CW328" i="6"/>
  <c r="CV328" i="6"/>
  <c r="CS328" i="6"/>
  <c r="CH328" i="6"/>
  <c r="CF328" i="6"/>
  <c r="CE328" i="6"/>
  <c r="CQ328" i="6"/>
  <c r="CD328" i="6"/>
  <c r="CC328" i="6"/>
  <c r="AY328" i="6" s="1"/>
  <c r="CE12" i="6"/>
  <c r="CE25" i="6"/>
  <c r="AY25" i="6" s="1"/>
  <c r="CF33" i="6"/>
  <c r="AY33" i="6" s="1"/>
  <c r="CB108" i="6"/>
  <c r="CQ111" i="6"/>
  <c r="CU115" i="6"/>
  <c r="CT115" i="6"/>
  <c r="CF115" i="6"/>
  <c r="CQ115" i="6"/>
  <c r="CU166" i="6"/>
  <c r="CE166" i="6"/>
  <c r="CD166" i="6"/>
  <c r="CG166" i="6"/>
  <c r="CV166" i="6"/>
  <c r="CS166" i="6"/>
  <c r="CR166" i="6"/>
  <c r="CF166" i="6"/>
  <c r="AY200" i="6"/>
  <c r="CE221" i="6"/>
  <c r="CR221" i="6"/>
  <c r="CD221" i="6"/>
  <c r="CC221" i="6"/>
  <c r="CH221" i="6"/>
  <c r="CB221" i="6"/>
  <c r="CV221" i="6"/>
  <c r="CU221" i="6"/>
  <c r="CQ221" i="6"/>
  <c r="CR244" i="6"/>
  <c r="CA244" i="6"/>
  <c r="L244" i="6" s="1"/>
  <c r="CQ244" i="6"/>
  <c r="CS244" i="6"/>
  <c r="CP244" i="6"/>
  <c r="CD244" i="6"/>
  <c r="CO267" i="6"/>
  <c r="CA267" i="6"/>
  <c r="CH270" i="6"/>
  <c r="CT273" i="6"/>
  <c r="CZ276" i="6"/>
  <c r="CR276" i="6"/>
  <c r="CL276" i="6"/>
  <c r="CW276" i="6"/>
  <c r="CH276" i="6"/>
  <c r="CG276" i="6"/>
  <c r="CF276" i="6"/>
  <c r="CT276" i="6"/>
  <c r="CE276" i="6"/>
  <c r="CY276" i="6"/>
  <c r="CC276" i="6"/>
  <c r="CS276" i="6"/>
  <c r="CD276" i="6"/>
  <c r="CI284" i="6"/>
  <c r="CW312" i="6"/>
  <c r="CF12" i="6"/>
  <c r="CF25" i="6"/>
  <c r="CG33" i="6"/>
  <c r="CH51" i="6"/>
  <c r="CT51" i="6"/>
  <c r="CS51" i="6"/>
  <c r="CR51" i="6"/>
  <c r="CF51" i="6"/>
  <c r="D57" i="6"/>
  <c r="CH60" i="6"/>
  <c r="CG60" i="6"/>
  <c r="AY60" i="6" s="1"/>
  <c r="CD60" i="6"/>
  <c r="CF60" i="6"/>
  <c r="CA75" i="6"/>
  <c r="O75" i="6" s="1"/>
  <c r="CS95" i="6"/>
  <c r="CO105" i="6"/>
  <c r="CE105" i="6"/>
  <c r="AY105" i="6" s="1"/>
  <c r="CC105" i="6"/>
  <c r="CV105" i="6"/>
  <c r="CI105" i="6"/>
  <c r="CH105" i="6"/>
  <c r="CG105" i="6"/>
  <c r="CW105" i="6"/>
  <c r="CU105" i="6"/>
  <c r="CQ105" i="6"/>
  <c r="CS128" i="6"/>
  <c r="CW128" i="6"/>
  <c r="CV128" i="6"/>
  <c r="CO128" i="6"/>
  <c r="CE128" i="6"/>
  <c r="CC128" i="6"/>
  <c r="AY128" i="6" s="1"/>
  <c r="CT128" i="6"/>
  <c r="CG128" i="6"/>
  <c r="CF128" i="6"/>
  <c r="CV273" i="6"/>
  <c r="CH320" i="6"/>
  <c r="CF320" i="6"/>
  <c r="CW320" i="6"/>
  <c r="CV320" i="6"/>
  <c r="CT320" i="6"/>
  <c r="CL320" i="6"/>
  <c r="CK320" i="6"/>
  <c r="CI320" i="6"/>
  <c r="CZ320" i="6"/>
  <c r="D330" i="6"/>
  <c r="CH54" i="6"/>
  <c r="CR54" i="6"/>
  <c r="CD54" i="6"/>
  <c r="AY54" i="6" s="1"/>
  <c r="CV54" i="6"/>
  <c r="CT95" i="6"/>
  <c r="CB110" i="6"/>
  <c r="AY110" i="6" s="1"/>
  <c r="CS111" i="6"/>
  <c r="CQ121" i="6"/>
  <c r="CC121" i="6"/>
  <c r="CH121" i="6"/>
  <c r="CG121" i="6"/>
  <c r="CF121" i="6"/>
  <c r="CE121" i="6"/>
  <c r="CJ121" i="6"/>
  <c r="CI121" i="6"/>
  <c r="D168" i="6"/>
  <c r="CV169" i="6"/>
  <c r="CE188" i="6"/>
  <c r="CB188" i="6"/>
  <c r="CV188" i="6"/>
  <c r="CP188" i="6"/>
  <c r="CH188" i="6"/>
  <c r="CU188" i="6"/>
  <c r="CG188" i="6"/>
  <c r="CT188" i="6"/>
  <c r="CC188" i="6"/>
  <c r="CS188" i="6"/>
  <c r="CD188" i="6"/>
  <c r="CV211" i="6"/>
  <c r="CQ211" i="6"/>
  <c r="CR211" i="6"/>
  <c r="CG211" i="6"/>
  <c r="CE211" i="6"/>
  <c r="CP211" i="6"/>
  <c r="CU211" i="6"/>
  <c r="CT218" i="6"/>
  <c r="CV218" i="6"/>
  <c r="CE218" i="6"/>
  <c r="CB218" i="6"/>
  <c r="CG218" i="6"/>
  <c r="CF218" i="6"/>
  <c r="CR218" i="6"/>
  <c r="CQ218" i="6"/>
  <c r="CC218" i="6"/>
  <c r="CH218" i="6"/>
  <c r="CD218" i="6"/>
  <c r="CZ253" i="6"/>
  <c r="CL253" i="6"/>
  <c r="CW253" i="6"/>
  <c r="CV253" i="6"/>
  <c r="CF253" i="6"/>
  <c r="CY253" i="6"/>
  <c r="CE253" i="6"/>
  <c r="AY253" i="6" s="1"/>
  <c r="CI253" i="6"/>
  <c r="CH253" i="6"/>
  <c r="CF267" i="6"/>
  <c r="CV270" i="6"/>
  <c r="CW273" i="6"/>
  <c r="CZ312" i="6"/>
  <c r="CZ303" i="6"/>
  <c r="CL303" i="6"/>
  <c r="CK303" i="6"/>
  <c r="CY303" i="6"/>
  <c r="CV303" i="6"/>
  <c r="CT303" i="6"/>
  <c r="CW303" i="6"/>
  <c r="CJ303" i="6"/>
  <c r="CI303" i="6"/>
  <c r="CX303" i="6"/>
  <c r="CU118" i="6"/>
  <c r="CW118" i="6"/>
  <c r="CV118" i="6"/>
  <c r="CG118" i="6"/>
  <c r="CQ118" i="6"/>
  <c r="CO118" i="6"/>
  <c r="CF118" i="6"/>
  <c r="AY118" i="6" s="1"/>
  <c r="CZ316" i="6"/>
  <c r="CY316" i="6"/>
  <c r="CH316" i="6"/>
  <c r="CT316" i="6"/>
  <c r="CL316" i="6"/>
  <c r="CI316" i="6"/>
  <c r="CF316" i="6"/>
  <c r="CK316" i="6"/>
  <c r="CG25" i="6"/>
  <c r="CH33" i="6"/>
  <c r="CG102" i="6"/>
  <c r="CS102" i="6"/>
  <c r="CF102" i="6"/>
  <c r="AY102" i="6" s="1"/>
  <c r="CE102" i="6"/>
  <c r="CI102" i="6"/>
  <c r="CU102" i="6"/>
  <c r="CH102" i="6"/>
  <c r="CB141" i="6"/>
  <c r="AY166" i="6"/>
  <c r="CU170" i="6"/>
  <c r="CT170" i="6"/>
  <c r="CV170" i="6"/>
  <c r="CD170" i="6"/>
  <c r="AY170" i="6" s="1"/>
  <c r="CF170" i="6"/>
  <c r="CE170" i="6"/>
  <c r="CF188" i="6"/>
  <c r="CB211" i="6"/>
  <c r="CG215" i="6"/>
  <c r="CB215" i="6"/>
  <c r="CV215" i="6"/>
  <c r="CU215" i="6"/>
  <c r="CT215" i="6"/>
  <c r="CH215" i="6"/>
  <c r="CV267" i="6"/>
  <c r="CW270" i="6"/>
  <c r="CV284" i="6"/>
  <c r="CH303" i="6"/>
  <c r="CA320" i="6"/>
  <c r="CO320" i="6"/>
  <c r="CH48" i="6"/>
  <c r="CD48" i="6"/>
  <c r="CT48" i="6"/>
  <c r="CO130" i="6"/>
  <c r="CV130" i="6"/>
  <c r="CU130" i="6"/>
  <c r="CS130" i="6"/>
  <c r="CH130" i="6"/>
  <c r="CQ130" i="6"/>
  <c r="CW130" i="6"/>
  <c r="CF130" i="6"/>
  <c r="CP94" i="6"/>
  <c r="CB94" i="6"/>
  <c r="CG12" i="6"/>
  <c r="CD55" i="6"/>
  <c r="AY55" i="6" s="1"/>
  <c r="CH12" i="6"/>
  <c r="AY22" i="6"/>
  <c r="CD23" i="6"/>
  <c r="AY23" i="6" s="1"/>
  <c r="CD38" i="6"/>
  <c r="AY38" i="6" s="1"/>
  <c r="CE55" i="6"/>
  <c r="CO76" i="6"/>
  <c r="CA76" i="6"/>
  <c r="O76" i="6" s="1"/>
  <c r="CV95" i="6"/>
  <c r="CP100" i="6"/>
  <c r="CB100" i="6"/>
  <c r="D100" i="6"/>
  <c r="CG107" i="6"/>
  <c r="CC107" i="6"/>
  <c r="CV107" i="6"/>
  <c r="CQ107" i="6"/>
  <c r="CW107" i="6"/>
  <c r="CU107" i="6"/>
  <c r="CE107" i="6"/>
  <c r="CT111" i="6"/>
  <c r="CE23" i="6"/>
  <c r="AY37" i="6"/>
  <c r="CE38" i="6"/>
  <c r="CH47" i="6"/>
  <c r="CV47" i="6"/>
  <c r="CR47" i="6"/>
  <c r="CG55" i="6"/>
  <c r="CF110" i="6"/>
  <c r="CV111" i="6"/>
  <c r="CG123" i="6"/>
  <c r="CJ123" i="6"/>
  <c r="CE123" i="6"/>
  <c r="AY123" i="6" s="1"/>
  <c r="CQ123" i="6"/>
  <c r="CU123" i="6"/>
  <c r="CT123" i="6"/>
  <c r="CX123" i="6"/>
  <c r="CS123" i="6"/>
  <c r="CF123" i="6"/>
  <c r="CV181" i="6"/>
  <c r="CE181" i="6"/>
  <c r="CQ181" i="6"/>
  <c r="CP181" i="6"/>
  <c r="CC181" i="6"/>
  <c r="CB181" i="6"/>
  <c r="CG181" i="6"/>
  <c r="CD181" i="6"/>
  <c r="CQ188" i="6"/>
  <c r="CC211" i="6"/>
  <c r="CS221" i="6"/>
  <c r="CO244" i="6"/>
  <c r="CK251" i="6"/>
  <c r="CJ261" i="6"/>
  <c r="AY261" i="6" s="1"/>
  <c r="CK261" i="6"/>
  <c r="CY261" i="6"/>
  <c r="CI261" i="6"/>
  <c r="CZ261" i="6"/>
  <c r="CW261" i="6"/>
  <c r="CW267" i="6"/>
  <c r="CK276" i="6"/>
  <c r="CY284" i="6"/>
  <c r="CK293" i="6"/>
  <c r="AY21" i="6"/>
  <c r="AY30" i="6"/>
  <c r="CR33" i="6"/>
  <c r="CF38" i="6"/>
  <c r="CE48" i="6"/>
  <c r="AY48" i="6" s="1"/>
  <c r="CB51" i="6"/>
  <c r="AY51" i="6" s="1"/>
  <c r="CF94" i="6"/>
  <c r="CG110" i="6"/>
  <c r="CC115" i="6"/>
  <c r="CH128" i="6"/>
  <c r="CR188" i="6"/>
  <c r="CR195" i="6"/>
  <c r="CH195" i="6"/>
  <c r="CB195" i="6"/>
  <c r="CE195" i="6"/>
  <c r="CD195" i="6"/>
  <c r="CV195" i="6"/>
  <c r="CU195" i="6"/>
  <c r="CP195" i="6"/>
  <c r="CD211" i="6"/>
  <c r="CE215" i="6"/>
  <c r="CP218" i="6"/>
  <c r="L242" i="6"/>
  <c r="CR245" i="6"/>
  <c r="CS245" i="6"/>
  <c r="CQ245" i="6"/>
  <c r="CC245" i="6"/>
  <c r="CP245" i="6"/>
  <c r="CO245" i="6"/>
  <c r="CD245" i="6"/>
  <c r="CB245" i="6"/>
  <c r="CF259" i="6"/>
  <c r="CW259" i="6"/>
  <c r="CY259" i="6"/>
  <c r="CV259" i="6"/>
  <c r="CS259" i="6"/>
  <c r="CT259" i="6"/>
  <c r="CL259" i="6"/>
  <c r="CK259" i="6"/>
  <c r="CI259" i="6"/>
  <c r="CX267" i="6"/>
  <c r="CQ276" i="6"/>
  <c r="CF132" i="6"/>
  <c r="CT132" i="6"/>
  <c r="CS132" i="6"/>
  <c r="CW132" i="6"/>
  <c r="CQ132" i="6"/>
  <c r="CZ278" i="6"/>
  <c r="CY278" i="6"/>
  <c r="CL278" i="6"/>
  <c r="CK278" i="6"/>
  <c r="CW278" i="6"/>
  <c r="D294" i="6"/>
  <c r="D301" i="6"/>
  <c r="CA290" i="6"/>
  <c r="CO290" i="6"/>
  <c r="CA301" i="6"/>
  <c r="CO301" i="6"/>
  <c r="CA303" i="6"/>
  <c r="CO303" i="6"/>
  <c r="CP21" i="6"/>
  <c r="AY61" i="6"/>
  <c r="CV97" i="6"/>
  <c r="CH97" i="6"/>
  <c r="CG97" i="6"/>
  <c r="AY97" i="6" s="1"/>
  <c r="CQ97" i="6"/>
  <c r="CS97" i="6"/>
  <c r="D101" i="6"/>
  <c r="D108" i="6"/>
  <c r="D141" i="6"/>
  <c r="D172" i="6"/>
  <c r="CT184" i="6"/>
  <c r="CG184" i="6"/>
  <c r="CF184" i="6"/>
  <c r="CE184" i="6"/>
  <c r="CC184" i="6"/>
  <c r="AY184" i="6" s="1"/>
  <c r="CR184" i="6"/>
  <c r="CV205" i="6"/>
  <c r="CD205" i="6"/>
  <c r="CH205" i="6"/>
  <c r="CP205" i="6"/>
  <c r="CC205" i="6"/>
  <c r="CB205" i="6"/>
  <c r="CS205" i="6"/>
  <c r="CU205" i="6"/>
  <c r="CT274" i="6"/>
  <c r="CZ274" i="6"/>
  <c r="CY274" i="6"/>
  <c r="CL274" i="6"/>
  <c r="CO285" i="6"/>
  <c r="CA285" i="6"/>
  <c r="CR224" i="6"/>
  <c r="CT224" i="6"/>
  <c r="CF224" i="6"/>
  <c r="CD224" i="6"/>
  <c r="CC224" i="6"/>
  <c r="AY224" i="6" s="1"/>
  <c r="CS224" i="6"/>
  <c r="CE224" i="6"/>
  <c r="CO262" i="6"/>
  <c r="D262" i="6"/>
  <c r="AY278" i="6"/>
  <c r="D287" i="6"/>
  <c r="CO287" i="6"/>
  <c r="CA342" i="6"/>
  <c r="AS342" i="6" s="1"/>
  <c r="CO342" i="6"/>
  <c r="CA71" i="6"/>
  <c r="O71" i="6" s="1"/>
  <c r="CO71" i="6"/>
  <c r="AY96" i="6"/>
  <c r="CV116" i="6"/>
  <c r="CC116" i="6"/>
  <c r="CW116" i="6"/>
  <c r="CU116" i="6"/>
  <c r="CH116" i="6"/>
  <c r="CT135" i="6"/>
  <c r="CS135" i="6"/>
  <c r="CU135" i="6"/>
  <c r="CC135" i="6"/>
  <c r="AY135" i="6" s="1"/>
  <c r="CQ135" i="6"/>
  <c r="AY165" i="6"/>
  <c r="CP193" i="6"/>
  <c r="CC193" i="6"/>
  <c r="AY193" i="6" s="1"/>
  <c r="CE193" i="6"/>
  <c r="CS193" i="6"/>
  <c r="CD193" i="6"/>
  <c r="CP224" i="6"/>
  <c r="CK266" i="6"/>
  <c r="CW266" i="6"/>
  <c r="CG266" i="6"/>
  <c r="CZ266" i="6"/>
  <c r="CL266" i="6"/>
  <c r="CI266" i="6"/>
  <c r="CU266" i="6"/>
  <c r="CT278" i="6"/>
  <c r="AY310" i="6"/>
  <c r="CF317" i="6"/>
  <c r="CV317" i="6"/>
  <c r="CT317" i="6"/>
  <c r="CZ317" i="6"/>
  <c r="CI317" i="6"/>
  <c r="CH317" i="6"/>
  <c r="CK317" i="6"/>
  <c r="D58" i="6"/>
  <c r="CE103" i="6"/>
  <c r="CG103" i="6"/>
  <c r="CF103" i="6"/>
  <c r="CC103" i="6"/>
  <c r="CS103" i="6"/>
  <c r="CP111" i="6"/>
  <c r="CB111" i="6"/>
  <c r="CH132" i="6"/>
  <c r="CJ139" i="6"/>
  <c r="CG139" i="6"/>
  <c r="CO139" i="6"/>
  <c r="CI139" i="6"/>
  <c r="AY139" i="6" s="1"/>
  <c r="CV139" i="6"/>
  <c r="CQ139" i="6"/>
  <c r="CU139" i="6"/>
  <c r="CT139" i="6"/>
  <c r="CU171" i="6"/>
  <c r="CD171" i="6"/>
  <c r="AY171" i="6" s="1"/>
  <c r="CS171" i="6"/>
  <c r="CR171" i="6"/>
  <c r="CE171" i="6"/>
  <c r="CG193" i="6"/>
  <c r="CV224" i="6"/>
  <c r="CV263" i="6"/>
  <c r="CK263" i="6"/>
  <c r="CW263" i="6"/>
  <c r="CT263" i="6"/>
  <c r="CL263" i="6"/>
  <c r="AY263" i="6" s="1"/>
  <c r="CU277" i="6"/>
  <c r="CT277" i="6"/>
  <c r="CL277" i="6"/>
  <c r="AY277" i="6" s="1"/>
  <c r="CV277" i="6"/>
  <c r="CS277" i="6"/>
  <c r="CY277" i="6"/>
  <c r="CU281" i="6"/>
  <c r="CI281" i="6"/>
  <c r="CL281" i="6"/>
  <c r="AY281" i="6" s="1"/>
  <c r="CV281" i="6"/>
  <c r="CH281" i="6"/>
  <c r="CZ281" i="6"/>
  <c r="D321" i="6"/>
  <c r="CE116" i="6"/>
  <c r="D120" i="6"/>
  <c r="D124" i="6"/>
  <c r="CI132" i="6"/>
  <c r="CB187" i="6"/>
  <c r="CR187" i="6"/>
  <c r="CC187" i="6"/>
  <c r="CF187" i="6"/>
  <c r="CD187" i="6"/>
  <c r="CH187" i="6"/>
  <c r="CG187" i="6"/>
  <c r="CH193" i="6"/>
  <c r="CG202" i="6"/>
  <c r="CB202" i="6"/>
  <c r="CV202" i="6"/>
  <c r="CH202" i="6"/>
  <c r="CF202" i="6"/>
  <c r="CP202" i="6"/>
  <c r="CU202" i="6"/>
  <c r="CT202" i="6"/>
  <c r="CV225" i="6"/>
  <c r="CR225" i="6"/>
  <c r="CS225" i="6"/>
  <c r="CQ225" i="6"/>
  <c r="CU225" i="6"/>
  <c r="CP225" i="6"/>
  <c r="CQ231" i="6"/>
  <c r="CC231" i="6"/>
  <c r="CA231" i="6"/>
  <c r="AJ231" i="6" s="1"/>
  <c r="L241" i="6"/>
  <c r="D258" i="6"/>
  <c r="CF266" i="6"/>
  <c r="AY266" i="6" s="1"/>
  <c r="CL275" i="6"/>
  <c r="CH275" i="6"/>
  <c r="CW275" i="6"/>
  <c r="CF275" i="6"/>
  <c r="AY275" i="6" s="1"/>
  <c r="CI275" i="6"/>
  <c r="CZ302" i="6"/>
  <c r="CL302" i="6"/>
  <c r="CH302" i="6"/>
  <c r="CF302" i="6"/>
  <c r="CT302" i="6"/>
  <c r="CK302" i="6"/>
  <c r="CW302" i="6"/>
  <c r="CL317" i="6"/>
  <c r="CF116" i="6"/>
  <c r="AY116" i="6" s="1"/>
  <c r="CO132" i="6"/>
  <c r="CR185" i="6"/>
  <c r="CC185" i="6"/>
  <c r="CT185" i="6"/>
  <c r="CS185" i="6"/>
  <c r="CU185" i="6"/>
  <c r="CF185" i="6"/>
  <c r="CG185" i="6"/>
  <c r="CE185" i="6"/>
  <c r="CP185" i="6"/>
  <c r="CH185" i="6"/>
  <c r="CQ193" i="6"/>
  <c r="CH223" i="6"/>
  <c r="CV223" i="6"/>
  <c r="CG223" i="6"/>
  <c r="CQ223" i="6"/>
  <c r="CB223" i="6"/>
  <c r="CH266" i="6"/>
  <c r="CT286" i="6"/>
  <c r="CL286" i="6"/>
  <c r="CZ286" i="6"/>
  <c r="CY286" i="6"/>
  <c r="CW286" i="6"/>
  <c r="CI286" i="6"/>
  <c r="CF286" i="6"/>
  <c r="AY286" i="6" s="1"/>
  <c r="CO300" i="6"/>
  <c r="CA300" i="6"/>
  <c r="D300" i="6"/>
  <c r="CX309" i="6"/>
  <c r="CZ309" i="6"/>
  <c r="CJ309" i="6"/>
  <c r="CF309" i="6"/>
  <c r="CK309" i="6"/>
  <c r="CI309" i="6"/>
  <c r="CW309" i="6"/>
  <c r="CV309" i="6"/>
  <c r="D99" i="6"/>
  <c r="CG116" i="6"/>
  <c r="CV127" i="6"/>
  <c r="CX127" i="6"/>
  <c r="CW127" i="6"/>
  <c r="CI127" i="6"/>
  <c r="CJ127" i="6"/>
  <c r="CH127" i="6"/>
  <c r="AY127" i="6" s="1"/>
  <c r="CE135" i="6"/>
  <c r="CB171" i="6"/>
  <c r="CE187" i="6"/>
  <c r="CR193" i="6"/>
  <c r="CB225" i="6"/>
  <c r="AY225" i="6" s="1"/>
  <c r="CF277" i="6"/>
  <c r="CG281" i="6"/>
  <c r="CO284" i="6"/>
  <c r="CA284" i="6"/>
  <c r="CR288" i="6"/>
  <c r="CT288" i="6"/>
  <c r="CV288" i="6"/>
  <c r="CH288" i="6"/>
  <c r="AY288" i="6" s="1"/>
  <c r="CK288" i="6"/>
  <c r="CI288" i="6"/>
  <c r="CP93" i="6"/>
  <c r="CB93" i="6"/>
  <c r="AY93" i="6" s="1"/>
  <c r="CB112" i="6"/>
  <c r="D112" i="6"/>
  <c r="CB169" i="6"/>
  <c r="AY169" i="6" s="1"/>
  <c r="CP169" i="6"/>
  <c r="CC192" i="6"/>
  <c r="CS192" i="6"/>
  <c r="CU192" i="6"/>
  <c r="CR192" i="6"/>
  <c r="CD192" i="6"/>
  <c r="CB192" i="6"/>
  <c r="CE216" i="6"/>
  <c r="CB216" i="6"/>
  <c r="AY216" i="6" s="1"/>
  <c r="CV216" i="6"/>
  <c r="CH216" i="6"/>
  <c r="CU216" i="6"/>
  <c r="D272" i="6"/>
  <c r="D291" i="6"/>
  <c r="CL299" i="6"/>
  <c r="CT299" i="6"/>
  <c r="CY299" i="6"/>
  <c r="CW299" i="6"/>
  <c r="CV299" i="6"/>
  <c r="CI299" i="6"/>
  <c r="AY299" i="6" s="1"/>
  <c r="CC325" i="6"/>
  <c r="CD325" i="6"/>
  <c r="CV325" i="6"/>
  <c r="CT325" i="6"/>
  <c r="CW325" i="6"/>
  <c r="CS325" i="6"/>
  <c r="CR325" i="6"/>
  <c r="CQ325" i="6"/>
  <c r="CK325" i="6"/>
  <c r="CZ325" i="6"/>
  <c r="D342" i="6"/>
  <c r="D125" i="6"/>
  <c r="CU191" i="6"/>
  <c r="CV191" i="6"/>
  <c r="CF191" i="6"/>
  <c r="CD191" i="6"/>
  <c r="CC191" i="6"/>
  <c r="AY191" i="6" s="1"/>
  <c r="CP191" i="6"/>
  <c r="CA233" i="6"/>
  <c r="CC233" i="6"/>
  <c r="CR233" i="6"/>
  <c r="CD233" i="6"/>
  <c r="CT295" i="6"/>
  <c r="CV295" i="6"/>
  <c r="CF295" i="6"/>
  <c r="CL295" i="6"/>
  <c r="AY295" i="6" s="1"/>
  <c r="CK295" i="6"/>
  <c r="CZ299" i="6"/>
  <c r="CI313" i="6"/>
  <c r="CH313" i="6"/>
  <c r="CW313" i="6"/>
  <c r="CF313" i="6"/>
  <c r="AY313" i="6" s="1"/>
  <c r="CZ313" i="6"/>
  <c r="CY313" i="6"/>
  <c r="CT313" i="6"/>
  <c r="CV313" i="6"/>
  <c r="CK313" i="6"/>
  <c r="CS313" i="6"/>
  <c r="CL325" i="6"/>
  <c r="AY325" i="6" s="1"/>
  <c r="CI96" i="6"/>
  <c r="CH96" i="6"/>
  <c r="CO96" i="6"/>
  <c r="CP112" i="6"/>
  <c r="AY130" i="6"/>
  <c r="D134" i="6"/>
  <c r="F143" i="6"/>
  <c r="D143" i="6" s="1"/>
  <c r="CG279" i="6"/>
  <c r="AY279" i="6" s="1"/>
  <c r="CK279" i="6"/>
  <c r="CV279" i="6"/>
  <c r="CI279" i="6"/>
  <c r="D298" i="6"/>
  <c r="D307" i="6"/>
  <c r="CA316" i="6"/>
  <c r="CO316" i="6"/>
  <c r="CA343" i="6"/>
  <c r="AS343" i="6" s="1"/>
  <c r="CO343" i="6"/>
  <c r="AY308" i="6"/>
  <c r="CY326" i="6"/>
  <c r="CW326" i="6"/>
  <c r="CR326" i="6"/>
  <c r="CQ326" i="6"/>
  <c r="CV326" i="6"/>
  <c r="CT326" i="6"/>
  <c r="CS326" i="6"/>
  <c r="CI326" i="6"/>
  <c r="CF326" i="6"/>
  <c r="CC326" i="6"/>
  <c r="AY326" i="6" s="1"/>
  <c r="CE329" i="6"/>
  <c r="CD329" i="6"/>
  <c r="CR329" i="6"/>
  <c r="CL329" i="6"/>
  <c r="CK329" i="6"/>
  <c r="AY329" i="6" s="1"/>
  <c r="CT329" i="6"/>
  <c r="CZ329" i="6"/>
  <c r="CY329" i="6"/>
  <c r="CW329" i="6"/>
  <c r="CQ329" i="6"/>
  <c r="CC329" i="6"/>
  <c r="E333" i="6"/>
  <c r="D333" i="6" s="1"/>
  <c r="D164" i="6"/>
  <c r="D217" i="6"/>
  <c r="CA259" i="6"/>
  <c r="D265" i="6"/>
  <c r="AY282" i="6"/>
  <c r="D122" i="6"/>
  <c r="CU207" i="6"/>
  <c r="CH207" i="6"/>
  <c r="CA243" i="6"/>
  <c r="L243" i="6" s="1"/>
  <c r="CS243" i="6"/>
  <c r="CZ271" i="6"/>
  <c r="CF271" i="6"/>
  <c r="AY271" i="6" s="1"/>
  <c r="CS271" i="6"/>
  <c r="CL271" i="6"/>
  <c r="D285" i="6"/>
  <c r="E331" i="6"/>
  <c r="D331" i="6" s="1"/>
  <c r="AY302" i="6"/>
  <c r="AY305" i="6"/>
  <c r="E332" i="6"/>
  <c r="D332" i="6" s="1"/>
  <c r="E174" i="6"/>
  <c r="CF207" i="6"/>
  <c r="AY207" i="6" s="1"/>
  <c r="CD241" i="6"/>
  <c r="CE243" i="6"/>
  <c r="CH255" i="6"/>
  <c r="CF255" i="6"/>
  <c r="AY255" i="6" s="1"/>
  <c r="CX255" i="6"/>
  <c r="CJ255" i="6"/>
  <c r="CI271" i="6"/>
  <c r="D323" i="6"/>
  <c r="CO340" i="6"/>
  <c r="CA340" i="6"/>
  <c r="AS340" i="6" s="1"/>
  <c r="CR327" i="6"/>
  <c r="CQ327" i="6"/>
  <c r="CX327" i="6"/>
  <c r="CL327" i="6"/>
  <c r="CZ327" i="6"/>
  <c r="CO341" i="6"/>
  <c r="CA341" i="6"/>
  <c r="AS341" i="6" s="1"/>
  <c r="CI327" i="6"/>
  <c r="E334" i="6"/>
  <c r="CJ315" i="6"/>
  <c r="CT315" i="6"/>
  <c r="CX315" i="6"/>
  <c r="E335" i="6"/>
  <c r="CE318" i="6"/>
  <c r="CD318" i="6"/>
  <c r="CS318" i="6"/>
  <c r="CV318" i="6"/>
  <c r="CI318" i="6"/>
  <c r="AY318" i="6" s="1"/>
  <c r="CS327" i="6"/>
  <c r="F335" i="6"/>
  <c r="D344" i="6"/>
  <c r="CL283" i="6"/>
  <c r="CH283" i="6"/>
  <c r="AY283" i="6" s="1"/>
  <c r="CT283" i="6"/>
  <c r="AY289" i="6"/>
  <c r="CX297" i="6"/>
  <c r="CF297" i="6"/>
  <c r="AY297" i="6" s="1"/>
  <c r="CZ297" i="6"/>
  <c r="CV297" i="6"/>
  <c r="CY305" i="6"/>
  <c r="CW305" i="6"/>
  <c r="CV305" i="6"/>
  <c r="AY315" i="6"/>
  <c r="CF322" i="6"/>
  <c r="AY322" i="6" s="1"/>
  <c r="CL322" i="6"/>
  <c r="CT327" i="6"/>
  <c r="CA344" i="6"/>
  <c r="AS344" i="6" s="1"/>
  <c r="CO344" i="6"/>
  <c r="CO72" i="6"/>
  <c r="CV327" i="6"/>
  <c r="E196" i="6"/>
  <c r="D196" i="6" s="1"/>
  <c r="CU198" i="6"/>
  <c r="CT198" i="6"/>
  <c r="CR198" i="6"/>
  <c r="CP231" i="6"/>
  <c r="CB231" i="6"/>
  <c r="D292" i="6"/>
  <c r="CO311" i="6"/>
  <c r="CK314" i="6"/>
  <c r="AY314" i="6" s="1"/>
  <c r="CI314" i="6"/>
  <c r="CF315" i="6"/>
  <c r="CW327" i="6"/>
  <c r="CC242" i="6"/>
  <c r="CB242" i="6"/>
  <c r="F334" i="6"/>
  <c r="CR242" i="6"/>
  <c r="AY309" i="6"/>
  <c r="D341" i="6"/>
  <c r="D203" i="6"/>
  <c r="AJ233" i="6" l="1"/>
  <c r="CI112" i="6"/>
  <c r="CW112" i="6"/>
  <c r="CO112" i="6"/>
  <c r="CH112" i="6"/>
  <c r="CG112" i="6"/>
  <c r="CF112" i="6"/>
  <c r="CE112" i="6"/>
  <c r="CS112" i="6"/>
  <c r="CV112" i="6"/>
  <c r="CU112" i="6"/>
  <c r="CT112" i="6"/>
  <c r="CQ112" i="6"/>
  <c r="CC112" i="6"/>
  <c r="AY112" i="6" s="1"/>
  <c r="AY268" i="6"/>
  <c r="CU173" i="6"/>
  <c r="CF173" i="6"/>
  <c r="CD173" i="6"/>
  <c r="CT173" i="6"/>
  <c r="CS173" i="6"/>
  <c r="CG173" i="6"/>
  <c r="CV173" i="6"/>
  <c r="CR173" i="6"/>
  <c r="CH173" i="6"/>
  <c r="CE173" i="6"/>
  <c r="AY316" i="6"/>
  <c r="CK262" i="6"/>
  <c r="CW262" i="6"/>
  <c r="CH262" i="6"/>
  <c r="CF262" i="6"/>
  <c r="CZ262" i="6"/>
  <c r="CL262" i="6"/>
  <c r="CY262" i="6"/>
  <c r="CV262" i="6"/>
  <c r="CI262" i="6"/>
  <c r="CT262" i="6"/>
  <c r="AY221" i="6"/>
  <c r="CU268" i="6"/>
  <c r="CT268" i="6"/>
  <c r="CZ268" i="6"/>
  <c r="CY268" i="6"/>
  <c r="CH268" i="6"/>
  <c r="CG268" i="6"/>
  <c r="CK268" i="6"/>
  <c r="CI268" i="6"/>
  <c r="CF268" i="6"/>
  <c r="CL268" i="6"/>
  <c r="CW268" i="6"/>
  <c r="CV268" i="6"/>
  <c r="CH50" i="6"/>
  <c r="CG50" i="6"/>
  <c r="CF50" i="6"/>
  <c r="CE50" i="6"/>
  <c r="CV50" i="6"/>
  <c r="CU50" i="6"/>
  <c r="CS50" i="6"/>
  <c r="CD50" i="6"/>
  <c r="CT50" i="6"/>
  <c r="CR50" i="6"/>
  <c r="B384" i="6" s="1"/>
  <c r="AY179" i="6"/>
  <c r="CZ298" i="6"/>
  <c r="CH298" i="6"/>
  <c r="CF298" i="6"/>
  <c r="AY298" i="6" s="1"/>
  <c r="CK298" i="6"/>
  <c r="CI298" i="6"/>
  <c r="CL298" i="6"/>
  <c r="CY298" i="6"/>
  <c r="CW298" i="6"/>
  <c r="CV298" i="6"/>
  <c r="CT298" i="6"/>
  <c r="AY303" i="6"/>
  <c r="AY181" i="6"/>
  <c r="AY52" i="6"/>
  <c r="AY140" i="6"/>
  <c r="AY180" i="6"/>
  <c r="CI106" i="6"/>
  <c r="CE106" i="6"/>
  <c r="CV106" i="6"/>
  <c r="CQ106" i="6"/>
  <c r="CT106" i="6"/>
  <c r="CS106" i="6"/>
  <c r="CH106" i="6"/>
  <c r="CU106" i="6"/>
  <c r="CW106" i="6"/>
  <c r="CO106" i="6"/>
  <c r="CF106" i="6"/>
  <c r="CG106" i="6"/>
  <c r="CC106" i="6"/>
  <c r="CI258" i="6"/>
  <c r="CE258" i="6"/>
  <c r="CT258" i="6"/>
  <c r="CR258" i="6"/>
  <c r="CQ258" i="6"/>
  <c r="CV258" i="6"/>
  <c r="CK258" i="6"/>
  <c r="CD258" i="6"/>
  <c r="CC258" i="6"/>
  <c r="CY258" i="6"/>
  <c r="CW258" i="6"/>
  <c r="CZ258" i="6"/>
  <c r="CS258" i="6"/>
  <c r="CL258" i="6"/>
  <c r="CH258" i="6"/>
  <c r="CF258" i="6"/>
  <c r="AY218" i="6"/>
  <c r="AY188" i="6"/>
  <c r="AY270" i="6"/>
  <c r="AY190" i="6"/>
  <c r="AY194" i="6"/>
  <c r="AY219" i="6"/>
  <c r="CV291" i="6"/>
  <c r="CZ291" i="6"/>
  <c r="CI291" i="6"/>
  <c r="CH291" i="6"/>
  <c r="CY291" i="6"/>
  <c r="CX291" i="6"/>
  <c r="CT291" i="6"/>
  <c r="CK291" i="6"/>
  <c r="CJ291" i="6"/>
  <c r="CF291" i="6"/>
  <c r="CW291" i="6"/>
  <c r="CL291" i="6"/>
  <c r="AY185" i="6"/>
  <c r="AY220" i="6"/>
  <c r="CG58" i="6"/>
  <c r="CU58" i="6"/>
  <c r="D63" i="6"/>
  <c r="A384" i="6" s="1"/>
  <c r="CS58" i="6"/>
  <c r="CR58" i="6"/>
  <c r="CH58" i="6"/>
  <c r="CF58" i="6"/>
  <c r="CD58" i="6"/>
  <c r="CE58" i="6"/>
  <c r="CT58" i="6"/>
  <c r="CV58" i="6"/>
  <c r="CU168" i="6"/>
  <c r="CH168" i="6"/>
  <c r="CG168" i="6"/>
  <c r="CT168" i="6"/>
  <c r="CV168" i="6"/>
  <c r="CS168" i="6"/>
  <c r="CD168" i="6"/>
  <c r="CF168" i="6"/>
  <c r="CE168" i="6"/>
  <c r="CR168" i="6"/>
  <c r="AY293" i="6"/>
  <c r="AY260" i="6"/>
  <c r="AY214" i="6"/>
  <c r="AY199" i="6"/>
  <c r="CI265" i="6"/>
  <c r="CT265" i="6"/>
  <c r="CU265" i="6"/>
  <c r="CL265" i="6"/>
  <c r="CE265" i="6"/>
  <c r="AY265" i="6" s="1"/>
  <c r="CY265" i="6"/>
  <c r="CW265" i="6"/>
  <c r="CK265" i="6"/>
  <c r="CG265" i="6"/>
  <c r="CF265" i="6"/>
  <c r="CH265" i="6"/>
  <c r="CS265" i="6"/>
  <c r="CZ265" i="6"/>
  <c r="CV265" i="6"/>
  <c r="AY290" i="6"/>
  <c r="AY320" i="6"/>
  <c r="AY173" i="6"/>
  <c r="AY186" i="6"/>
  <c r="AY317" i="6"/>
  <c r="CU172" i="6"/>
  <c r="CE172" i="6"/>
  <c r="CV172" i="6"/>
  <c r="CF172" i="6"/>
  <c r="CR172" i="6"/>
  <c r="CG172" i="6"/>
  <c r="CD172" i="6"/>
  <c r="CT172" i="6"/>
  <c r="CS172" i="6"/>
  <c r="CH172" i="6"/>
  <c r="CU164" i="6"/>
  <c r="CH164" i="6"/>
  <c r="CG164" i="6"/>
  <c r="CV164" i="6"/>
  <c r="CT164" i="6"/>
  <c r="CR164" i="6"/>
  <c r="CF164" i="6"/>
  <c r="CE164" i="6"/>
  <c r="CD164" i="6"/>
  <c r="CS164" i="6"/>
  <c r="AY223" i="6"/>
  <c r="AY312" i="6"/>
  <c r="AY45" i="6"/>
  <c r="CW287" i="6"/>
  <c r="CY287" i="6"/>
  <c r="CT287" i="6"/>
  <c r="CV287" i="6"/>
  <c r="CZ287" i="6"/>
  <c r="CL287" i="6"/>
  <c r="CK287" i="6"/>
  <c r="CF287" i="6"/>
  <c r="AY287" i="6" s="1"/>
  <c r="CH287" i="6"/>
  <c r="CI287" i="6"/>
  <c r="CI91" i="6"/>
  <c r="CF91" i="6"/>
  <c r="CQ91" i="6"/>
  <c r="CU91" i="6"/>
  <c r="CC91" i="6"/>
  <c r="CW91" i="6"/>
  <c r="CV91" i="6"/>
  <c r="CO91" i="6"/>
  <c r="CE91" i="6"/>
  <c r="AY91" i="6" s="1"/>
  <c r="CS91" i="6"/>
  <c r="CH91" i="6"/>
  <c r="CT91" i="6"/>
  <c r="CG91" i="6"/>
  <c r="CI122" i="6"/>
  <c r="CJ122" i="6"/>
  <c r="CH122" i="6"/>
  <c r="CQ122" i="6"/>
  <c r="CV122" i="6"/>
  <c r="CU122" i="6"/>
  <c r="CT122" i="6"/>
  <c r="CS122" i="6"/>
  <c r="CF122" i="6"/>
  <c r="CX122" i="6"/>
  <c r="CW122" i="6"/>
  <c r="CG122" i="6"/>
  <c r="CE122" i="6"/>
  <c r="CC122" i="6"/>
  <c r="AY122" i="6" s="1"/>
  <c r="CV272" i="6"/>
  <c r="CI272" i="6"/>
  <c r="CT272" i="6"/>
  <c r="CZ272" i="6"/>
  <c r="CW272" i="6"/>
  <c r="CL272" i="6"/>
  <c r="CK272" i="6"/>
  <c r="CH272" i="6"/>
  <c r="CY272" i="6"/>
  <c r="CF272" i="6"/>
  <c r="CV99" i="6"/>
  <c r="CG99" i="6"/>
  <c r="CF99" i="6"/>
  <c r="CC99" i="6"/>
  <c r="CU99" i="6"/>
  <c r="CH99" i="6"/>
  <c r="CE99" i="6"/>
  <c r="CQ99" i="6"/>
  <c r="CW99" i="6"/>
  <c r="CT99" i="6"/>
  <c r="CS99" i="6"/>
  <c r="CI99" i="6"/>
  <c r="AY99" i="6" s="1"/>
  <c r="CO99" i="6"/>
  <c r="CL264" i="6"/>
  <c r="CS264" i="6"/>
  <c r="CD264" i="6"/>
  <c r="CQ264" i="6"/>
  <c r="CW264" i="6"/>
  <c r="CV264" i="6"/>
  <c r="CE264" i="6"/>
  <c r="CZ264" i="6"/>
  <c r="CG264" i="6"/>
  <c r="CF264" i="6"/>
  <c r="CT264" i="6"/>
  <c r="CR264" i="6"/>
  <c r="CK264" i="6"/>
  <c r="CC264" i="6"/>
  <c r="CY264" i="6"/>
  <c r="CU264" i="6"/>
  <c r="CI264" i="6"/>
  <c r="CH264" i="6"/>
  <c r="AY264" i="6" s="1"/>
  <c r="D334" i="6"/>
  <c r="CR217" i="6"/>
  <c r="CS217" i="6"/>
  <c r="CQ217" i="6"/>
  <c r="CU217" i="6"/>
  <c r="CE217" i="6"/>
  <c r="CD217" i="6"/>
  <c r="CT217" i="6"/>
  <c r="CF217" i="6"/>
  <c r="CC217" i="6"/>
  <c r="CV217" i="6"/>
  <c r="CP217" i="6"/>
  <c r="CH217" i="6"/>
  <c r="CB217" i="6"/>
  <c r="AY217" i="6" s="1"/>
  <c r="CG217" i="6"/>
  <c r="AY187" i="6"/>
  <c r="CT294" i="6"/>
  <c r="CQ294" i="6"/>
  <c r="CS294" i="6"/>
  <c r="CF294" i="6"/>
  <c r="CL294" i="6"/>
  <c r="CK294" i="6"/>
  <c r="CI294" i="6"/>
  <c r="CY294" i="6"/>
  <c r="CD294" i="6"/>
  <c r="CZ294" i="6"/>
  <c r="CW294" i="6"/>
  <c r="CC294" i="6"/>
  <c r="CV294" i="6"/>
  <c r="CH294" i="6"/>
  <c r="CE294" i="6"/>
  <c r="CR294" i="6"/>
  <c r="AY267" i="6"/>
  <c r="CR234" i="6"/>
  <c r="CP234" i="6"/>
  <c r="CB234" i="6"/>
  <c r="CO234" i="6"/>
  <c r="CD234" i="6"/>
  <c r="CA234" i="6"/>
  <c r="AJ234" i="6" s="1"/>
  <c r="CQ234" i="6"/>
  <c r="CC234" i="6"/>
  <c r="CS64" i="6"/>
  <c r="CD64" i="6"/>
  <c r="CE64" i="6"/>
  <c r="D67" i="6"/>
  <c r="CH64" i="6"/>
  <c r="CV64" i="6"/>
  <c r="CU64" i="6"/>
  <c r="CT64" i="6"/>
  <c r="CG64" i="6"/>
  <c r="CF64" i="6"/>
  <c r="CR64" i="6"/>
  <c r="AY213" i="6"/>
  <c r="AY206" i="6"/>
  <c r="CW292" i="6"/>
  <c r="CL292" i="6"/>
  <c r="CK292" i="6"/>
  <c r="CI292" i="6"/>
  <c r="CH292" i="6"/>
  <c r="CT292" i="6"/>
  <c r="CY292" i="6"/>
  <c r="CF292" i="6"/>
  <c r="CV292" i="6"/>
  <c r="CZ292" i="6"/>
  <c r="AY284" i="6"/>
  <c r="AY111" i="6"/>
  <c r="CC141" i="6"/>
  <c r="AY141" i="6" s="1"/>
  <c r="CG141" i="6"/>
  <c r="CF141" i="6"/>
  <c r="CV141" i="6"/>
  <c r="CT141" i="6"/>
  <c r="CS141" i="6"/>
  <c r="CO141" i="6"/>
  <c r="CQ141" i="6"/>
  <c r="CJ141" i="6"/>
  <c r="CE141" i="6"/>
  <c r="CH141" i="6"/>
  <c r="CI141" i="6"/>
  <c r="CX141" i="6"/>
  <c r="CW141" i="6"/>
  <c r="CU141" i="6"/>
  <c r="AY195" i="6"/>
  <c r="CU134" i="6"/>
  <c r="CS134" i="6"/>
  <c r="CC134" i="6"/>
  <c r="CO134" i="6"/>
  <c r="CQ134" i="6"/>
  <c r="CI134" i="6"/>
  <c r="CW134" i="6"/>
  <c r="CV134" i="6"/>
  <c r="CF134" i="6"/>
  <c r="CE134" i="6"/>
  <c r="CG134" i="6"/>
  <c r="CT134" i="6"/>
  <c r="CH134" i="6"/>
  <c r="AY192" i="6"/>
  <c r="CE124" i="6"/>
  <c r="CI124" i="6"/>
  <c r="CG124" i="6"/>
  <c r="CU124" i="6"/>
  <c r="CT124" i="6"/>
  <c r="CH124" i="6"/>
  <c r="CV124" i="6"/>
  <c r="CS124" i="6"/>
  <c r="CQ124" i="6"/>
  <c r="CJ124" i="6"/>
  <c r="CF124" i="6"/>
  <c r="CX124" i="6"/>
  <c r="CC124" i="6"/>
  <c r="CW124" i="6"/>
  <c r="CV108" i="6"/>
  <c r="CF108" i="6"/>
  <c r="CC108" i="6"/>
  <c r="CT108" i="6"/>
  <c r="CS108" i="6"/>
  <c r="CI108" i="6"/>
  <c r="CQ108" i="6"/>
  <c r="CO108" i="6"/>
  <c r="CH108" i="6"/>
  <c r="AY108" i="6" s="1"/>
  <c r="CU108" i="6"/>
  <c r="CG108" i="6"/>
  <c r="CE108" i="6"/>
  <c r="CW108" i="6"/>
  <c r="AY94" i="6"/>
  <c r="AY189" i="6"/>
  <c r="AY226" i="6"/>
  <c r="AY182" i="6"/>
  <c r="CS65" i="6"/>
  <c r="CE65" i="6"/>
  <c r="CG65" i="6"/>
  <c r="CF65" i="6"/>
  <c r="CT65" i="6"/>
  <c r="CR65" i="6"/>
  <c r="CH65" i="6"/>
  <c r="CD65" i="6"/>
  <c r="AY65" i="6" s="1"/>
  <c r="CV65" i="6"/>
  <c r="CU65" i="6"/>
  <c r="AY50" i="6"/>
  <c r="AY256" i="6"/>
  <c r="CC125" i="6"/>
  <c r="CH125" i="6"/>
  <c r="CI125" i="6"/>
  <c r="CX125" i="6"/>
  <c r="CW125" i="6"/>
  <c r="CS125" i="6"/>
  <c r="CJ125" i="6"/>
  <c r="CG125" i="6"/>
  <c r="CF125" i="6"/>
  <c r="CV125" i="6"/>
  <c r="CQ125" i="6"/>
  <c r="CU125" i="6"/>
  <c r="CT125" i="6"/>
  <c r="CE125" i="6"/>
  <c r="CF321" i="6"/>
  <c r="CL321" i="6"/>
  <c r="CK321" i="6"/>
  <c r="CH321" i="6"/>
  <c r="CZ321" i="6"/>
  <c r="CY321" i="6"/>
  <c r="CV321" i="6"/>
  <c r="CX321" i="6"/>
  <c r="CW321" i="6"/>
  <c r="CJ321" i="6"/>
  <c r="CT321" i="6"/>
  <c r="CI321" i="6"/>
  <c r="AY259" i="6"/>
  <c r="CW301" i="6"/>
  <c r="CI301" i="6"/>
  <c r="CY301" i="6"/>
  <c r="CH301" i="6"/>
  <c r="CT301" i="6"/>
  <c r="CS301" i="6"/>
  <c r="CZ301" i="6"/>
  <c r="CL301" i="6"/>
  <c r="CE301" i="6"/>
  <c r="AY301" i="6" s="1"/>
  <c r="CK301" i="6"/>
  <c r="CF301" i="6"/>
  <c r="CV301" i="6"/>
  <c r="AY252" i="6"/>
  <c r="CH113" i="6"/>
  <c r="CT113" i="6"/>
  <c r="CS113" i="6"/>
  <c r="CC113" i="6"/>
  <c r="CW113" i="6"/>
  <c r="CV113" i="6"/>
  <c r="CU113" i="6"/>
  <c r="CO113" i="6"/>
  <c r="CQ113" i="6"/>
  <c r="CI113" i="6"/>
  <c r="CF113" i="6"/>
  <c r="CG113" i="6"/>
  <c r="CE113" i="6"/>
  <c r="AY211" i="6"/>
  <c r="CI323" i="6"/>
  <c r="CH323" i="6"/>
  <c r="CZ323" i="6"/>
  <c r="CY323" i="6"/>
  <c r="CF323" i="6"/>
  <c r="AY323" i="6" s="1"/>
  <c r="CL323" i="6"/>
  <c r="CK323" i="6"/>
  <c r="CT323" i="6"/>
  <c r="CV323" i="6"/>
  <c r="CW323" i="6"/>
  <c r="D335" i="6"/>
  <c r="CQ120" i="6"/>
  <c r="CW120" i="6"/>
  <c r="CC120" i="6"/>
  <c r="CS120" i="6"/>
  <c r="CV120" i="6"/>
  <c r="CU120" i="6"/>
  <c r="CT120" i="6"/>
  <c r="CO120" i="6"/>
  <c r="CF120" i="6"/>
  <c r="CE120" i="6"/>
  <c r="CI120" i="6"/>
  <c r="CH120" i="6"/>
  <c r="CG120" i="6"/>
  <c r="CI101" i="6"/>
  <c r="CT101" i="6"/>
  <c r="CF101" i="6"/>
  <c r="CE101" i="6"/>
  <c r="CH101" i="6"/>
  <c r="CV101" i="6"/>
  <c r="CU101" i="6"/>
  <c r="CS101" i="6"/>
  <c r="CQ101" i="6"/>
  <c r="CW101" i="6"/>
  <c r="CO101" i="6"/>
  <c r="CG101" i="6"/>
  <c r="CC101" i="6"/>
  <c r="AY101" i="6" s="1"/>
  <c r="AY204" i="6"/>
  <c r="AY121" i="6"/>
  <c r="CP203" i="6"/>
  <c r="CF203" i="6"/>
  <c r="CU203" i="6"/>
  <c r="CT203" i="6"/>
  <c r="CQ203" i="6"/>
  <c r="CE203" i="6"/>
  <c r="CD203" i="6"/>
  <c r="CV203" i="6"/>
  <c r="CH203" i="6"/>
  <c r="CS203" i="6"/>
  <c r="CR203" i="6"/>
  <c r="CG203" i="6"/>
  <c r="CC203" i="6"/>
  <c r="CB203" i="6"/>
  <c r="CY285" i="6"/>
  <c r="CI285" i="6"/>
  <c r="CT285" i="6"/>
  <c r="CL285" i="6"/>
  <c r="CF285" i="6"/>
  <c r="AY285" i="6" s="1"/>
  <c r="CZ285" i="6"/>
  <c r="CX285" i="6"/>
  <c r="CW285" i="6"/>
  <c r="CV285" i="6"/>
  <c r="CJ285" i="6"/>
  <c r="CK285" i="6"/>
  <c r="CH285" i="6"/>
  <c r="AY276" i="6"/>
  <c r="AY280" i="6"/>
  <c r="AY222" i="6"/>
  <c r="CV304" i="6"/>
  <c r="CH304" i="6"/>
  <c r="CL304" i="6"/>
  <c r="CF304" i="6"/>
  <c r="CZ304" i="6"/>
  <c r="CY304" i="6"/>
  <c r="CW304" i="6"/>
  <c r="CK304" i="6"/>
  <c r="CI304" i="6"/>
  <c r="AY304" i="6" s="1"/>
  <c r="CT304" i="6"/>
  <c r="AY202" i="6"/>
  <c r="CZ307" i="6"/>
  <c r="CY307" i="6"/>
  <c r="CL307" i="6"/>
  <c r="AY307" i="6" s="1"/>
  <c r="CS307" i="6"/>
  <c r="CW307" i="6"/>
  <c r="CK307" i="6"/>
  <c r="CI307" i="6"/>
  <c r="CH307" i="6"/>
  <c r="CV307" i="6"/>
  <c r="CT307" i="6"/>
  <c r="CF307" i="6"/>
  <c r="CE307" i="6"/>
  <c r="AY98" i="6"/>
  <c r="CK257" i="6"/>
  <c r="CW257" i="6"/>
  <c r="CL257" i="6"/>
  <c r="CZ257" i="6"/>
  <c r="CY257" i="6"/>
  <c r="CV257" i="6"/>
  <c r="CT257" i="6"/>
  <c r="CI257" i="6"/>
  <c r="CH257" i="6"/>
  <c r="CF257" i="6"/>
  <c r="AY257" i="6" s="1"/>
  <c r="AY136" i="6"/>
  <c r="AY269" i="6"/>
  <c r="AY115" i="6"/>
  <c r="AY273" i="6"/>
  <c r="CH196" i="6"/>
  <c r="CE196" i="6"/>
  <c r="CR196" i="6"/>
  <c r="CP196" i="6"/>
  <c r="CG196" i="6"/>
  <c r="CU196" i="6"/>
  <c r="CT196" i="6"/>
  <c r="CV196" i="6"/>
  <c r="CS196" i="6"/>
  <c r="CQ196" i="6"/>
  <c r="CF196" i="6"/>
  <c r="CB196" i="6"/>
  <c r="CD196" i="6"/>
  <c r="CC196" i="6"/>
  <c r="AY215" i="6"/>
  <c r="CW300" i="6"/>
  <c r="CK300" i="6"/>
  <c r="CD300" i="6"/>
  <c r="CC300" i="6"/>
  <c r="CS300" i="6"/>
  <c r="CF300" i="6"/>
  <c r="CZ300" i="6"/>
  <c r="CY300" i="6"/>
  <c r="CV300" i="6"/>
  <c r="CQ300" i="6"/>
  <c r="CT300" i="6"/>
  <c r="CR300" i="6"/>
  <c r="CI300" i="6"/>
  <c r="CL300" i="6"/>
  <c r="CH300" i="6"/>
  <c r="CE300" i="6"/>
  <c r="AY300" i="6" s="1"/>
  <c r="AY205" i="6"/>
  <c r="CU100" i="6"/>
  <c r="CF100" i="6"/>
  <c r="CE100" i="6"/>
  <c r="AY100" i="6" s="1"/>
  <c r="CW100" i="6"/>
  <c r="CO100" i="6"/>
  <c r="CI100" i="6"/>
  <c r="CC100" i="6"/>
  <c r="CV100" i="6"/>
  <c r="CT100" i="6"/>
  <c r="CS100" i="6"/>
  <c r="CH100" i="6"/>
  <c r="CQ100" i="6"/>
  <c r="CG100" i="6"/>
  <c r="AY58" i="6" l="1"/>
  <c r="AY164" i="6"/>
  <c r="AY262" i="6"/>
  <c r="AY106" i="6"/>
  <c r="AY321" i="6"/>
  <c r="AY124" i="6"/>
  <c r="AY168" i="6"/>
  <c r="AY294" i="6"/>
  <c r="AY272" i="6"/>
  <c r="AY134" i="6"/>
  <c r="AY291" i="6"/>
  <c r="AY196" i="6"/>
  <c r="AY203" i="6"/>
  <c r="AY113" i="6"/>
  <c r="AY120" i="6"/>
  <c r="AY64" i="6"/>
  <c r="AY292" i="6"/>
  <c r="AY172" i="6"/>
  <c r="AY258" i="6"/>
  <c r="AY125" i="6"/>
  <c r="CP344" i="5" l="1"/>
  <c r="CO344" i="5"/>
  <c r="CB344" i="5"/>
  <c r="CA344" i="5"/>
  <c r="AS344" i="5" s="1"/>
  <c r="F344" i="5"/>
  <c r="E344" i="5"/>
  <c r="D344" i="5"/>
  <c r="CP343" i="5"/>
  <c r="CB343" i="5"/>
  <c r="CA343" i="5"/>
  <c r="AS343" i="5" s="1"/>
  <c r="F343" i="5"/>
  <c r="CO343" i="5" s="1"/>
  <c r="E343" i="5"/>
  <c r="D343" i="5" s="1"/>
  <c r="CP342" i="5"/>
  <c r="CO342" i="5"/>
  <c r="CB342" i="5"/>
  <c r="F342" i="5"/>
  <c r="CA342" i="5" s="1"/>
  <c r="AS342" i="5" s="1"/>
  <c r="E342" i="5"/>
  <c r="D342" i="5" s="1"/>
  <c r="CP341" i="5"/>
  <c r="CO341" i="5"/>
  <c r="CB341" i="5"/>
  <c r="CA341" i="5"/>
  <c r="AS341" i="5"/>
  <c r="F341" i="5"/>
  <c r="E341" i="5"/>
  <c r="D341" i="5" s="1"/>
  <c r="CP340" i="5"/>
  <c r="CB340" i="5"/>
  <c r="F340" i="5"/>
  <c r="E340" i="5"/>
  <c r="AX335" i="5"/>
  <c r="AW335" i="5"/>
  <c r="AU335" i="5"/>
  <c r="AT335" i="5"/>
  <c r="AS335" i="5"/>
  <c r="AR335" i="5"/>
  <c r="AN335" i="5"/>
  <c r="AM335" i="5"/>
  <c r="AL335" i="5"/>
  <c r="AK335" i="5"/>
  <c r="AJ335" i="5"/>
  <c r="AI335" i="5"/>
  <c r="AH335" i="5"/>
  <c r="AG335" i="5"/>
  <c r="AF335" i="5"/>
  <c r="AE335" i="5"/>
  <c r="AD335" i="5"/>
  <c r="AC335" i="5"/>
  <c r="AB335" i="5"/>
  <c r="AA335" i="5"/>
  <c r="Z335" i="5"/>
  <c r="Y335" i="5"/>
  <c r="X335" i="5"/>
  <c r="W335" i="5"/>
  <c r="V335" i="5"/>
  <c r="U335" i="5"/>
  <c r="T335" i="5"/>
  <c r="S335" i="5"/>
  <c r="R335" i="5"/>
  <c r="Q335" i="5"/>
  <c r="P335" i="5"/>
  <c r="O335" i="5"/>
  <c r="N335" i="5"/>
  <c r="M335" i="5"/>
  <c r="L335" i="5"/>
  <c r="K335" i="5"/>
  <c r="J335" i="5"/>
  <c r="I335" i="5"/>
  <c r="E335" i="5" s="1"/>
  <c r="H335" i="5"/>
  <c r="G335" i="5"/>
  <c r="AX334" i="5"/>
  <c r="AW334" i="5"/>
  <c r="AU334" i="5"/>
  <c r="AT334" i="5"/>
  <c r="AS334" i="5"/>
  <c r="AR334" i="5"/>
  <c r="AN334" i="5"/>
  <c r="AM334" i="5"/>
  <c r="AL334" i="5"/>
  <c r="AK334" i="5"/>
  <c r="AJ334" i="5"/>
  <c r="AI334" i="5"/>
  <c r="AH334" i="5"/>
  <c r="AG334" i="5"/>
  <c r="AF334" i="5"/>
  <c r="AE334" i="5"/>
  <c r="AD334" i="5"/>
  <c r="AC334" i="5"/>
  <c r="AB334" i="5"/>
  <c r="AA334" i="5"/>
  <c r="Z334" i="5"/>
  <c r="Y334" i="5"/>
  <c r="X334" i="5"/>
  <c r="W334" i="5"/>
  <c r="V334" i="5"/>
  <c r="U334" i="5"/>
  <c r="T334" i="5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AX333" i="5"/>
  <c r="AW333" i="5"/>
  <c r="AV333" i="5"/>
  <c r="AU333" i="5"/>
  <c r="AT333" i="5"/>
  <c r="AS333" i="5"/>
  <c r="AR333" i="5"/>
  <c r="AN333" i="5"/>
  <c r="AM333" i="5"/>
  <c r="AL333" i="5"/>
  <c r="AK333" i="5"/>
  <c r="AJ333" i="5"/>
  <c r="AI333" i="5"/>
  <c r="AH333" i="5"/>
  <c r="AG333" i="5"/>
  <c r="AF333" i="5"/>
  <c r="AE333" i="5"/>
  <c r="AD333" i="5"/>
  <c r="AC333" i="5"/>
  <c r="AB333" i="5"/>
  <c r="AA333" i="5"/>
  <c r="Z333" i="5"/>
  <c r="Y333" i="5"/>
  <c r="X333" i="5"/>
  <c r="W333" i="5"/>
  <c r="V333" i="5"/>
  <c r="U333" i="5"/>
  <c r="T333" i="5"/>
  <c r="S333" i="5"/>
  <c r="R333" i="5"/>
  <c r="Q333" i="5"/>
  <c r="P333" i="5"/>
  <c r="O333" i="5"/>
  <c r="N333" i="5"/>
  <c r="M333" i="5"/>
  <c r="L333" i="5"/>
  <c r="K333" i="5"/>
  <c r="E333" i="5" s="1"/>
  <c r="J333" i="5"/>
  <c r="I333" i="5"/>
  <c r="H333" i="5"/>
  <c r="G333" i="5"/>
  <c r="AX332" i="5"/>
  <c r="AW332" i="5"/>
  <c r="AU332" i="5"/>
  <c r="AT332" i="5"/>
  <c r="AS332" i="5"/>
  <c r="AR332" i="5"/>
  <c r="AN332" i="5"/>
  <c r="AM332" i="5"/>
  <c r="AL332" i="5"/>
  <c r="AK332" i="5"/>
  <c r="AJ332" i="5"/>
  <c r="AI332" i="5"/>
  <c r="AH332" i="5"/>
  <c r="AG332" i="5"/>
  <c r="AF332" i="5"/>
  <c r="AE332" i="5"/>
  <c r="AD332" i="5"/>
  <c r="AC332" i="5"/>
  <c r="AB332" i="5"/>
  <c r="AA332" i="5"/>
  <c r="Z332" i="5"/>
  <c r="Y332" i="5"/>
  <c r="X332" i="5"/>
  <c r="W332" i="5"/>
  <c r="V332" i="5"/>
  <c r="U332" i="5"/>
  <c r="T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AX331" i="5"/>
  <c r="AW331" i="5"/>
  <c r="AU331" i="5"/>
  <c r="AT331" i="5"/>
  <c r="AS331" i="5"/>
  <c r="AR331" i="5"/>
  <c r="AQ331" i="5"/>
  <c r="AN331" i="5"/>
  <c r="AM331" i="5"/>
  <c r="AL331" i="5"/>
  <c r="AK331" i="5"/>
  <c r="AJ331" i="5"/>
  <c r="AI331" i="5"/>
  <c r="AH331" i="5"/>
  <c r="AG331" i="5"/>
  <c r="AF331" i="5"/>
  <c r="AE331" i="5"/>
  <c r="AD331" i="5"/>
  <c r="AC331" i="5"/>
  <c r="AB331" i="5"/>
  <c r="AA331" i="5"/>
  <c r="Z331" i="5"/>
  <c r="Y331" i="5"/>
  <c r="X331" i="5"/>
  <c r="W331" i="5"/>
  <c r="V331" i="5"/>
  <c r="U331" i="5"/>
  <c r="T331" i="5"/>
  <c r="S331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AX330" i="5"/>
  <c r="AW330" i="5"/>
  <c r="AU330" i="5"/>
  <c r="AT330" i="5"/>
  <c r="AS330" i="5"/>
  <c r="AR330" i="5"/>
  <c r="AQ330" i="5"/>
  <c r="AP330" i="5"/>
  <c r="AO330" i="5"/>
  <c r="AN330" i="5"/>
  <c r="AM330" i="5"/>
  <c r="AL330" i="5"/>
  <c r="AK330" i="5"/>
  <c r="AJ330" i="5"/>
  <c r="AI330" i="5"/>
  <c r="AH330" i="5"/>
  <c r="AG330" i="5"/>
  <c r="AF330" i="5"/>
  <c r="AE330" i="5"/>
  <c r="AD330" i="5"/>
  <c r="AC330" i="5"/>
  <c r="AB330" i="5"/>
  <c r="AA330" i="5"/>
  <c r="Z330" i="5"/>
  <c r="Y330" i="5"/>
  <c r="X330" i="5"/>
  <c r="W330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E330" i="5" s="1"/>
  <c r="H330" i="5"/>
  <c r="G330" i="5"/>
  <c r="CP329" i="5"/>
  <c r="CB329" i="5"/>
  <c r="CA329" i="5"/>
  <c r="F329" i="5"/>
  <c r="D329" i="5" s="1"/>
  <c r="E329" i="5"/>
  <c r="CP328" i="5"/>
  <c r="CB328" i="5"/>
  <c r="F328" i="5"/>
  <c r="E328" i="5"/>
  <c r="CP327" i="5"/>
  <c r="CB327" i="5"/>
  <c r="F327" i="5"/>
  <c r="E327" i="5"/>
  <c r="CZ326" i="5"/>
  <c r="CP326" i="5"/>
  <c r="CK326" i="5"/>
  <c r="CC326" i="5"/>
  <c r="CB326" i="5"/>
  <c r="CA326" i="5"/>
  <c r="F326" i="5"/>
  <c r="D326" i="5" s="1"/>
  <c r="E326" i="5"/>
  <c r="CP325" i="5"/>
  <c r="CE325" i="5"/>
  <c r="CB325" i="5"/>
  <c r="F325" i="5"/>
  <c r="E325" i="5"/>
  <c r="D325" i="5" s="1"/>
  <c r="CQ325" i="5" s="1"/>
  <c r="CV324" i="5"/>
  <c r="CP324" i="5"/>
  <c r="CO324" i="5"/>
  <c r="CK324" i="5"/>
  <c r="CI324" i="5"/>
  <c r="CC324" i="5"/>
  <c r="CB324" i="5"/>
  <c r="CA324" i="5"/>
  <c r="F324" i="5"/>
  <c r="E324" i="5"/>
  <c r="D324" i="5"/>
  <c r="CP323" i="5"/>
  <c r="CL323" i="5"/>
  <c r="CK323" i="5"/>
  <c r="CB323" i="5"/>
  <c r="CA323" i="5"/>
  <c r="F323" i="5"/>
  <c r="D323" i="5" s="1"/>
  <c r="E323" i="5"/>
  <c r="CP322" i="5"/>
  <c r="CB322" i="5"/>
  <c r="F322" i="5"/>
  <c r="E322" i="5"/>
  <c r="D322" i="5" s="1"/>
  <c r="CP321" i="5"/>
  <c r="CB321" i="5"/>
  <c r="F321" i="5"/>
  <c r="E321" i="5"/>
  <c r="CP320" i="5"/>
  <c r="CO320" i="5"/>
  <c r="CB320" i="5"/>
  <c r="CA320" i="5"/>
  <c r="F320" i="5"/>
  <c r="E320" i="5"/>
  <c r="D320" i="5"/>
  <c r="CV320" i="5" s="1"/>
  <c r="CP319" i="5"/>
  <c r="CH319" i="5"/>
  <c r="CE319" i="5"/>
  <c r="CB319" i="5"/>
  <c r="CA319" i="5"/>
  <c r="F319" i="5"/>
  <c r="CO319" i="5" s="1"/>
  <c r="E319" i="5"/>
  <c r="D319" i="5"/>
  <c r="CP318" i="5"/>
  <c r="CB318" i="5"/>
  <c r="CA318" i="5"/>
  <c r="F318" i="5"/>
  <c r="D318" i="5" s="1"/>
  <c r="E318" i="5"/>
  <c r="CP317" i="5"/>
  <c r="CB317" i="5"/>
  <c r="F317" i="5"/>
  <c r="E317" i="5"/>
  <c r="D317" i="5"/>
  <c r="CV316" i="5"/>
  <c r="CP316" i="5"/>
  <c r="CB316" i="5"/>
  <c r="CA316" i="5"/>
  <c r="F316" i="5"/>
  <c r="CO316" i="5" s="1"/>
  <c r="E316" i="5"/>
  <c r="D316" i="5"/>
  <c r="CP315" i="5"/>
  <c r="CB315" i="5"/>
  <c r="CA315" i="5"/>
  <c r="F315" i="5"/>
  <c r="CO315" i="5" s="1"/>
  <c r="E315" i="5"/>
  <c r="D315" i="5"/>
  <c r="CZ314" i="5"/>
  <c r="CY314" i="5"/>
  <c r="CP314" i="5"/>
  <c r="CB314" i="5"/>
  <c r="CA314" i="5"/>
  <c r="F314" i="5"/>
  <c r="D314" i="5" s="1"/>
  <c r="E314" i="5"/>
  <c r="CY313" i="5"/>
  <c r="CW313" i="5"/>
  <c r="CV313" i="5"/>
  <c r="CP313" i="5"/>
  <c r="CO313" i="5"/>
  <c r="CE313" i="5"/>
  <c r="CB313" i="5"/>
  <c r="CA313" i="5"/>
  <c r="F313" i="5"/>
  <c r="D313" i="5" s="1"/>
  <c r="E313" i="5"/>
  <c r="CY312" i="5"/>
  <c r="CW312" i="5"/>
  <c r="CP312" i="5"/>
  <c r="CH312" i="5"/>
  <c r="CD312" i="5"/>
  <c r="CB312" i="5"/>
  <c r="F312" i="5"/>
  <c r="E312" i="5"/>
  <c r="D312" i="5"/>
  <c r="CP311" i="5"/>
  <c r="CB311" i="5"/>
  <c r="CA311" i="5"/>
  <c r="F311" i="5"/>
  <c r="CO311" i="5" s="1"/>
  <c r="E311" i="5"/>
  <c r="D311" i="5"/>
  <c r="CP310" i="5"/>
  <c r="CB310" i="5"/>
  <c r="CA310" i="5"/>
  <c r="F310" i="5"/>
  <c r="D310" i="5" s="1"/>
  <c r="E310" i="5"/>
  <c r="CP309" i="5"/>
  <c r="CO309" i="5"/>
  <c r="CB309" i="5"/>
  <c r="CA309" i="5"/>
  <c r="F309" i="5"/>
  <c r="D309" i="5" s="1"/>
  <c r="E309" i="5"/>
  <c r="CY308" i="5"/>
  <c r="CW308" i="5"/>
  <c r="CP308" i="5"/>
  <c r="CB308" i="5"/>
  <c r="F308" i="5"/>
  <c r="CO308" i="5" s="1"/>
  <c r="E308" i="5"/>
  <c r="D308" i="5" s="1"/>
  <c r="CV307" i="5"/>
  <c r="CT307" i="5"/>
  <c r="CP307" i="5"/>
  <c r="CB307" i="5"/>
  <c r="F307" i="5"/>
  <c r="E307" i="5"/>
  <c r="D307" i="5" s="1"/>
  <c r="CP306" i="5"/>
  <c r="CO306" i="5"/>
  <c r="CB306" i="5"/>
  <c r="CA306" i="5"/>
  <c r="F306" i="5"/>
  <c r="E306" i="5"/>
  <c r="D306" i="5"/>
  <c r="CZ305" i="5"/>
  <c r="CP305" i="5"/>
  <c r="CF305" i="5"/>
  <c r="CB305" i="5"/>
  <c r="CA305" i="5"/>
  <c r="F305" i="5"/>
  <c r="D305" i="5" s="1"/>
  <c r="E305" i="5"/>
  <c r="CP304" i="5"/>
  <c r="CB304" i="5"/>
  <c r="CA304" i="5"/>
  <c r="F304" i="5"/>
  <c r="CO304" i="5" s="1"/>
  <c r="E304" i="5"/>
  <c r="CV303" i="5"/>
  <c r="CT303" i="5"/>
  <c r="CP303" i="5"/>
  <c r="CK303" i="5"/>
  <c r="CB303" i="5"/>
  <c r="CA303" i="5"/>
  <c r="F303" i="5"/>
  <c r="CO303" i="5" s="1"/>
  <c r="E303" i="5"/>
  <c r="D303" i="5" s="1"/>
  <c r="CP302" i="5"/>
  <c r="CB302" i="5"/>
  <c r="F302" i="5"/>
  <c r="E302" i="5"/>
  <c r="D302" i="5"/>
  <c r="CP301" i="5"/>
  <c r="CO301" i="5"/>
  <c r="CB301" i="5"/>
  <c r="F301" i="5"/>
  <c r="CA301" i="5" s="1"/>
  <c r="E301" i="5"/>
  <c r="D301" i="5"/>
  <c r="CP300" i="5"/>
  <c r="CB300" i="5"/>
  <c r="CA300" i="5"/>
  <c r="F300" i="5"/>
  <c r="D300" i="5" s="1"/>
  <c r="E300" i="5"/>
  <c r="CP299" i="5"/>
  <c r="CB299" i="5"/>
  <c r="F299" i="5"/>
  <c r="CO299" i="5" s="1"/>
  <c r="E299" i="5"/>
  <c r="CP298" i="5"/>
  <c r="CB298" i="5"/>
  <c r="F298" i="5"/>
  <c r="E298" i="5"/>
  <c r="CP297" i="5"/>
  <c r="CO297" i="5"/>
  <c r="CB297" i="5"/>
  <c r="F297" i="5"/>
  <c r="E297" i="5"/>
  <c r="CP296" i="5"/>
  <c r="CO296" i="5"/>
  <c r="CF296" i="5"/>
  <c r="CB296" i="5"/>
  <c r="CA296" i="5"/>
  <c r="F296" i="5"/>
  <c r="E296" i="5"/>
  <c r="D296" i="5"/>
  <c r="CP295" i="5"/>
  <c r="CO295" i="5"/>
  <c r="CB295" i="5"/>
  <c r="CA295" i="5"/>
  <c r="F295" i="5"/>
  <c r="E295" i="5"/>
  <c r="D295" i="5"/>
  <c r="CW295" i="5" s="1"/>
  <c r="CP294" i="5"/>
  <c r="CO294" i="5"/>
  <c r="CH294" i="5"/>
  <c r="CB294" i="5"/>
  <c r="CA294" i="5"/>
  <c r="F294" i="5"/>
  <c r="E294" i="5"/>
  <c r="D294" i="5" s="1"/>
  <c r="CP293" i="5"/>
  <c r="CB293" i="5"/>
  <c r="F293" i="5"/>
  <c r="E293" i="5"/>
  <c r="CZ292" i="5"/>
  <c r="CP292" i="5"/>
  <c r="CO292" i="5"/>
  <c r="CB292" i="5"/>
  <c r="CA292" i="5"/>
  <c r="F292" i="5"/>
  <c r="E292" i="5"/>
  <c r="D292" i="5"/>
  <c r="CX291" i="5"/>
  <c r="CP291" i="5"/>
  <c r="CO291" i="5"/>
  <c r="CL291" i="5"/>
  <c r="CB291" i="5"/>
  <c r="CA291" i="5"/>
  <c r="F291" i="5"/>
  <c r="E291" i="5"/>
  <c r="D291" i="5"/>
  <c r="CP290" i="5"/>
  <c r="CO290" i="5"/>
  <c r="CL290" i="5"/>
  <c r="CB290" i="5"/>
  <c r="CA290" i="5"/>
  <c r="F290" i="5"/>
  <c r="E290" i="5"/>
  <c r="D290" i="5" s="1"/>
  <c r="CY289" i="5"/>
  <c r="CV289" i="5"/>
  <c r="CT289" i="5"/>
  <c r="CP289" i="5"/>
  <c r="CK289" i="5"/>
  <c r="CI289" i="5"/>
  <c r="CB289" i="5"/>
  <c r="CA289" i="5"/>
  <c r="F289" i="5"/>
  <c r="CO289" i="5" s="1"/>
  <c r="E289" i="5"/>
  <c r="D289" i="5" s="1"/>
  <c r="CP288" i="5"/>
  <c r="CO288" i="5"/>
  <c r="CB288" i="5"/>
  <c r="F288" i="5"/>
  <c r="E288" i="5"/>
  <c r="CZ287" i="5"/>
  <c r="CP287" i="5"/>
  <c r="CO287" i="5"/>
  <c r="CB287" i="5"/>
  <c r="CA287" i="5"/>
  <c r="F287" i="5"/>
  <c r="E287" i="5"/>
  <c r="D287" i="5"/>
  <c r="CP286" i="5"/>
  <c r="CO286" i="5"/>
  <c r="CB286" i="5"/>
  <c r="CA286" i="5"/>
  <c r="F286" i="5"/>
  <c r="E286" i="5"/>
  <c r="D286" i="5" s="1"/>
  <c r="CY285" i="5"/>
  <c r="CW285" i="5"/>
  <c r="CP285" i="5"/>
  <c r="CK285" i="5"/>
  <c r="CB285" i="5"/>
  <c r="CA285" i="5"/>
  <c r="F285" i="5"/>
  <c r="CO285" i="5" s="1"/>
  <c r="E285" i="5"/>
  <c r="D285" i="5" s="1"/>
  <c r="CP284" i="5"/>
  <c r="CB284" i="5"/>
  <c r="F284" i="5"/>
  <c r="E284" i="5"/>
  <c r="CP283" i="5"/>
  <c r="CB283" i="5"/>
  <c r="F283" i="5"/>
  <c r="E283" i="5"/>
  <c r="CP282" i="5"/>
  <c r="CO282" i="5"/>
  <c r="CI282" i="5"/>
  <c r="CB282" i="5"/>
  <c r="CA282" i="5"/>
  <c r="F282" i="5"/>
  <c r="E282" i="5"/>
  <c r="D282" i="5"/>
  <c r="CI281" i="5"/>
  <c r="CH281" i="5"/>
  <c r="F281" i="5"/>
  <c r="D281" i="5" s="1"/>
  <c r="E281" i="5"/>
  <c r="CF280" i="5"/>
  <c r="F280" i="5"/>
  <c r="E280" i="5"/>
  <c r="D280" i="5" s="1"/>
  <c r="CY279" i="5"/>
  <c r="CL279" i="5"/>
  <c r="CJ279" i="5"/>
  <c r="CI279" i="5"/>
  <c r="F279" i="5"/>
  <c r="E279" i="5"/>
  <c r="D279" i="5"/>
  <c r="F278" i="5"/>
  <c r="D278" i="5" s="1"/>
  <c r="E278" i="5"/>
  <c r="F277" i="5"/>
  <c r="E277" i="5"/>
  <c r="F276" i="5"/>
  <c r="D276" i="5" s="1"/>
  <c r="CC276" i="5" s="1"/>
  <c r="E276" i="5"/>
  <c r="CY275" i="5"/>
  <c r="CW275" i="5"/>
  <c r="CV275" i="5"/>
  <c r="CI275" i="5"/>
  <c r="F275" i="5"/>
  <c r="E275" i="5"/>
  <c r="D275" i="5"/>
  <c r="F274" i="5"/>
  <c r="E274" i="5"/>
  <c r="D274" i="5"/>
  <c r="F273" i="5"/>
  <c r="D273" i="5" s="1"/>
  <c r="E273" i="5"/>
  <c r="CF272" i="5"/>
  <c r="F272" i="5"/>
  <c r="E272" i="5"/>
  <c r="D272" i="5" s="1"/>
  <c r="CV271" i="5"/>
  <c r="CS271" i="5"/>
  <c r="CH271" i="5"/>
  <c r="F271" i="5"/>
  <c r="E271" i="5"/>
  <c r="D271" i="5"/>
  <c r="F270" i="5"/>
  <c r="E270" i="5"/>
  <c r="D270" i="5"/>
  <c r="CO269" i="5"/>
  <c r="CA269" i="5"/>
  <c r="F269" i="5"/>
  <c r="E269" i="5"/>
  <c r="D269" i="5" s="1"/>
  <c r="F268" i="5"/>
  <c r="E268" i="5"/>
  <c r="F267" i="5"/>
  <c r="E267" i="5"/>
  <c r="CV266" i="5"/>
  <c r="CT266" i="5"/>
  <c r="CO266" i="5"/>
  <c r="CH266" i="5"/>
  <c r="CG266" i="5"/>
  <c r="CF266" i="5"/>
  <c r="CA266" i="5"/>
  <c r="F266" i="5"/>
  <c r="E266" i="5"/>
  <c r="D266" i="5"/>
  <c r="CO265" i="5"/>
  <c r="CA265" i="5"/>
  <c r="F265" i="5"/>
  <c r="E265" i="5"/>
  <c r="D265" i="5"/>
  <c r="CT264" i="5"/>
  <c r="CR264" i="5"/>
  <c r="CQ264" i="5"/>
  <c r="CI264" i="5"/>
  <c r="CH264" i="5"/>
  <c r="CG264" i="5"/>
  <c r="CF264" i="5"/>
  <c r="CA264" i="5"/>
  <c r="F264" i="5"/>
  <c r="CO264" i="5" s="1"/>
  <c r="E264" i="5"/>
  <c r="D264" i="5" s="1"/>
  <c r="CP263" i="5"/>
  <c r="CB263" i="5"/>
  <c r="F263" i="5"/>
  <c r="E263" i="5"/>
  <c r="CP262" i="5"/>
  <c r="CO262" i="5"/>
  <c r="CH262" i="5"/>
  <c r="CF262" i="5"/>
  <c r="CB262" i="5"/>
  <c r="CA262" i="5"/>
  <c r="F262" i="5"/>
  <c r="E262" i="5"/>
  <c r="D262" i="5"/>
  <c r="CP261" i="5"/>
  <c r="CO261" i="5"/>
  <c r="CF261" i="5"/>
  <c r="CB261" i="5"/>
  <c r="CA261" i="5"/>
  <c r="F261" i="5"/>
  <c r="E261" i="5"/>
  <c r="D261" i="5"/>
  <c r="CW260" i="5"/>
  <c r="CP260" i="5"/>
  <c r="CL260" i="5"/>
  <c r="CK260" i="5"/>
  <c r="CI260" i="5"/>
  <c r="CB260" i="5"/>
  <c r="F260" i="5"/>
  <c r="E260" i="5"/>
  <c r="D260" i="5" s="1"/>
  <c r="CP259" i="5"/>
  <c r="CB259" i="5"/>
  <c r="F259" i="5"/>
  <c r="E259" i="5"/>
  <c r="D259" i="5" s="1"/>
  <c r="CZ258" i="5"/>
  <c r="CP258" i="5"/>
  <c r="CB258" i="5"/>
  <c r="F258" i="5"/>
  <c r="E258" i="5"/>
  <c r="D258" i="5"/>
  <c r="CP257" i="5"/>
  <c r="CO257" i="5"/>
  <c r="CB257" i="5"/>
  <c r="CA257" i="5"/>
  <c r="F257" i="5"/>
  <c r="E257" i="5"/>
  <c r="D257" i="5" s="1"/>
  <c r="CP256" i="5"/>
  <c r="CB256" i="5"/>
  <c r="CA256" i="5"/>
  <c r="F256" i="5"/>
  <c r="CO256" i="5" s="1"/>
  <c r="E256" i="5"/>
  <c r="CW255" i="5"/>
  <c r="CV255" i="5"/>
  <c r="CP255" i="5"/>
  <c r="CK255" i="5"/>
  <c r="CJ255" i="5"/>
  <c r="CI255" i="5"/>
  <c r="CB255" i="5"/>
  <c r="CA255" i="5"/>
  <c r="F255" i="5"/>
  <c r="CO255" i="5" s="1"/>
  <c r="E255" i="5"/>
  <c r="D255" i="5" s="1"/>
  <c r="CV254" i="5"/>
  <c r="CP254" i="5"/>
  <c r="CL254" i="5"/>
  <c r="CB254" i="5"/>
  <c r="F254" i="5"/>
  <c r="E254" i="5"/>
  <c r="D254" i="5"/>
  <c r="CP253" i="5"/>
  <c r="CB253" i="5"/>
  <c r="F253" i="5"/>
  <c r="D253" i="5" s="1"/>
  <c r="E253" i="5"/>
  <c r="CS252" i="5"/>
  <c r="CP252" i="5"/>
  <c r="CO252" i="5"/>
  <c r="CB252" i="5"/>
  <c r="CA252" i="5"/>
  <c r="F252" i="5"/>
  <c r="E252" i="5"/>
  <c r="D252" i="5" s="1"/>
  <c r="CY251" i="5"/>
  <c r="CW251" i="5"/>
  <c r="CP251" i="5"/>
  <c r="CL251" i="5"/>
  <c r="CI251" i="5"/>
  <c r="CB251" i="5"/>
  <c r="CA251" i="5"/>
  <c r="F251" i="5"/>
  <c r="CO251" i="5" s="1"/>
  <c r="E251" i="5"/>
  <c r="D251" i="5" s="1"/>
  <c r="CZ250" i="5"/>
  <c r="CY250" i="5"/>
  <c r="CV250" i="5"/>
  <c r="CT250" i="5"/>
  <c r="CP250" i="5"/>
  <c r="CL250" i="5"/>
  <c r="CB250" i="5"/>
  <c r="F250" i="5"/>
  <c r="E250" i="5"/>
  <c r="D250" i="5" s="1"/>
  <c r="AY246" i="5"/>
  <c r="CR245" i="5"/>
  <c r="CQ245" i="5"/>
  <c r="CE245" i="5"/>
  <c r="CB245" i="5"/>
  <c r="D245" i="5"/>
  <c r="CS244" i="5"/>
  <c r="CQ244" i="5"/>
  <c r="CP244" i="5"/>
  <c r="CO244" i="5"/>
  <c r="CE244" i="5"/>
  <c r="CD244" i="5"/>
  <c r="CC244" i="5"/>
  <c r="CA244" i="5"/>
  <c r="D244" i="5"/>
  <c r="CR244" i="5" s="1"/>
  <c r="CD243" i="5"/>
  <c r="CC243" i="5"/>
  <c r="D243" i="5"/>
  <c r="CS242" i="5"/>
  <c r="CR242" i="5"/>
  <c r="CQ242" i="5"/>
  <c r="CP242" i="5"/>
  <c r="CE242" i="5"/>
  <c r="CD242" i="5"/>
  <c r="CC242" i="5"/>
  <c r="CB242" i="5"/>
  <c r="CA242" i="5"/>
  <c r="D242" i="5"/>
  <c r="CO242" i="5" s="1"/>
  <c r="CS241" i="5"/>
  <c r="CQ241" i="5"/>
  <c r="CP241" i="5"/>
  <c r="CO241" i="5"/>
  <c r="CD241" i="5"/>
  <c r="CC241" i="5"/>
  <c r="CB241" i="5"/>
  <c r="CA241" i="5"/>
  <c r="D241" i="5"/>
  <c r="CE241" i="5" s="1"/>
  <c r="AJ236" i="5"/>
  <c r="AD236" i="5"/>
  <c r="AJ235" i="5"/>
  <c r="AD235" i="5"/>
  <c r="CD234" i="5"/>
  <c r="CB234" i="5"/>
  <c r="CA234" i="5"/>
  <c r="AD234" i="5"/>
  <c r="F234" i="5"/>
  <c r="D234" i="5" s="1"/>
  <c r="E234" i="5"/>
  <c r="CD233" i="5"/>
  <c r="AD233" i="5"/>
  <c r="F233" i="5"/>
  <c r="E233" i="5"/>
  <c r="D233" i="5" s="1"/>
  <c r="CQ232" i="5"/>
  <c r="CB232" i="5"/>
  <c r="AD232" i="5"/>
  <c r="F232" i="5"/>
  <c r="E232" i="5"/>
  <c r="D232" i="5" s="1"/>
  <c r="AD231" i="5"/>
  <c r="F231" i="5"/>
  <c r="E231" i="5"/>
  <c r="D231" i="5"/>
  <c r="AY227" i="5"/>
  <c r="F226" i="5"/>
  <c r="E226" i="5"/>
  <c r="D226" i="5" s="1"/>
  <c r="CU225" i="5"/>
  <c r="CS225" i="5"/>
  <c r="CD225" i="5"/>
  <c r="F225" i="5"/>
  <c r="E225" i="5"/>
  <c r="D225" i="5"/>
  <c r="F224" i="5"/>
  <c r="E224" i="5"/>
  <c r="F223" i="5"/>
  <c r="E223" i="5"/>
  <c r="D223" i="5" s="1"/>
  <c r="CQ222" i="5"/>
  <c r="CG222" i="5"/>
  <c r="CF222" i="5"/>
  <c r="CD222" i="5"/>
  <c r="CB222" i="5"/>
  <c r="F222" i="5"/>
  <c r="E222" i="5"/>
  <c r="D222" i="5" s="1"/>
  <c r="CB221" i="5"/>
  <c r="F221" i="5"/>
  <c r="E221" i="5"/>
  <c r="D221" i="5" s="1"/>
  <c r="CQ220" i="5"/>
  <c r="CP220" i="5"/>
  <c r="CE220" i="5"/>
  <c r="F220" i="5"/>
  <c r="E220" i="5"/>
  <c r="D220" i="5" s="1"/>
  <c r="CC219" i="5"/>
  <c r="F219" i="5"/>
  <c r="D219" i="5" s="1"/>
  <c r="E219" i="5"/>
  <c r="CU218" i="5"/>
  <c r="CR218" i="5"/>
  <c r="CQ218" i="5"/>
  <c r="CP218" i="5"/>
  <c r="CH218" i="5"/>
  <c r="CE218" i="5"/>
  <c r="F218" i="5"/>
  <c r="E218" i="5"/>
  <c r="D218" i="5"/>
  <c r="CT217" i="5"/>
  <c r="CQ217" i="5"/>
  <c r="CH217" i="5"/>
  <c r="CG217" i="5"/>
  <c r="F217" i="5"/>
  <c r="E217" i="5"/>
  <c r="D217" i="5" s="1"/>
  <c r="CH216" i="5"/>
  <c r="F216" i="5"/>
  <c r="E216" i="5"/>
  <c r="D216" i="5" s="1"/>
  <c r="CH215" i="5"/>
  <c r="F215" i="5"/>
  <c r="E215" i="5"/>
  <c r="D215" i="5" s="1"/>
  <c r="F214" i="5"/>
  <c r="E214" i="5"/>
  <c r="D214" i="5"/>
  <c r="F213" i="5"/>
  <c r="E213" i="5"/>
  <c r="D213" i="5" s="1"/>
  <c r="F212" i="5"/>
  <c r="E212" i="5"/>
  <c r="D212" i="5"/>
  <c r="CU211" i="5"/>
  <c r="CS211" i="5"/>
  <c r="CR211" i="5"/>
  <c r="CQ211" i="5"/>
  <c r="CB211" i="5"/>
  <c r="F211" i="5"/>
  <c r="E211" i="5"/>
  <c r="D211" i="5"/>
  <c r="CS210" i="5"/>
  <c r="CG210" i="5"/>
  <c r="F210" i="5"/>
  <c r="D210" i="5" s="1"/>
  <c r="E210" i="5"/>
  <c r="CE209" i="5"/>
  <c r="F209" i="5"/>
  <c r="E209" i="5"/>
  <c r="D209" i="5" s="1"/>
  <c r="F208" i="5"/>
  <c r="E208" i="5"/>
  <c r="D208" i="5" s="1"/>
  <c r="CF207" i="5"/>
  <c r="F207" i="5"/>
  <c r="E207" i="5"/>
  <c r="D207" i="5"/>
  <c r="CV206" i="5"/>
  <c r="CU206" i="5"/>
  <c r="CP206" i="5"/>
  <c r="CH206" i="5"/>
  <c r="CG206" i="5"/>
  <c r="CE206" i="5"/>
  <c r="CB206" i="5"/>
  <c r="F206" i="5"/>
  <c r="E206" i="5"/>
  <c r="D206" i="5"/>
  <c r="CU205" i="5"/>
  <c r="CP205" i="5"/>
  <c r="CG205" i="5"/>
  <c r="CE205" i="5"/>
  <c r="CD205" i="5"/>
  <c r="F205" i="5"/>
  <c r="E205" i="5"/>
  <c r="D205" i="5" s="1"/>
  <c r="CV204" i="5"/>
  <c r="CD204" i="5"/>
  <c r="F204" i="5"/>
  <c r="D204" i="5" s="1"/>
  <c r="E204" i="5"/>
  <c r="CD203" i="5"/>
  <c r="F203" i="5"/>
  <c r="E203" i="5"/>
  <c r="D203" i="5"/>
  <c r="CV202" i="5"/>
  <c r="CU202" i="5"/>
  <c r="CE202" i="5"/>
  <c r="F202" i="5"/>
  <c r="D202" i="5" s="1"/>
  <c r="E202" i="5"/>
  <c r="AX201" i="5"/>
  <c r="AW201" i="5"/>
  <c r="AV201" i="5"/>
  <c r="AU201" i="5"/>
  <c r="AT201" i="5"/>
  <c r="AS201" i="5"/>
  <c r="AR201" i="5"/>
  <c r="AQ201" i="5"/>
  <c r="AP201" i="5"/>
  <c r="AO201" i="5"/>
  <c r="AN201" i="5"/>
  <c r="AM201" i="5"/>
  <c r="AL201" i="5"/>
  <c r="AK201" i="5"/>
  <c r="AJ201" i="5"/>
  <c r="AI201" i="5"/>
  <c r="AH201" i="5"/>
  <c r="AG201" i="5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CR200" i="5"/>
  <c r="CH200" i="5"/>
  <c r="CG200" i="5"/>
  <c r="CC200" i="5"/>
  <c r="E200" i="5"/>
  <c r="D200" i="5" s="1"/>
  <c r="CT199" i="5"/>
  <c r="E199" i="5"/>
  <c r="D199" i="5" s="1"/>
  <c r="CC199" i="5" s="1"/>
  <c r="CP198" i="5"/>
  <c r="CF198" i="5"/>
  <c r="CE198" i="5"/>
  <c r="CB198" i="5"/>
  <c r="E198" i="5"/>
  <c r="D198" i="5" s="1"/>
  <c r="CU197" i="5"/>
  <c r="CC197" i="5"/>
  <c r="CB197" i="5"/>
  <c r="E197" i="5"/>
  <c r="D197" i="5" s="1"/>
  <c r="AX196" i="5"/>
  <c r="AW196" i="5"/>
  <c r="AV196" i="5"/>
  <c r="AU196" i="5"/>
  <c r="AT196" i="5"/>
  <c r="AS196" i="5"/>
  <c r="AR196" i="5"/>
  <c r="AQ196" i="5"/>
  <c r="AO196" i="5"/>
  <c r="AM196" i="5"/>
  <c r="AK196" i="5"/>
  <c r="AI196" i="5"/>
  <c r="AG196" i="5"/>
  <c r="AE196" i="5"/>
  <c r="AC196" i="5"/>
  <c r="E195" i="5"/>
  <c r="D195" i="5"/>
  <c r="CC195" i="5" s="1"/>
  <c r="CV194" i="5"/>
  <c r="E194" i="5"/>
  <c r="D194" i="5"/>
  <c r="CV193" i="5"/>
  <c r="CU193" i="5"/>
  <c r="CS193" i="5"/>
  <c r="CP193" i="5"/>
  <c r="CH193" i="5"/>
  <c r="CG193" i="5"/>
  <c r="CD193" i="5"/>
  <c r="CC193" i="5"/>
  <c r="CB193" i="5"/>
  <c r="E193" i="5"/>
  <c r="D193" i="5"/>
  <c r="CE193" i="5" s="1"/>
  <c r="E192" i="5"/>
  <c r="D192" i="5"/>
  <c r="CV191" i="5"/>
  <c r="CU191" i="5"/>
  <c r="CS191" i="5"/>
  <c r="CH191" i="5"/>
  <c r="CE191" i="5"/>
  <c r="CD191" i="5"/>
  <c r="F191" i="5"/>
  <c r="D191" i="5" s="1"/>
  <c r="CS190" i="5"/>
  <c r="CR190" i="5"/>
  <c r="CG190" i="5"/>
  <c r="F190" i="5"/>
  <c r="D190" i="5"/>
  <c r="CU189" i="5"/>
  <c r="CT189" i="5"/>
  <c r="CS189" i="5"/>
  <c r="CH189" i="5"/>
  <c r="CF189" i="5"/>
  <c r="CE189" i="5"/>
  <c r="CD189" i="5"/>
  <c r="CC189" i="5"/>
  <c r="CB189" i="5"/>
  <c r="F189" i="5"/>
  <c r="D189" i="5" s="1"/>
  <c r="CS188" i="5"/>
  <c r="CG188" i="5"/>
  <c r="CF188" i="5"/>
  <c r="F188" i="5"/>
  <c r="D188" i="5" s="1"/>
  <c r="F187" i="5"/>
  <c r="D187" i="5" s="1"/>
  <c r="CC187" i="5" s="1"/>
  <c r="CU186" i="5"/>
  <c r="CT186" i="5"/>
  <c r="CS186" i="5"/>
  <c r="CQ186" i="5"/>
  <c r="CP186" i="5"/>
  <c r="CE186" i="5"/>
  <c r="F186" i="5"/>
  <c r="D186" i="5"/>
  <c r="CH185" i="5"/>
  <c r="CE185" i="5"/>
  <c r="F185" i="5"/>
  <c r="D185" i="5" s="1"/>
  <c r="CT184" i="5"/>
  <c r="CR184" i="5"/>
  <c r="CQ184" i="5"/>
  <c r="CH184" i="5"/>
  <c r="CG184" i="5"/>
  <c r="CB184" i="5"/>
  <c r="F184" i="5"/>
  <c r="D184" i="5"/>
  <c r="AX183" i="5"/>
  <c r="AW183" i="5"/>
  <c r="AV183" i="5"/>
  <c r="AU183" i="5"/>
  <c r="AT183" i="5"/>
  <c r="AS183" i="5"/>
  <c r="AR183" i="5"/>
  <c r="AQ183" i="5"/>
  <c r="AP183" i="5"/>
  <c r="AN183" i="5"/>
  <c r="AL183" i="5"/>
  <c r="AJ183" i="5"/>
  <c r="AH183" i="5"/>
  <c r="AF183" i="5"/>
  <c r="AD183" i="5"/>
  <c r="F183" i="5" s="1"/>
  <c r="D183" i="5" s="1"/>
  <c r="F182" i="5"/>
  <c r="D182" i="5" s="1"/>
  <c r="F181" i="5"/>
  <c r="D181" i="5" s="1"/>
  <c r="CR181" i="5" s="1"/>
  <c r="CU180" i="5"/>
  <c r="F180" i="5"/>
  <c r="D180" i="5" s="1"/>
  <c r="CR180" i="5" s="1"/>
  <c r="CU179" i="5"/>
  <c r="CS179" i="5"/>
  <c r="CR179" i="5"/>
  <c r="CQ179" i="5"/>
  <c r="CP179" i="5"/>
  <c r="CH179" i="5"/>
  <c r="CG179" i="5"/>
  <c r="CE179" i="5"/>
  <c r="AY179" i="5" s="1"/>
  <c r="CD179" i="5"/>
  <c r="CC179" i="5"/>
  <c r="CB179" i="5"/>
  <c r="F179" i="5"/>
  <c r="D179" i="5"/>
  <c r="CV179" i="5" s="1"/>
  <c r="AX174" i="5"/>
  <c r="AW174" i="5"/>
  <c r="AV174" i="5"/>
  <c r="AU174" i="5"/>
  <c r="AT174" i="5"/>
  <c r="AS174" i="5"/>
  <c r="AR174" i="5"/>
  <c r="AQ174" i="5"/>
  <c r="AP174" i="5"/>
  <c r="AO174" i="5"/>
  <c r="AN174" i="5"/>
  <c r="AM174" i="5"/>
  <c r="AL174" i="5"/>
  <c r="AK174" i="5"/>
  <c r="AJ174" i="5"/>
  <c r="AI174" i="5"/>
  <c r="AH174" i="5"/>
  <c r="AG174" i="5"/>
  <c r="AF174" i="5"/>
  <c r="AE174" i="5"/>
  <c r="AD174" i="5"/>
  <c r="AC174" i="5"/>
  <c r="AB174" i="5"/>
  <c r="AA174" i="5"/>
  <c r="Z174" i="5"/>
  <c r="Y174" i="5"/>
  <c r="X174" i="5"/>
  <c r="W174" i="5"/>
  <c r="V174" i="5"/>
  <c r="U174" i="5"/>
  <c r="T174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CQ173" i="5"/>
  <c r="CP173" i="5"/>
  <c r="CO173" i="5"/>
  <c r="CE173" i="5"/>
  <c r="CC173" i="5"/>
  <c r="CB173" i="5"/>
  <c r="CA173" i="5"/>
  <c r="F173" i="5"/>
  <c r="E173" i="5"/>
  <c r="D173" i="5"/>
  <c r="CQ172" i="5"/>
  <c r="CO172" i="5"/>
  <c r="CC172" i="5"/>
  <c r="CA172" i="5"/>
  <c r="F172" i="5"/>
  <c r="E172" i="5"/>
  <c r="D172" i="5"/>
  <c r="CU171" i="5"/>
  <c r="CQ171" i="5"/>
  <c r="CP171" i="5"/>
  <c r="CO171" i="5"/>
  <c r="CH171" i="5"/>
  <c r="CG171" i="5"/>
  <c r="CC171" i="5"/>
  <c r="CB171" i="5"/>
  <c r="CA171" i="5"/>
  <c r="F171" i="5"/>
  <c r="E171" i="5"/>
  <c r="D171" i="5"/>
  <c r="CQ170" i="5"/>
  <c r="CO170" i="5"/>
  <c r="CF170" i="5"/>
  <c r="CC170" i="5"/>
  <c r="CA170" i="5"/>
  <c r="F170" i="5"/>
  <c r="D170" i="5" s="1"/>
  <c r="E170" i="5"/>
  <c r="CQ169" i="5"/>
  <c r="CP169" i="5"/>
  <c r="CO169" i="5"/>
  <c r="CC169" i="5"/>
  <c r="CA169" i="5"/>
  <c r="F169" i="5"/>
  <c r="CB169" i="5" s="1"/>
  <c r="E169" i="5"/>
  <c r="D169" i="5"/>
  <c r="CU168" i="5"/>
  <c r="CS168" i="5"/>
  <c r="CQ168" i="5"/>
  <c r="CP168" i="5"/>
  <c r="CO168" i="5"/>
  <c r="CC168" i="5"/>
  <c r="CA168" i="5"/>
  <c r="F168" i="5"/>
  <c r="D168" i="5" s="1"/>
  <c r="E168" i="5"/>
  <c r="CQ167" i="5"/>
  <c r="CP167" i="5"/>
  <c r="CO167" i="5"/>
  <c r="CE167" i="5"/>
  <c r="CC167" i="5"/>
  <c r="CB167" i="5"/>
  <c r="CA167" i="5"/>
  <c r="F167" i="5"/>
  <c r="D167" i="5" s="1"/>
  <c r="E167" i="5"/>
  <c r="CQ166" i="5"/>
  <c r="CP166" i="5"/>
  <c r="CO166" i="5"/>
  <c r="CF166" i="5"/>
  <c r="CE166" i="5"/>
  <c r="CC166" i="5"/>
  <c r="CB166" i="5"/>
  <c r="CA166" i="5"/>
  <c r="F166" i="5"/>
  <c r="E166" i="5"/>
  <c r="D166" i="5"/>
  <c r="CQ165" i="5"/>
  <c r="CO165" i="5"/>
  <c r="CC165" i="5"/>
  <c r="CA165" i="5"/>
  <c r="F165" i="5"/>
  <c r="CB165" i="5" s="1"/>
  <c r="E165" i="5"/>
  <c r="D165" i="5"/>
  <c r="CU164" i="5"/>
  <c r="CQ164" i="5"/>
  <c r="CP164" i="5"/>
  <c r="CO164" i="5"/>
  <c r="CH164" i="5"/>
  <c r="CG164" i="5"/>
  <c r="CF164" i="5"/>
  <c r="CE164" i="5"/>
  <c r="CC164" i="5"/>
  <c r="CB164" i="5"/>
  <c r="CA164" i="5"/>
  <c r="F164" i="5"/>
  <c r="E164" i="5"/>
  <c r="D164" i="5"/>
  <c r="CQ163" i="5"/>
  <c r="CO163" i="5"/>
  <c r="CC163" i="5"/>
  <c r="CB163" i="5"/>
  <c r="CA163" i="5"/>
  <c r="F163" i="5"/>
  <c r="E163" i="5"/>
  <c r="E174" i="5" s="1"/>
  <c r="N158" i="5"/>
  <c r="M158" i="5"/>
  <c r="L158" i="5" a="1"/>
  <c r="L158" i="5" s="1"/>
  <c r="K158" i="5"/>
  <c r="J158" i="5"/>
  <c r="H158" i="5"/>
  <c r="G158" i="5"/>
  <c r="F158" i="5"/>
  <c r="E158" i="5"/>
  <c r="D158" i="5"/>
  <c r="C158" i="5"/>
  <c r="I157" i="5"/>
  <c r="B157" i="5"/>
  <c r="I156" i="5"/>
  <c r="B156" i="5"/>
  <c r="I155" i="5"/>
  <c r="B155" i="5"/>
  <c r="I154" i="5"/>
  <c r="B154" i="5"/>
  <c r="I153" i="5"/>
  <c r="B153" i="5"/>
  <c r="I152" i="5"/>
  <c r="B152" i="5"/>
  <c r="I151" i="5"/>
  <c r="B151" i="5"/>
  <c r="I150" i="5"/>
  <c r="B150" i="5"/>
  <c r="I149" i="5"/>
  <c r="B149" i="5"/>
  <c r="I148" i="5"/>
  <c r="B148" i="5"/>
  <c r="AX143" i="5"/>
  <c r="AW143" i="5"/>
  <c r="AV143" i="5"/>
  <c r="AU143" i="5"/>
  <c r="AT143" i="5"/>
  <c r="AS143" i="5"/>
  <c r="AR143" i="5"/>
  <c r="AQ143" i="5"/>
  <c r="AP143" i="5"/>
  <c r="AO143" i="5"/>
  <c r="AN143" i="5"/>
  <c r="AM143" i="5"/>
  <c r="AL143" i="5"/>
  <c r="AK143" i="5"/>
  <c r="AJ143" i="5"/>
  <c r="AI143" i="5"/>
  <c r="AH143" i="5"/>
  <c r="AG143" i="5"/>
  <c r="AF143" i="5"/>
  <c r="AE143" i="5"/>
  <c r="AD143" i="5"/>
  <c r="AC143" i="5"/>
  <c r="AB143" i="5"/>
  <c r="AA143" i="5"/>
  <c r="Z143" i="5"/>
  <c r="Y143" i="5"/>
  <c r="E143" i="5" s="1"/>
  <c r="D143" i="5" s="1"/>
  <c r="X143" i="5"/>
  <c r="W143" i="5"/>
  <c r="V143" i="5"/>
  <c r="U143" i="5"/>
  <c r="T143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F143" i="5" s="1"/>
  <c r="G143" i="5"/>
  <c r="CR142" i="5"/>
  <c r="CP142" i="5"/>
  <c r="CD142" i="5"/>
  <c r="CB142" i="5"/>
  <c r="CA142" i="5"/>
  <c r="F142" i="5"/>
  <c r="E142" i="5"/>
  <c r="D142" i="5" s="1"/>
  <c r="CR141" i="5"/>
  <c r="CD141" i="5"/>
  <c r="CA141" i="5"/>
  <c r="F141" i="5"/>
  <c r="E141" i="5"/>
  <c r="D141" i="5"/>
  <c r="CV140" i="5"/>
  <c r="CU140" i="5"/>
  <c r="CT140" i="5"/>
  <c r="CS140" i="5"/>
  <c r="CR140" i="5"/>
  <c r="CO140" i="5"/>
  <c r="CH140" i="5"/>
  <c r="CE140" i="5"/>
  <c r="CD140" i="5"/>
  <c r="CB140" i="5"/>
  <c r="CA140" i="5"/>
  <c r="F140" i="5"/>
  <c r="CP140" i="5" s="1"/>
  <c r="E140" i="5"/>
  <c r="D140" i="5"/>
  <c r="CW140" i="5" s="1"/>
  <c r="CX139" i="5"/>
  <c r="CW139" i="5"/>
  <c r="CV139" i="5"/>
  <c r="CU139" i="5"/>
  <c r="CT139" i="5"/>
  <c r="CR139" i="5"/>
  <c r="CP139" i="5"/>
  <c r="CO139" i="5"/>
  <c r="CJ139" i="5"/>
  <c r="CI139" i="5"/>
  <c r="CE139" i="5"/>
  <c r="CD139" i="5"/>
  <c r="CC139" i="5"/>
  <c r="CA139" i="5"/>
  <c r="F139" i="5"/>
  <c r="CB139" i="5" s="1"/>
  <c r="E139" i="5"/>
  <c r="D139" i="5"/>
  <c r="CR138" i="5"/>
  <c r="CD138" i="5"/>
  <c r="CA138" i="5"/>
  <c r="F138" i="5"/>
  <c r="CP138" i="5" s="1"/>
  <c r="E138" i="5"/>
  <c r="D138" i="5" s="1"/>
  <c r="CU137" i="5"/>
  <c r="CT137" i="5"/>
  <c r="CS137" i="5"/>
  <c r="CR137" i="5"/>
  <c r="CQ137" i="5"/>
  <c r="CP137" i="5"/>
  <c r="CI137" i="5"/>
  <c r="CH137" i="5"/>
  <c r="CG137" i="5"/>
  <c r="CF137" i="5"/>
  <c r="CE137" i="5"/>
  <c r="CD137" i="5"/>
  <c r="CC137" i="5"/>
  <c r="AY137" i="5" s="1"/>
  <c r="CB137" i="5"/>
  <c r="CA137" i="5"/>
  <c r="F137" i="5"/>
  <c r="E137" i="5"/>
  <c r="D137" i="5"/>
  <c r="CW137" i="5" s="1"/>
  <c r="CW136" i="5"/>
  <c r="CR136" i="5"/>
  <c r="CP136" i="5"/>
  <c r="CE136" i="5"/>
  <c r="CD136" i="5"/>
  <c r="CC136" i="5"/>
  <c r="CB136" i="5"/>
  <c r="CA136" i="5"/>
  <c r="F136" i="5"/>
  <c r="E136" i="5"/>
  <c r="D136" i="5" s="1"/>
  <c r="CR135" i="5"/>
  <c r="CD135" i="5"/>
  <c r="CB135" i="5"/>
  <c r="CA135" i="5"/>
  <c r="F135" i="5"/>
  <c r="CP135" i="5" s="1"/>
  <c r="E135" i="5"/>
  <c r="D135" i="5" s="1"/>
  <c r="CV134" i="5"/>
  <c r="CS134" i="5"/>
  <c r="CR134" i="5"/>
  <c r="CP134" i="5"/>
  <c r="CO134" i="5"/>
  <c r="CI134" i="5"/>
  <c r="CH134" i="5"/>
  <c r="CG134" i="5"/>
  <c r="CD134" i="5"/>
  <c r="CA134" i="5"/>
  <c r="F134" i="5"/>
  <c r="CB134" i="5" s="1"/>
  <c r="E134" i="5"/>
  <c r="D134" i="5" s="1"/>
  <c r="CR133" i="5"/>
  <c r="CD133" i="5"/>
  <c r="CA133" i="5"/>
  <c r="F133" i="5"/>
  <c r="E133" i="5"/>
  <c r="CR132" i="5"/>
  <c r="CD132" i="5"/>
  <c r="CB132" i="5"/>
  <c r="CA132" i="5"/>
  <c r="F132" i="5"/>
  <c r="CP132" i="5" s="1"/>
  <c r="E132" i="5"/>
  <c r="D132" i="5" s="1"/>
  <c r="CR131" i="5"/>
  <c r="CD131" i="5"/>
  <c r="CA131" i="5"/>
  <c r="F131" i="5"/>
  <c r="CP131" i="5" s="1"/>
  <c r="E131" i="5"/>
  <c r="D131" i="5" s="1"/>
  <c r="CV131" i="5" s="1"/>
  <c r="CW130" i="5"/>
  <c r="CU130" i="5"/>
  <c r="CR130" i="5"/>
  <c r="CQ130" i="5"/>
  <c r="CP130" i="5"/>
  <c r="CO130" i="5"/>
  <c r="CD130" i="5"/>
  <c r="CB130" i="5"/>
  <c r="CA130" i="5"/>
  <c r="F130" i="5"/>
  <c r="E130" i="5"/>
  <c r="D130" i="5" s="1"/>
  <c r="CT130" i="5" s="1"/>
  <c r="CW129" i="5"/>
  <c r="CV129" i="5"/>
  <c r="CS129" i="5"/>
  <c r="CR129" i="5"/>
  <c r="CQ129" i="5"/>
  <c r="CP129" i="5"/>
  <c r="CO129" i="5"/>
  <c r="CI129" i="5"/>
  <c r="CF129" i="5"/>
  <c r="CE129" i="5"/>
  <c r="CD129" i="5"/>
  <c r="CA129" i="5"/>
  <c r="F129" i="5"/>
  <c r="CB129" i="5" s="1"/>
  <c r="E129" i="5"/>
  <c r="D129" i="5" s="1"/>
  <c r="CW128" i="5"/>
  <c r="CU128" i="5"/>
  <c r="CT128" i="5"/>
  <c r="CS128" i="5"/>
  <c r="CR128" i="5"/>
  <c r="CQ128" i="5"/>
  <c r="CP128" i="5"/>
  <c r="CO128" i="5"/>
  <c r="CG128" i="5"/>
  <c r="CF128" i="5"/>
  <c r="CE128" i="5"/>
  <c r="CD128" i="5"/>
  <c r="CC128" i="5"/>
  <c r="CB128" i="5"/>
  <c r="CA128" i="5"/>
  <c r="F128" i="5"/>
  <c r="E128" i="5"/>
  <c r="D128" i="5" s="1"/>
  <c r="CR127" i="5"/>
  <c r="CQ127" i="5"/>
  <c r="CP127" i="5"/>
  <c r="CD127" i="5"/>
  <c r="CB127" i="5"/>
  <c r="F127" i="5"/>
  <c r="E127" i="5"/>
  <c r="D127" i="5"/>
  <c r="CR126" i="5"/>
  <c r="CP126" i="5"/>
  <c r="CD126" i="5"/>
  <c r="CB126" i="5"/>
  <c r="CA126" i="5"/>
  <c r="F126" i="5"/>
  <c r="E126" i="5"/>
  <c r="D126" i="5" s="1"/>
  <c r="CX125" i="5"/>
  <c r="CW125" i="5"/>
  <c r="CV125" i="5"/>
  <c r="CS125" i="5"/>
  <c r="CR125" i="5"/>
  <c r="CQ125" i="5"/>
  <c r="CP125" i="5"/>
  <c r="CJ125" i="5"/>
  <c r="CI125" i="5"/>
  <c r="CG125" i="5"/>
  <c r="CE125" i="5"/>
  <c r="CD125" i="5"/>
  <c r="CC125" i="5"/>
  <c r="CB125" i="5"/>
  <c r="F125" i="5"/>
  <c r="E125" i="5"/>
  <c r="D125" i="5" s="1"/>
  <c r="CR124" i="5"/>
  <c r="CD124" i="5"/>
  <c r="CC124" i="5"/>
  <c r="F124" i="5"/>
  <c r="E124" i="5"/>
  <c r="D124" i="5"/>
  <c r="CR123" i="5"/>
  <c r="CP123" i="5"/>
  <c r="CD123" i="5"/>
  <c r="CB123" i="5"/>
  <c r="F123" i="5"/>
  <c r="E123" i="5"/>
  <c r="D123" i="5"/>
  <c r="CR122" i="5"/>
  <c r="CD122" i="5"/>
  <c r="F122" i="5"/>
  <c r="CP122" i="5" s="1"/>
  <c r="E122" i="5"/>
  <c r="CR121" i="5"/>
  <c r="CD121" i="5"/>
  <c r="CB121" i="5"/>
  <c r="F121" i="5"/>
  <c r="E121" i="5"/>
  <c r="CR120" i="5"/>
  <c r="CP120" i="5"/>
  <c r="CD120" i="5"/>
  <c r="CB120" i="5"/>
  <c r="CA120" i="5"/>
  <c r="F120" i="5"/>
  <c r="E120" i="5"/>
  <c r="D120" i="5"/>
  <c r="CH120" i="5" s="1"/>
  <c r="CR119" i="5"/>
  <c r="CD119" i="5"/>
  <c r="CB119" i="5"/>
  <c r="CA119" i="5"/>
  <c r="F119" i="5"/>
  <c r="CP119" i="5" s="1"/>
  <c r="E119" i="5"/>
  <c r="CR118" i="5"/>
  <c r="CD118" i="5"/>
  <c r="CA118" i="5"/>
  <c r="F118" i="5"/>
  <c r="D118" i="5" s="1"/>
  <c r="E118" i="5"/>
  <c r="CR117" i="5"/>
  <c r="CP117" i="5"/>
  <c r="CD117" i="5"/>
  <c r="CA117" i="5"/>
  <c r="F117" i="5"/>
  <c r="CB117" i="5" s="1"/>
  <c r="E117" i="5"/>
  <c r="CX116" i="5"/>
  <c r="CW116" i="5"/>
  <c r="CU116" i="5"/>
  <c r="CT116" i="5"/>
  <c r="CS116" i="5"/>
  <c r="CR116" i="5"/>
  <c r="CQ116" i="5"/>
  <c r="CO116" i="5"/>
  <c r="CJ116" i="5"/>
  <c r="CH116" i="5"/>
  <c r="CG116" i="5"/>
  <c r="CD116" i="5"/>
  <c r="CA116" i="5"/>
  <c r="F116" i="5"/>
  <c r="CP116" i="5" s="1"/>
  <c r="E116" i="5"/>
  <c r="D116" i="5"/>
  <c r="CS115" i="5"/>
  <c r="CR115" i="5"/>
  <c r="CI115" i="5"/>
  <c r="CH115" i="5"/>
  <c r="CG115" i="5"/>
  <c r="CD115" i="5"/>
  <c r="CA115" i="5"/>
  <c r="F115" i="5"/>
  <c r="CP115" i="5" s="1"/>
  <c r="E115" i="5"/>
  <c r="D115" i="5" s="1"/>
  <c r="CV114" i="5"/>
  <c r="CT114" i="5"/>
  <c r="CR114" i="5"/>
  <c r="CP114" i="5"/>
  <c r="CD114" i="5"/>
  <c r="CA114" i="5"/>
  <c r="F114" i="5"/>
  <c r="CB114" i="5" s="1"/>
  <c r="E114" i="5"/>
  <c r="D114" i="5" s="1"/>
  <c r="CG114" i="5" s="1"/>
  <c r="CW113" i="5"/>
  <c r="CV113" i="5"/>
  <c r="CR113" i="5"/>
  <c r="CQ113" i="5"/>
  <c r="CP113" i="5"/>
  <c r="CO113" i="5"/>
  <c r="CI113" i="5"/>
  <c r="CB113" i="5"/>
  <c r="CA113" i="5"/>
  <c r="F113" i="5"/>
  <c r="E113" i="5"/>
  <c r="D113" i="5" s="1"/>
  <c r="CS113" i="5" s="1"/>
  <c r="CR112" i="5"/>
  <c r="CF112" i="5"/>
  <c r="CE112" i="5"/>
  <c r="CD112" i="5"/>
  <c r="CA112" i="5"/>
  <c r="F112" i="5"/>
  <c r="E112" i="5"/>
  <c r="D112" i="5" s="1"/>
  <c r="CR111" i="5"/>
  <c r="CI111" i="5"/>
  <c r="CD111" i="5"/>
  <c r="CA111" i="5"/>
  <c r="F111" i="5"/>
  <c r="E111" i="5"/>
  <c r="D111" i="5"/>
  <c r="CR110" i="5"/>
  <c r="CD110" i="5"/>
  <c r="CA110" i="5"/>
  <c r="F110" i="5"/>
  <c r="E110" i="5"/>
  <c r="D110" i="5"/>
  <c r="CR109" i="5"/>
  <c r="CD109" i="5"/>
  <c r="CA109" i="5"/>
  <c r="F109" i="5"/>
  <c r="E109" i="5"/>
  <c r="D109" i="5"/>
  <c r="CR108" i="5"/>
  <c r="CD108" i="5"/>
  <c r="CA108" i="5"/>
  <c r="F108" i="5"/>
  <c r="D108" i="5" s="1"/>
  <c r="E108" i="5"/>
  <c r="CR107" i="5"/>
  <c r="CD107" i="5"/>
  <c r="CA107" i="5"/>
  <c r="F107" i="5"/>
  <c r="E107" i="5"/>
  <c r="D107" i="5"/>
  <c r="CU107" i="5" s="1"/>
  <c r="CT106" i="5"/>
  <c r="CS106" i="5"/>
  <c r="CR106" i="5"/>
  <c r="CQ106" i="5"/>
  <c r="CD106" i="5"/>
  <c r="CA106" i="5"/>
  <c r="F106" i="5"/>
  <c r="E106" i="5"/>
  <c r="D106" i="5"/>
  <c r="CW106" i="5" s="1"/>
  <c r="CP105" i="5"/>
  <c r="CO105" i="5"/>
  <c r="CH105" i="5"/>
  <c r="CA105" i="5"/>
  <c r="F105" i="5"/>
  <c r="CB105" i="5" s="1"/>
  <c r="E105" i="5"/>
  <c r="D105" i="5"/>
  <c r="CX104" i="5"/>
  <c r="CU104" i="5"/>
  <c r="CR104" i="5"/>
  <c r="CD104" i="5"/>
  <c r="F104" i="5"/>
  <c r="E104" i="5"/>
  <c r="D104" i="5" s="1"/>
  <c r="CU103" i="5"/>
  <c r="CT103" i="5"/>
  <c r="CR103" i="5"/>
  <c r="CP103" i="5"/>
  <c r="CO103" i="5"/>
  <c r="CI103" i="5"/>
  <c r="CH103" i="5"/>
  <c r="CG103" i="5"/>
  <c r="CF103" i="5"/>
  <c r="CE103" i="5"/>
  <c r="CD103" i="5"/>
  <c r="CA103" i="5"/>
  <c r="F103" i="5"/>
  <c r="CB103" i="5" s="1"/>
  <c r="E103" i="5"/>
  <c r="D103" i="5"/>
  <c r="CW103" i="5" s="1"/>
  <c r="CR102" i="5"/>
  <c r="CP102" i="5"/>
  <c r="CD102" i="5"/>
  <c r="CA102" i="5"/>
  <c r="F102" i="5"/>
  <c r="CB102" i="5" s="1"/>
  <c r="E102" i="5"/>
  <c r="CV101" i="5"/>
  <c r="CT101" i="5"/>
  <c r="CS101" i="5"/>
  <c r="CR101" i="5"/>
  <c r="CQ101" i="5"/>
  <c r="CP101" i="5"/>
  <c r="CO101" i="5"/>
  <c r="CI101" i="5"/>
  <c r="CH101" i="5"/>
  <c r="CG101" i="5"/>
  <c r="CF101" i="5"/>
  <c r="CE101" i="5"/>
  <c r="CD101" i="5"/>
  <c r="CC101" i="5"/>
  <c r="CB101" i="5"/>
  <c r="CA101" i="5"/>
  <c r="F101" i="5"/>
  <c r="E101" i="5"/>
  <c r="D101" i="5"/>
  <c r="CU101" i="5" s="1"/>
  <c r="CU100" i="5"/>
  <c r="CT100" i="5"/>
  <c r="CS100" i="5"/>
  <c r="CR100" i="5"/>
  <c r="CQ100" i="5"/>
  <c r="CP100" i="5"/>
  <c r="CO100" i="5"/>
  <c r="CI100" i="5"/>
  <c r="CH100" i="5"/>
  <c r="CG100" i="5"/>
  <c r="CF100" i="5"/>
  <c r="CE100" i="5"/>
  <c r="CD100" i="5"/>
  <c r="CC100" i="5"/>
  <c r="AY100" i="5" s="1"/>
  <c r="CB100" i="5"/>
  <c r="CA100" i="5"/>
  <c r="F100" i="5"/>
  <c r="E100" i="5"/>
  <c r="D100" i="5"/>
  <c r="CW100" i="5" s="1"/>
  <c r="CT99" i="5"/>
  <c r="CS99" i="5"/>
  <c r="CR99" i="5"/>
  <c r="CP99" i="5"/>
  <c r="CD99" i="5"/>
  <c r="CA99" i="5"/>
  <c r="F99" i="5"/>
  <c r="CB99" i="5" s="1"/>
  <c r="E99" i="5"/>
  <c r="D99" i="5" s="1"/>
  <c r="CO99" i="5" s="1"/>
  <c r="CT98" i="5"/>
  <c r="CS98" i="5"/>
  <c r="CR98" i="5"/>
  <c r="CQ98" i="5"/>
  <c r="CP98" i="5"/>
  <c r="CO98" i="5"/>
  <c r="CI98" i="5"/>
  <c r="CG98" i="5"/>
  <c r="CD98" i="5"/>
  <c r="CC98" i="5"/>
  <c r="CA98" i="5"/>
  <c r="F98" i="5"/>
  <c r="CB98" i="5" s="1"/>
  <c r="E98" i="5"/>
  <c r="D98" i="5" s="1"/>
  <c r="CW97" i="5"/>
  <c r="CT97" i="5"/>
  <c r="CS97" i="5"/>
  <c r="CR97" i="5"/>
  <c r="CQ97" i="5"/>
  <c r="CP97" i="5"/>
  <c r="CO97" i="5"/>
  <c r="CI97" i="5"/>
  <c r="CH97" i="5"/>
  <c r="CG97" i="5"/>
  <c r="CD97" i="5"/>
  <c r="CB97" i="5"/>
  <c r="CA97" i="5"/>
  <c r="F97" i="5"/>
  <c r="E97" i="5"/>
  <c r="D97" i="5" s="1"/>
  <c r="CV96" i="5"/>
  <c r="CU96" i="5"/>
  <c r="CT96" i="5"/>
  <c r="CS96" i="5"/>
  <c r="CR96" i="5"/>
  <c r="CQ96" i="5"/>
  <c r="CP96" i="5"/>
  <c r="CO96" i="5"/>
  <c r="CI96" i="5"/>
  <c r="CH96" i="5"/>
  <c r="CD96" i="5"/>
  <c r="CC96" i="5"/>
  <c r="CB96" i="5"/>
  <c r="CA96" i="5"/>
  <c r="F96" i="5"/>
  <c r="E96" i="5"/>
  <c r="D96" i="5"/>
  <c r="CW96" i="5" s="1"/>
  <c r="CR95" i="5"/>
  <c r="CD95" i="5"/>
  <c r="CA95" i="5"/>
  <c r="F95" i="5"/>
  <c r="CP95" i="5" s="1"/>
  <c r="E95" i="5"/>
  <c r="D95" i="5" s="1"/>
  <c r="CR94" i="5"/>
  <c r="CP94" i="5"/>
  <c r="CD94" i="5"/>
  <c r="CB94" i="5"/>
  <c r="CA94" i="5"/>
  <c r="F94" i="5"/>
  <c r="E94" i="5"/>
  <c r="D94" i="5" s="1"/>
  <c r="CR93" i="5"/>
  <c r="CD93" i="5"/>
  <c r="CA93" i="5"/>
  <c r="F93" i="5"/>
  <c r="CP93" i="5" s="1"/>
  <c r="E93" i="5"/>
  <c r="D93" i="5"/>
  <c r="CW93" i="5" s="1"/>
  <c r="CW92" i="5"/>
  <c r="CV92" i="5"/>
  <c r="CU92" i="5"/>
  <c r="CR92" i="5"/>
  <c r="CD92" i="5"/>
  <c r="CC92" i="5"/>
  <c r="CB92" i="5"/>
  <c r="CA92" i="5"/>
  <c r="F92" i="5"/>
  <c r="CP92" i="5" s="1"/>
  <c r="E92" i="5"/>
  <c r="D92" i="5"/>
  <c r="CR91" i="5"/>
  <c r="CD91" i="5"/>
  <c r="CA91" i="5"/>
  <c r="F91" i="5"/>
  <c r="CP91" i="5" s="1"/>
  <c r="E91" i="5"/>
  <c r="D91" i="5" s="1"/>
  <c r="D86" i="5"/>
  <c r="D85" i="5"/>
  <c r="CO81" i="5"/>
  <c r="CA81" i="5"/>
  <c r="O81" i="5" s="1"/>
  <c r="I81" i="5"/>
  <c r="D81" i="5"/>
  <c r="I80" i="5"/>
  <c r="CO80" i="5" s="1"/>
  <c r="D80" i="5"/>
  <c r="I79" i="5"/>
  <c r="CO79" i="5" s="1"/>
  <c r="D79" i="5"/>
  <c r="I78" i="5"/>
  <c r="D78" i="5"/>
  <c r="CO78" i="5" s="1"/>
  <c r="CO77" i="5"/>
  <c r="CA77" i="5"/>
  <c r="O77" i="5"/>
  <c r="I77" i="5"/>
  <c r="D77" i="5"/>
  <c r="CA76" i="5"/>
  <c r="O76" i="5"/>
  <c r="I76" i="5"/>
  <c r="CO76" i="5" s="1"/>
  <c r="D76" i="5"/>
  <c r="I75" i="5"/>
  <c r="D75" i="5"/>
  <c r="I74" i="5"/>
  <c r="D74" i="5"/>
  <c r="I73" i="5"/>
  <c r="CO73" i="5" s="1"/>
  <c r="D73" i="5"/>
  <c r="I72" i="5"/>
  <c r="D72" i="5"/>
  <c r="CO71" i="5"/>
  <c r="I71" i="5"/>
  <c r="CA71" i="5" s="1"/>
  <c r="O71" i="5" s="1"/>
  <c r="D71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D67" i="5"/>
  <c r="CQ66" i="5"/>
  <c r="CP66" i="5"/>
  <c r="CO66" i="5"/>
  <c r="CC66" i="5"/>
  <c r="CA66" i="5"/>
  <c r="F66" i="5"/>
  <c r="CB66" i="5" s="1"/>
  <c r="E66" i="5"/>
  <c r="D66" i="5" s="1"/>
  <c r="CR66" i="5" s="1"/>
  <c r="CS65" i="5"/>
  <c r="CQ65" i="5"/>
  <c r="CO65" i="5"/>
  <c r="CH65" i="5"/>
  <c r="CG65" i="5"/>
  <c r="CF65" i="5"/>
  <c r="CE65" i="5"/>
  <c r="CC65" i="5"/>
  <c r="CB65" i="5"/>
  <c r="CA65" i="5"/>
  <c r="F65" i="5"/>
  <c r="CP65" i="5" s="1"/>
  <c r="E65" i="5"/>
  <c r="D65" i="5" s="1"/>
  <c r="CQ64" i="5"/>
  <c r="CO64" i="5"/>
  <c r="CE64" i="5"/>
  <c r="CD64" i="5"/>
  <c r="CC64" i="5"/>
  <c r="CA64" i="5"/>
  <c r="F64" i="5"/>
  <c r="E64" i="5"/>
  <c r="E67" i="5" s="1"/>
  <c r="D64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CV62" i="5"/>
  <c r="CU62" i="5"/>
  <c r="CT62" i="5"/>
  <c r="CS62" i="5"/>
  <c r="CR62" i="5"/>
  <c r="CQ62" i="5"/>
  <c r="CP62" i="5"/>
  <c r="CO62" i="5"/>
  <c r="CE62" i="5"/>
  <c r="CD62" i="5"/>
  <c r="CC62" i="5"/>
  <c r="CB62" i="5"/>
  <c r="CA62" i="5"/>
  <c r="F62" i="5"/>
  <c r="E62" i="5"/>
  <c r="D62" i="5"/>
  <c r="CQ61" i="5"/>
  <c r="CO61" i="5"/>
  <c r="CC61" i="5"/>
  <c r="CA61" i="5"/>
  <c r="F61" i="5"/>
  <c r="CP61" i="5" s="1"/>
  <c r="E61" i="5"/>
  <c r="D61" i="5"/>
  <c r="CQ60" i="5"/>
  <c r="CP60" i="5"/>
  <c r="CO60" i="5"/>
  <c r="CF60" i="5"/>
  <c r="CE60" i="5"/>
  <c r="CC60" i="5"/>
  <c r="CB60" i="5"/>
  <c r="CA60" i="5"/>
  <c r="F60" i="5"/>
  <c r="E60" i="5"/>
  <c r="D60" i="5"/>
  <c r="CU59" i="5"/>
  <c r="CQ59" i="5"/>
  <c r="CO59" i="5"/>
  <c r="CD59" i="5"/>
  <c r="CC59" i="5"/>
  <c r="CA59" i="5"/>
  <c r="F59" i="5"/>
  <c r="E59" i="5"/>
  <c r="D59" i="5"/>
  <c r="CV58" i="5"/>
  <c r="CU58" i="5"/>
  <c r="CT58" i="5"/>
  <c r="CQ58" i="5"/>
  <c r="CP58" i="5"/>
  <c r="CO58" i="5"/>
  <c r="CC58" i="5"/>
  <c r="CB58" i="5"/>
  <c r="CA58" i="5"/>
  <c r="F58" i="5"/>
  <c r="E58" i="5"/>
  <c r="E63" i="5" s="1"/>
  <c r="D58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CR56" i="5"/>
  <c r="CQ56" i="5"/>
  <c r="CP56" i="5"/>
  <c r="CO56" i="5"/>
  <c r="CC56" i="5"/>
  <c r="CB56" i="5"/>
  <c r="CA56" i="5"/>
  <c r="F56" i="5"/>
  <c r="E56" i="5"/>
  <c r="D56" i="5"/>
  <c r="CQ55" i="5"/>
  <c r="CP55" i="5"/>
  <c r="CO55" i="5"/>
  <c r="CG55" i="5"/>
  <c r="CF55" i="5"/>
  <c r="CC55" i="5"/>
  <c r="CB55" i="5"/>
  <c r="CA55" i="5"/>
  <c r="F55" i="5"/>
  <c r="E55" i="5"/>
  <c r="D55" i="5"/>
  <c r="CQ54" i="5"/>
  <c r="CO54" i="5"/>
  <c r="CC54" i="5"/>
  <c r="CA54" i="5"/>
  <c r="F54" i="5"/>
  <c r="E54" i="5"/>
  <c r="D54" i="5" s="1"/>
  <c r="CR53" i="5"/>
  <c r="CQ53" i="5"/>
  <c r="CO53" i="5"/>
  <c r="CC53" i="5"/>
  <c r="CA53" i="5"/>
  <c r="F53" i="5"/>
  <c r="CB53" i="5" s="1"/>
  <c r="E53" i="5"/>
  <c r="D53" i="5"/>
  <c r="CV53" i="5" s="1"/>
  <c r="CQ52" i="5"/>
  <c r="CP52" i="5"/>
  <c r="CO52" i="5"/>
  <c r="CC52" i="5"/>
  <c r="CB52" i="5"/>
  <c r="CA52" i="5"/>
  <c r="F52" i="5"/>
  <c r="E52" i="5"/>
  <c r="D52" i="5"/>
  <c r="CQ51" i="5"/>
  <c r="CO51" i="5"/>
  <c r="CC51" i="5"/>
  <c r="CA51" i="5"/>
  <c r="F51" i="5"/>
  <c r="CP51" i="5" s="1"/>
  <c r="E51" i="5"/>
  <c r="CV50" i="5"/>
  <c r="CT50" i="5"/>
  <c r="CQ50" i="5"/>
  <c r="CP50" i="5"/>
  <c r="CO50" i="5"/>
  <c r="CH50" i="5"/>
  <c r="CG50" i="5"/>
  <c r="CE50" i="5"/>
  <c r="CC50" i="5"/>
  <c r="CA50" i="5"/>
  <c r="F50" i="5"/>
  <c r="CB50" i="5" s="1"/>
  <c r="E50" i="5"/>
  <c r="D50" i="5"/>
  <c r="CT49" i="5"/>
  <c r="CS49" i="5"/>
  <c r="CQ49" i="5"/>
  <c r="CP49" i="5"/>
  <c r="CO49" i="5"/>
  <c r="CH49" i="5"/>
  <c r="CG49" i="5"/>
  <c r="CF49" i="5"/>
  <c r="CE49" i="5"/>
  <c r="CD49" i="5"/>
  <c r="CC49" i="5"/>
  <c r="CB49" i="5"/>
  <c r="AY49" i="5" s="1"/>
  <c r="CA49" i="5"/>
  <c r="F49" i="5"/>
  <c r="E49" i="5"/>
  <c r="D49" i="5"/>
  <c r="CQ48" i="5"/>
  <c r="CO48" i="5"/>
  <c r="CD48" i="5"/>
  <c r="CC48" i="5"/>
  <c r="CB48" i="5"/>
  <c r="CA48" i="5"/>
  <c r="F48" i="5"/>
  <c r="CP48" i="5" s="1"/>
  <c r="E48" i="5"/>
  <c r="D48" i="5" s="1"/>
  <c r="CQ47" i="5"/>
  <c r="CO47" i="5"/>
  <c r="CC47" i="5"/>
  <c r="CA47" i="5"/>
  <c r="F47" i="5"/>
  <c r="CP47" i="5" s="1"/>
  <c r="E47" i="5"/>
  <c r="CO46" i="5"/>
  <c r="CF46" i="5"/>
  <c r="CB46" i="5"/>
  <c r="CA46" i="5"/>
  <c r="F46" i="5"/>
  <c r="CP46" i="5" s="1"/>
  <c r="E46" i="5"/>
  <c r="D46" i="5"/>
  <c r="CV45" i="5"/>
  <c r="CU45" i="5"/>
  <c r="CR45" i="5"/>
  <c r="CP45" i="5"/>
  <c r="CO45" i="5"/>
  <c r="CA45" i="5"/>
  <c r="F45" i="5"/>
  <c r="CB45" i="5" s="1"/>
  <c r="E45" i="5"/>
  <c r="D45" i="5"/>
  <c r="CV44" i="5"/>
  <c r="CT44" i="5"/>
  <c r="CS44" i="5"/>
  <c r="CR44" i="5"/>
  <c r="CQ44" i="5"/>
  <c r="CP44" i="5"/>
  <c r="CO44" i="5"/>
  <c r="CH44" i="5"/>
  <c r="CG44" i="5"/>
  <c r="CF44" i="5"/>
  <c r="CC44" i="5"/>
  <c r="CA44" i="5"/>
  <c r="F44" i="5"/>
  <c r="CB44" i="5" s="1"/>
  <c r="E44" i="5"/>
  <c r="D44" i="5" s="1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CQ38" i="5"/>
  <c r="CO38" i="5"/>
  <c r="CC38" i="5"/>
  <c r="CA38" i="5"/>
  <c r="F38" i="5"/>
  <c r="CB38" i="5" s="1"/>
  <c r="E38" i="5"/>
  <c r="CV37" i="5"/>
  <c r="CR37" i="5"/>
  <c r="CQ37" i="5"/>
  <c r="CO37" i="5"/>
  <c r="CG37" i="5"/>
  <c r="CC37" i="5"/>
  <c r="CA37" i="5"/>
  <c r="F37" i="5"/>
  <c r="CP37" i="5" s="1"/>
  <c r="E37" i="5"/>
  <c r="D37" i="5"/>
  <c r="CV36" i="5"/>
  <c r="CT36" i="5"/>
  <c r="CS36" i="5"/>
  <c r="CR36" i="5"/>
  <c r="CQ36" i="5"/>
  <c r="CO36" i="5"/>
  <c r="CH36" i="5"/>
  <c r="CG36" i="5"/>
  <c r="CF36" i="5"/>
  <c r="CD36" i="5"/>
  <c r="CC36" i="5"/>
  <c r="CA36" i="5"/>
  <c r="F36" i="5"/>
  <c r="CP36" i="5" s="1"/>
  <c r="E36" i="5"/>
  <c r="D36" i="5"/>
  <c r="CE36" i="5" s="1"/>
  <c r="CQ35" i="5"/>
  <c r="CO35" i="5"/>
  <c r="CC35" i="5"/>
  <c r="CB35" i="5"/>
  <c r="CA35" i="5"/>
  <c r="F35" i="5"/>
  <c r="CP35" i="5" s="1"/>
  <c r="E35" i="5"/>
  <c r="CV34" i="5"/>
  <c r="CU34" i="5"/>
  <c r="CT34" i="5"/>
  <c r="CS34" i="5"/>
  <c r="CR34" i="5"/>
  <c r="CQ34" i="5"/>
  <c r="CO34" i="5"/>
  <c r="CH34" i="5"/>
  <c r="CG34" i="5"/>
  <c r="CF34" i="5"/>
  <c r="CE34" i="5"/>
  <c r="CD34" i="5"/>
  <c r="CC34" i="5"/>
  <c r="CB34" i="5"/>
  <c r="CA34" i="5"/>
  <c r="AY34" i="5" s="1"/>
  <c r="F34" i="5"/>
  <c r="CP34" i="5" s="1"/>
  <c r="E34" i="5"/>
  <c r="D34" i="5"/>
  <c r="CQ33" i="5"/>
  <c r="CO33" i="5"/>
  <c r="CC33" i="5"/>
  <c r="CA33" i="5"/>
  <c r="F33" i="5"/>
  <c r="E33" i="5"/>
  <c r="CQ32" i="5"/>
  <c r="CO32" i="5"/>
  <c r="CC32" i="5"/>
  <c r="CB32" i="5"/>
  <c r="CA32" i="5"/>
  <c r="F32" i="5"/>
  <c r="E32" i="5"/>
  <c r="CR31" i="5"/>
  <c r="CQ31" i="5"/>
  <c r="CO31" i="5"/>
  <c r="CH31" i="5"/>
  <c r="CG31" i="5"/>
  <c r="CE31" i="5"/>
  <c r="CD31" i="5"/>
  <c r="CC31" i="5"/>
  <c r="CB31" i="5"/>
  <c r="CA31" i="5"/>
  <c r="F31" i="5"/>
  <c r="CP31" i="5" s="1"/>
  <c r="E31" i="5"/>
  <c r="D31" i="5"/>
  <c r="CQ30" i="5"/>
  <c r="CO30" i="5"/>
  <c r="CC30" i="5"/>
  <c r="CA30" i="5"/>
  <c r="F30" i="5"/>
  <c r="CP30" i="5" s="1"/>
  <c r="E30" i="5"/>
  <c r="CQ29" i="5"/>
  <c r="CO29" i="5"/>
  <c r="CC29" i="5"/>
  <c r="CA29" i="5"/>
  <c r="F29" i="5"/>
  <c r="CP29" i="5" s="1"/>
  <c r="E29" i="5"/>
  <c r="CQ28" i="5"/>
  <c r="CO28" i="5"/>
  <c r="CC28" i="5"/>
  <c r="CA28" i="5"/>
  <c r="F28" i="5"/>
  <c r="CP28" i="5" s="1"/>
  <c r="E28" i="5"/>
  <c r="CQ27" i="5"/>
  <c r="CO27" i="5"/>
  <c r="CC27" i="5"/>
  <c r="CA27" i="5"/>
  <c r="F27" i="5"/>
  <c r="D27" i="5" s="1"/>
  <c r="E27" i="5"/>
  <c r="CV26" i="5"/>
  <c r="CU26" i="5"/>
  <c r="CT26" i="5"/>
  <c r="CS26" i="5"/>
  <c r="CQ26" i="5"/>
  <c r="CO26" i="5"/>
  <c r="CC26" i="5"/>
  <c r="CA26" i="5"/>
  <c r="F26" i="5"/>
  <c r="E26" i="5"/>
  <c r="D26" i="5"/>
  <c r="CQ25" i="5"/>
  <c r="CO25" i="5"/>
  <c r="CC25" i="5"/>
  <c r="CA25" i="5"/>
  <c r="F25" i="5"/>
  <c r="D25" i="5" s="1"/>
  <c r="E25" i="5"/>
  <c r="CQ24" i="5"/>
  <c r="CO24" i="5"/>
  <c r="CC24" i="5"/>
  <c r="CA24" i="5"/>
  <c r="F24" i="5"/>
  <c r="E24" i="5"/>
  <c r="D24" i="5"/>
  <c r="CV23" i="5"/>
  <c r="CU23" i="5"/>
  <c r="CQ23" i="5"/>
  <c r="CO23" i="5"/>
  <c r="CC23" i="5"/>
  <c r="CA23" i="5"/>
  <c r="F23" i="5"/>
  <c r="E23" i="5"/>
  <c r="D23" i="5"/>
  <c r="CD23" i="5" s="1"/>
  <c r="CV22" i="5"/>
  <c r="CU22" i="5"/>
  <c r="CQ22" i="5"/>
  <c r="CO22" i="5"/>
  <c r="CG22" i="5"/>
  <c r="CD22" i="5"/>
  <c r="CC22" i="5"/>
  <c r="CA22" i="5"/>
  <c r="F22" i="5"/>
  <c r="E22" i="5"/>
  <c r="D22" i="5"/>
  <c r="CT22" i="5" s="1"/>
  <c r="CQ21" i="5"/>
  <c r="CO21" i="5"/>
  <c r="CC21" i="5"/>
  <c r="CA21" i="5"/>
  <c r="F21" i="5"/>
  <c r="E21" i="5"/>
  <c r="E39" i="5" s="1"/>
  <c r="D21" i="5"/>
  <c r="CQ17" i="5"/>
  <c r="CO17" i="5"/>
  <c r="CC17" i="5"/>
  <c r="CA17" i="5"/>
  <c r="F17" i="5"/>
  <c r="E17" i="5"/>
  <c r="D17" i="5"/>
  <c r="CQ16" i="5"/>
  <c r="CO16" i="5"/>
  <c r="CC16" i="5"/>
  <c r="CA16" i="5"/>
  <c r="F16" i="5"/>
  <c r="E16" i="5"/>
  <c r="D16" i="5" s="1"/>
  <c r="CQ15" i="5"/>
  <c r="CO15" i="5"/>
  <c r="CC15" i="5"/>
  <c r="CA15" i="5"/>
  <c r="F15" i="5"/>
  <c r="E15" i="5"/>
  <c r="CQ14" i="5"/>
  <c r="CO14" i="5"/>
  <c r="CC14" i="5"/>
  <c r="CA14" i="5"/>
  <c r="F14" i="5"/>
  <c r="E14" i="5"/>
  <c r="D14" i="5" s="1"/>
  <c r="CV13" i="5"/>
  <c r="CU13" i="5"/>
  <c r="CT13" i="5"/>
  <c r="CS13" i="5"/>
  <c r="CQ13" i="5"/>
  <c r="CO13" i="5"/>
  <c r="CC13" i="5"/>
  <c r="CA13" i="5"/>
  <c r="F13" i="5"/>
  <c r="E13" i="5"/>
  <c r="D13" i="5"/>
  <c r="CQ12" i="5"/>
  <c r="CO12" i="5"/>
  <c r="CC12" i="5"/>
  <c r="CA12" i="5"/>
  <c r="F12" i="5"/>
  <c r="D12" i="5" s="1"/>
  <c r="E12" i="5"/>
  <c r="A5" i="5"/>
  <c r="A4" i="5"/>
  <c r="A3" i="5"/>
  <c r="A2" i="5"/>
  <c r="CC108" i="5" l="1"/>
  <c r="CS108" i="5"/>
  <c r="CQ108" i="5"/>
  <c r="CI108" i="5"/>
  <c r="CO108" i="5"/>
  <c r="CH108" i="5"/>
  <c r="CG108" i="5"/>
  <c r="CV108" i="5"/>
  <c r="CW108" i="5"/>
  <c r="CU108" i="5"/>
  <c r="CT108" i="5"/>
  <c r="CF108" i="5"/>
  <c r="CE108" i="5"/>
  <c r="CC118" i="5"/>
  <c r="CT118" i="5"/>
  <c r="CF118" i="5"/>
  <c r="CE118" i="5"/>
  <c r="CO118" i="5"/>
  <c r="CG118" i="5"/>
  <c r="CQ118" i="5"/>
  <c r="CI118" i="5"/>
  <c r="CH118" i="5"/>
  <c r="CU118" i="5"/>
  <c r="CW118" i="5"/>
  <c r="CV118" i="5"/>
  <c r="CS118" i="5"/>
  <c r="AY198" i="5"/>
  <c r="CI132" i="5"/>
  <c r="CC132" i="5"/>
  <c r="CV132" i="5"/>
  <c r="CT132" i="5"/>
  <c r="CF132" i="5"/>
  <c r="CO132" i="5"/>
  <c r="CG132" i="5"/>
  <c r="CU132" i="5"/>
  <c r="CQ132" i="5"/>
  <c r="CW132" i="5"/>
  <c r="CS132" i="5"/>
  <c r="CH132" i="5"/>
  <c r="CE132" i="5"/>
  <c r="CR27" i="5"/>
  <c r="CH27" i="5"/>
  <c r="CF27" i="5"/>
  <c r="CE27" i="5"/>
  <c r="CS27" i="5"/>
  <c r="CV27" i="5"/>
  <c r="CU27" i="5"/>
  <c r="CT27" i="5"/>
  <c r="CD27" i="5"/>
  <c r="CG27" i="5"/>
  <c r="CR16" i="5"/>
  <c r="CH16" i="5"/>
  <c r="CF16" i="5"/>
  <c r="CE16" i="5"/>
  <c r="CG16" i="5"/>
  <c r="CD16" i="5"/>
  <c r="CV16" i="5"/>
  <c r="CS16" i="5"/>
  <c r="CU16" i="5"/>
  <c r="CT16" i="5"/>
  <c r="CU91" i="5"/>
  <c r="CI91" i="5"/>
  <c r="CF91" i="5"/>
  <c r="CE91" i="5"/>
  <c r="CQ91" i="5"/>
  <c r="CO91" i="5"/>
  <c r="CH91" i="5"/>
  <c r="CG91" i="5"/>
  <c r="CC91" i="5"/>
  <c r="CW91" i="5"/>
  <c r="CV91" i="5"/>
  <c r="CT91" i="5"/>
  <c r="CS91" i="5"/>
  <c r="AY60" i="5"/>
  <c r="CR14" i="5"/>
  <c r="CH14" i="5"/>
  <c r="CF14" i="5"/>
  <c r="CE14" i="5"/>
  <c r="CS14" i="5"/>
  <c r="CV14" i="5"/>
  <c r="CU14" i="5"/>
  <c r="CT14" i="5"/>
  <c r="CG14" i="5"/>
  <c r="CD14" i="5"/>
  <c r="CR25" i="5"/>
  <c r="CH25" i="5"/>
  <c r="CF25" i="5"/>
  <c r="CE25" i="5"/>
  <c r="CT25" i="5"/>
  <c r="CS25" i="5"/>
  <c r="CU25" i="5"/>
  <c r="CV25" i="5"/>
  <c r="CG25" i="5"/>
  <c r="CD25" i="5"/>
  <c r="CO94" i="5"/>
  <c r="CF94" i="5"/>
  <c r="CG94" i="5"/>
  <c r="CE94" i="5"/>
  <c r="CV94" i="5"/>
  <c r="CW94" i="5"/>
  <c r="CS94" i="5"/>
  <c r="CU94" i="5"/>
  <c r="CT94" i="5"/>
  <c r="CQ94" i="5"/>
  <c r="CH94" i="5"/>
  <c r="CI94" i="5"/>
  <c r="CC94" i="5"/>
  <c r="AY25" i="5"/>
  <c r="CR12" i="5"/>
  <c r="CH12" i="5"/>
  <c r="CF12" i="5"/>
  <c r="CE12" i="5"/>
  <c r="CU12" i="5"/>
  <c r="CT12" i="5"/>
  <c r="CV12" i="5"/>
  <c r="CS12" i="5"/>
  <c r="CG12" i="5"/>
  <c r="CD12" i="5"/>
  <c r="CC208" i="5"/>
  <c r="CV208" i="5"/>
  <c r="CR208" i="5"/>
  <c r="CQ208" i="5"/>
  <c r="CH208" i="5"/>
  <c r="CG208" i="5"/>
  <c r="CE208" i="5"/>
  <c r="CP208" i="5"/>
  <c r="CD208" i="5"/>
  <c r="CB208" i="5"/>
  <c r="AY208" i="5" s="1"/>
  <c r="CU208" i="5"/>
  <c r="CS208" i="5"/>
  <c r="CC126" i="5"/>
  <c r="CQ126" i="5"/>
  <c r="CF126" i="5"/>
  <c r="CX126" i="5"/>
  <c r="CV126" i="5"/>
  <c r="CS126" i="5"/>
  <c r="CW126" i="5"/>
  <c r="CU126" i="5"/>
  <c r="CT126" i="5"/>
  <c r="CI126" i="5"/>
  <c r="CO126" i="5"/>
  <c r="CJ126" i="5"/>
  <c r="CH126" i="5"/>
  <c r="CG126" i="5"/>
  <c r="CE126" i="5"/>
  <c r="AY126" i="5" s="1"/>
  <c r="CQ110" i="5"/>
  <c r="CC110" i="5"/>
  <c r="CW110" i="5"/>
  <c r="CU110" i="5"/>
  <c r="CV110" i="5"/>
  <c r="CT110" i="5"/>
  <c r="CS110" i="5"/>
  <c r="CO110" i="5"/>
  <c r="CG110" i="5"/>
  <c r="CJ123" i="5"/>
  <c r="CW123" i="5"/>
  <c r="CV123" i="5"/>
  <c r="CI123" i="5"/>
  <c r="CU123" i="5"/>
  <c r="CX123" i="5"/>
  <c r="CT123" i="5"/>
  <c r="CG123" i="5"/>
  <c r="CE123" i="5"/>
  <c r="CF123" i="5"/>
  <c r="CC123" i="5"/>
  <c r="AY123" i="5" s="1"/>
  <c r="AY189" i="5"/>
  <c r="CV286" i="5"/>
  <c r="CT286" i="5"/>
  <c r="CH286" i="5"/>
  <c r="CF286" i="5"/>
  <c r="CZ286" i="5"/>
  <c r="CL286" i="5"/>
  <c r="CY286" i="5"/>
  <c r="CW286" i="5"/>
  <c r="CK286" i="5"/>
  <c r="CI286" i="5"/>
  <c r="CP21" i="5"/>
  <c r="CB21" i="5"/>
  <c r="CB28" i="5"/>
  <c r="CU46" i="5"/>
  <c r="CH46" i="5"/>
  <c r="CS46" i="5"/>
  <c r="CR46" i="5"/>
  <c r="CG46" i="5"/>
  <c r="CE46" i="5"/>
  <c r="AY46" i="5" s="1"/>
  <c r="CD46" i="5"/>
  <c r="CV64" i="5"/>
  <c r="CU64" i="5"/>
  <c r="CT64" i="5"/>
  <c r="CR64" i="5"/>
  <c r="CH64" i="5"/>
  <c r="CI105" i="5"/>
  <c r="CV105" i="5"/>
  <c r="CG105" i="5"/>
  <c r="CE105" i="5"/>
  <c r="CF105" i="5"/>
  <c r="CC105" i="5"/>
  <c r="CB110" i="5"/>
  <c r="AY110" i="5" s="1"/>
  <c r="CP110" i="5"/>
  <c r="CW114" i="5"/>
  <c r="CZ253" i="5"/>
  <c r="CY253" i="5"/>
  <c r="CT253" i="5"/>
  <c r="CL253" i="5"/>
  <c r="CI253" i="5"/>
  <c r="CK253" i="5"/>
  <c r="CS253" i="5"/>
  <c r="CH253" i="5"/>
  <c r="CF253" i="5"/>
  <c r="CE253" i="5"/>
  <c r="CW253" i="5"/>
  <c r="CV253" i="5"/>
  <c r="CS53" i="5"/>
  <c r="F57" i="5"/>
  <c r="CG59" i="5"/>
  <c r="CT59" i="5"/>
  <c r="CS59" i="5"/>
  <c r="CR59" i="5"/>
  <c r="CF59" i="5"/>
  <c r="CE59" i="5"/>
  <c r="CB112" i="5"/>
  <c r="CP112" i="5"/>
  <c r="CC115" i="5"/>
  <c r="AY115" i="5" s="1"/>
  <c r="CE115" i="5"/>
  <c r="CF115" i="5"/>
  <c r="CV115" i="5"/>
  <c r="CD172" i="5"/>
  <c r="CV172" i="5"/>
  <c r="CT172" i="5"/>
  <c r="CR172" i="5"/>
  <c r="CU172" i="5"/>
  <c r="CF172" i="5"/>
  <c r="CH172" i="5"/>
  <c r="CG172" i="5"/>
  <c r="CE172" i="5"/>
  <c r="AY172" i="5" s="1"/>
  <c r="CQ180" i="5"/>
  <c r="CS22" i="5"/>
  <c r="CP24" i="5"/>
  <c r="CB24" i="5"/>
  <c r="AY24" i="5" s="1"/>
  <c r="D30" i="5"/>
  <c r="CP33" i="5"/>
  <c r="CB33" i="5"/>
  <c r="D33" i="5"/>
  <c r="CF37" i="5"/>
  <c r="CE37" i="5"/>
  <c r="CD37" i="5"/>
  <c r="CT53" i="5"/>
  <c r="CB64" i="5"/>
  <c r="F67" i="5"/>
  <c r="AY105" i="5"/>
  <c r="CV106" i="5"/>
  <c r="CS130" i="5"/>
  <c r="CB170" i="5"/>
  <c r="CR198" i="5"/>
  <c r="CG198" i="5"/>
  <c r="CD198" i="5"/>
  <c r="CC198" i="5"/>
  <c r="CU198" i="5"/>
  <c r="CT198" i="5"/>
  <c r="CV198" i="5"/>
  <c r="CS198" i="5"/>
  <c r="CQ198" i="5"/>
  <c r="CH198" i="5"/>
  <c r="CS221" i="5"/>
  <c r="CP221" i="5"/>
  <c r="CH221" i="5"/>
  <c r="CE221" i="5"/>
  <c r="CV221" i="5"/>
  <c r="CU221" i="5"/>
  <c r="CR221" i="5"/>
  <c r="CQ221" i="5"/>
  <c r="CG221" i="5"/>
  <c r="CC221" i="5"/>
  <c r="CD221" i="5"/>
  <c r="CI273" i="5"/>
  <c r="CH273" i="5"/>
  <c r="CF273" i="5"/>
  <c r="CZ273" i="5"/>
  <c r="CY273" i="5"/>
  <c r="CX273" i="5"/>
  <c r="CW273" i="5"/>
  <c r="CV273" i="5"/>
  <c r="CL273" i="5"/>
  <c r="CT273" i="5"/>
  <c r="CK273" i="5"/>
  <c r="CJ273" i="5"/>
  <c r="CU52" i="5"/>
  <c r="CV52" i="5"/>
  <c r="CG52" i="5"/>
  <c r="CE52" i="5"/>
  <c r="CF52" i="5"/>
  <c r="CD52" i="5"/>
  <c r="E57" i="5"/>
  <c r="CD170" i="5"/>
  <c r="CV170" i="5"/>
  <c r="CT170" i="5"/>
  <c r="CR170" i="5"/>
  <c r="CH170" i="5"/>
  <c r="CG170" i="5"/>
  <c r="CE170" i="5"/>
  <c r="CS170" i="5"/>
  <c r="CG180" i="5"/>
  <c r="CE180" i="5"/>
  <c r="CV180" i="5"/>
  <c r="CP180" i="5"/>
  <c r="CH180" i="5"/>
  <c r="CC180" i="5"/>
  <c r="CB180" i="5"/>
  <c r="CS195" i="5"/>
  <c r="CB195" i="5"/>
  <c r="CV195" i="5"/>
  <c r="CR195" i="5"/>
  <c r="CQ195" i="5"/>
  <c r="CH195" i="5"/>
  <c r="CU195" i="5"/>
  <c r="CP195" i="5"/>
  <c r="CG195" i="5"/>
  <c r="CE195" i="5"/>
  <c r="CD195" i="5"/>
  <c r="CR24" i="5"/>
  <c r="CH24" i="5"/>
  <c r="CF24" i="5"/>
  <c r="CE24" i="5"/>
  <c r="CU48" i="5"/>
  <c r="CS48" i="5"/>
  <c r="CV48" i="5"/>
  <c r="CT48" i="5"/>
  <c r="CG48" i="5"/>
  <c r="CU112" i="5"/>
  <c r="CH112" i="5"/>
  <c r="CQ112" i="5"/>
  <c r="CC112" i="5"/>
  <c r="CW112" i="5"/>
  <c r="CV112" i="5"/>
  <c r="CT112" i="5"/>
  <c r="CD180" i="5"/>
  <c r="CC192" i="5"/>
  <c r="CB192" i="5"/>
  <c r="AY192" i="5" s="1"/>
  <c r="CV192" i="5"/>
  <c r="CS192" i="5"/>
  <c r="CR192" i="5"/>
  <c r="CH192" i="5"/>
  <c r="CE192" i="5"/>
  <c r="CD192" i="5"/>
  <c r="CU192" i="5"/>
  <c r="CQ192" i="5"/>
  <c r="CG192" i="5"/>
  <c r="CP59" i="5"/>
  <c r="F63" i="5"/>
  <c r="CB59" i="5"/>
  <c r="AY101" i="5"/>
  <c r="CE110" i="5"/>
  <c r="CH123" i="5"/>
  <c r="D133" i="5"/>
  <c r="F174" i="5"/>
  <c r="D163" i="5"/>
  <c r="CP163" i="5"/>
  <c r="CP172" i="5"/>
  <c r="CB172" i="5"/>
  <c r="CS180" i="5"/>
  <c r="CP192" i="5"/>
  <c r="CK265" i="5"/>
  <c r="CI265" i="5"/>
  <c r="CH265" i="5"/>
  <c r="CZ265" i="5"/>
  <c r="CY265" i="5"/>
  <c r="CW265" i="5"/>
  <c r="CV265" i="5"/>
  <c r="CU265" i="5"/>
  <c r="CS265" i="5"/>
  <c r="CG265" i="5"/>
  <c r="AY265" i="5" s="1"/>
  <c r="CT265" i="5"/>
  <c r="CL265" i="5"/>
  <c r="CF265" i="5"/>
  <c r="CE265" i="5"/>
  <c r="CV274" i="5"/>
  <c r="CT274" i="5"/>
  <c r="CL274" i="5"/>
  <c r="CK274" i="5"/>
  <c r="CZ274" i="5"/>
  <c r="CY274" i="5"/>
  <c r="CW274" i="5"/>
  <c r="CI274" i="5"/>
  <c r="CH274" i="5"/>
  <c r="CF274" i="5"/>
  <c r="CR21" i="5"/>
  <c r="CH21" i="5"/>
  <c r="CF21" i="5"/>
  <c r="CE21" i="5"/>
  <c r="CU138" i="5"/>
  <c r="CV138" i="5"/>
  <c r="CT138" i="5"/>
  <c r="CI138" i="5"/>
  <c r="CG138" i="5"/>
  <c r="CE138" i="5"/>
  <c r="CC138" i="5"/>
  <c r="CW138" i="5"/>
  <c r="CX138" i="5"/>
  <c r="CS138" i="5"/>
  <c r="CQ138" i="5"/>
  <c r="CO138" i="5"/>
  <c r="CP14" i="5"/>
  <c r="CB14" i="5"/>
  <c r="AY14" i="5" s="1"/>
  <c r="CF317" i="5"/>
  <c r="CZ317" i="5"/>
  <c r="CW317" i="5"/>
  <c r="CV317" i="5"/>
  <c r="CT317" i="5"/>
  <c r="CK317" i="5"/>
  <c r="CH317" i="5"/>
  <c r="CY317" i="5"/>
  <c r="CL317" i="5"/>
  <c r="CG21" i="5"/>
  <c r="CP17" i="5"/>
  <c r="CB17" i="5"/>
  <c r="CD24" i="5"/>
  <c r="CE48" i="5"/>
  <c r="CP38" i="5"/>
  <c r="D38" i="5"/>
  <c r="CU54" i="5"/>
  <c r="CD54" i="5"/>
  <c r="CS54" i="5"/>
  <c r="CR54" i="5"/>
  <c r="CG54" i="5"/>
  <c r="CF54" i="5"/>
  <c r="CB133" i="5"/>
  <c r="CP133" i="5"/>
  <c r="CP54" i="5"/>
  <c r="CB54" i="5"/>
  <c r="CB30" i="5"/>
  <c r="CC135" i="5"/>
  <c r="CS135" i="5"/>
  <c r="CQ135" i="5"/>
  <c r="CT135" i="5"/>
  <c r="CI135" i="5"/>
  <c r="CO135" i="5"/>
  <c r="CF135" i="5"/>
  <c r="CH135" i="5"/>
  <c r="CG135" i="5"/>
  <c r="CE135" i="5"/>
  <c r="CK257" i="5"/>
  <c r="CI257" i="5"/>
  <c r="CY257" i="5"/>
  <c r="CW257" i="5"/>
  <c r="CT257" i="5"/>
  <c r="CL257" i="5"/>
  <c r="CZ257" i="5"/>
  <c r="CV257" i="5"/>
  <c r="CF64" i="5"/>
  <c r="AY64" i="5" s="1"/>
  <c r="CO72" i="5"/>
  <c r="CV104" i="5"/>
  <c r="CF104" i="5"/>
  <c r="CE104" i="5"/>
  <c r="CC104" i="5"/>
  <c r="CW104" i="5"/>
  <c r="CS123" i="5"/>
  <c r="CH181" i="5"/>
  <c r="CW111" i="5"/>
  <c r="CO111" i="5"/>
  <c r="CQ111" i="5"/>
  <c r="CS111" i="5"/>
  <c r="CV111" i="5"/>
  <c r="CU111" i="5"/>
  <c r="CT111" i="5"/>
  <c r="CG111" i="5"/>
  <c r="CH124" i="5"/>
  <c r="CV124" i="5"/>
  <c r="CU124" i="5"/>
  <c r="CI124" i="5"/>
  <c r="CS124" i="5"/>
  <c r="CG124" i="5"/>
  <c r="CQ124" i="5"/>
  <c r="CJ124" i="5"/>
  <c r="CF124" i="5"/>
  <c r="CE124" i="5"/>
  <c r="CD167" i="5"/>
  <c r="AY167" i="5" s="1"/>
  <c r="CV167" i="5"/>
  <c r="CT167" i="5"/>
  <c r="CR167" i="5"/>
  <c r="CU167" i="5"/>
  <c r="CS167" i="5"/>
  <c r="CU170" i="5"/>
  <c r="CS172" i="5"/>
  <c r="CP181" i="5"/>
  <c r="CB187" i="5"/>
  <c r="CU203" i="5"/>
  <c r="CQ203" i="5"/>
  <c r="CG203" i="5"/>
  <c r="CF203" i="5"/>
  <c r="CE203" i="5"/>
  <c r="CC203" i="5"/>
  <c r="CB203" i="5"/>
  <c r="CV203" i="5"/>
  <c r="CT203" i="5"/>
  <c r="CR203" i="5"/>
  <c r="CI317" i="5"/>
  <c r="CH95" i="5"/>
  <c r="CE95" i="5"/>
  <c r="CG95" i="5"/>
  <c r="CF95" i="5"/>
  <c r="CU95" i="5"/>
  <c r="CW95" i="5"/>
  <c r="CV95" i="5"/>
  <c r="CT95" i="5"/>
  <c r="CS95" i="5"/>
  <c r="CG141" i="5"/>
  <c r="CO141" i="5"/>
  <c r="CJ141" i="5"/>
  <c r="AY141" i="5" s="1"/>
  <c r="CW141" i="5"/>
  <c r="CQ141" i="5"/>
  <c r="CH141" i="5"/>
  <c r="CI141" i="5"/>
  <c r="CF141" i="5"/>
  <c r="CC141" i="5"/>
  <c r="CE141" i="5"/>
  <c r="CP170" i="5"/>
  <c r="CG58" i="5"/>
  <c r="D63" i="5"/>
  <c r="CS58" i="5"/>
  <c r="CH58" i="5"/>
  <c r="CF58" i="5"/>
  <c r="CD58" i="5"/>
  <c r="AY58" i="5" s="1"/>
  <c r="CQ105" i="5"/>
  <c r="CD165" i="5"/>
  <c r="CV165" i="5"/>
  <c r="CT165" i="5"/>
  <c r="CR165" i="5"/>
  <c r="CF165" i="5"/>
  <c r="CE165" i="5"/>
  <c r="CU165" i="5"/>
  <c r="CH165" i="5"/>
  <c r="CS165" i="5"/>
  <c r="CG165" i="5"/>
  <c r="CP23" i="5"/>
  <c r="CB23" i="5"/>
  <c r="CR26" i="5"/>
  <c r="CH26" i="5"/>
  <c r="CF26" i="5"/>
  <c r="CE26" i="5"/>
  <c r="CF48" i="5"/>
  <c r="AY48" i="5" s="1"/>
  <c r="CR52" i="5"/>
  <c r="CJ127" i="5"/>
  <c r="CC127" i="5"/>
  <c r="AY127" i="5" s="1"/>
  <c r="CW127" i="5"/>
  <c r="CT127" i="5"/>
  <c r="CX127" i="5"/>
  <c r="CV127" i="5"/>
  <c r="CU127" i="5"/>
  <c r="CS127" i="5"/>
  <c r="CI127" i="5"/>
  <c r="CB138" i="5"/>
  <c r="CT21" i="5"/>
  <c r="CP32" i="5"/>
  <c r="D32" i="5"/>
  <c r="CH37" i="5"/>
  <c r="CS45" i="5"/>
  <c r="CE45" i="5"/>
  <c r="CD45" i="5"/>
  <c r="AY45" i="5" s="1"/>
  <c r="CH45" i="5"/>
  <c r="CG45" i="5"/>
  <c r="CF45" i="5"/>
  <c r="D47" i="5"/>
  <c r="CH48" i="5"/>
  <c r="CS52" i="5"/>
  <c r="CE54" i="5"/>
  <c r="CD66" i="5"/>
  <c r="AY66" i="5" s="1"/>
  <c r="CA72" i="5"/>
  <c r="O72" i="5" s="1"/>
  <c r="CA78" i="5"/>
  <c r="O78" i="5" s="1"/>
  <c r="CE99" i="5"/>
  <c r="CT105" i="5"/>
  <c r="CB109" i="5"/>
  <c r="CP109" i="5"/>
  <c r="CO112" i="5"/>
  <c r="CQ115" i="5"/>
  <c r="CD173" i="5"/>
  <c r="CV173" i="5"/>
  <c r="CT173" i="5"/>
  <c r="CR173" i="5"/>
  <c r="CH173" i="5"/>
  <c r="CS173" i="5"/>
  <c r="CU173" i="5"/>
  <c r="CF173" i="5"/>
  <c r="CG209" i="5"/>
  <c r="CU209" i="5"/>
  <c r="CT209" i="5"/>
  <c r="CR209" i="5"/>
  <c r="CH209" i="5"/>
  <c r="CC209" i="5"/>
  <c r="CQ209" i="5"/>
  <c r="CP209" i="5"/>
  <c r="CF209" i="5"/>
  <c r="CD209" i="5"/>
  <c r="CB209" i="5"/>
  <c r="CV209" i="5"/>
  <c r="CS209" i="5"/>
  <c r="CF252" i="5"/>
  <c r="CE252" i="5"/>
  <c r="CZ252" i="5"/>
  <c r="CY252" i="5"/>
  <c r="CT252" i="5"/>
  <c r="CQ252" i="5"/>
  <c r="CL252" i="5"/>
  <c r="CW252" i="5"/>
  <c r="CR252" i="5"/>
  <c r="CD252" i="5"/>
  <c r="AY252" i="5" s="1"/>
  <c r="CC252" i="5"/>
  <c r="CV252" i="5"/>
  <c r="CZ306" i="5"/>
  <c r="CY306" i="5"/>
  <c r="CW306" i="5"/>
  <c r="CR306" i="5"/>
  <c r="CQ306" i="5"/>
  <c r="CL306" i="5"/>
  <c r="CK306" i="5"/>
  <c r="CI306" i="5"/>
  <c r="CH306" i="5"/>
  <c r="CF306" i="5"/>
  <c r="CD306" i="5"/>
  <c r="CV306" i="5"/>
  <c r="CT306" i="5"/>
  <c r="CS306" i="5"/>
  <c r="CE306" i="5"/>
  <c r="CC306" i="5"/>
  <c r="AY306" i="5" s="1"/>
  <c r="CR17" i="5"/>
  <c r="CH17" i="5"/>
  <c r="CF17" i="5"/>
  <c r="CE17" i="5"/>
  <c r="CQ123" i="5"/>
  <c r="CB107" i="5"/>
  <c r="CP107" i="5"/>
  <c r="CT46" i="5"/>
  <c r="CU56" i="5"/>
  <c r="CF56" i="5"/>
  <c r="CV56" i="5"/>
  <c r="CT56" i="5"/>
  <c r="CS56" i="5"/>
  <c r="CG56" i="5"/>
  <c r="CS109" i="5"/>
  <c r="CQ109" i="5"/>
  <c r="CU109" i="5"/>
  <c r="CI109" i="5"/>
  <c r="CT109" i="5"/>
  <c r="CO109" i="5"/>
  <c r="CH109" i="5"/>
  <c r="CG109" i="5"/>
  <c r="CG112" i="5"/>
  <c r="CE187" i="5"/>
  <c r="CT187" i="5"/>
  <c r="CS187" i="5"/>
  <c r="CR187" i="5"/>
  <c r="CP187" i="5"/>
  <c r="CH187" i="5"/>
  <c r="CV187" i="5"/>
  <c r="CQ187" i="5"/>
  <c r="CR13" i="5"/>
  <c r="CH13" i="5"/>
  <c r="CF13" i="5"/>
  <c r="CE13" i="5"/>
  <c r="CS21" i="5"/>
  <c r="CV46" i="5"/>
  <c r="CH59" i="5"/>
  <c r="CG64" i="5"/>
  <c r="CS105" i="5"/>
  <c r="CI112" i="5"/>
  <c r="AY112" i="5" s="1"/>
  <c r="CO115" i="5"/>
  <c r="CD169" i="5"/>
  <c r="CV169" i="5"/>
  <c r="CT169" i="5"/>
  <c r="CR169" i="5"/>
  <c r="CS169" i="5"/>
  <c r="CU169" i="5"/>
  <c r="CH169" i="5"/>
  <c r="CG169" i="5"/>
  <c r="CF169" i="5"/>
  <c r="CP13" i="5"/>
  <c r="CB13" i="5"/>
  <c r="AY13" i="5" s="1"/>
  <c r="CD17" i="5"/>
  <c r="CU21" i="5"/>
  <c r="CS24" i="5"/>
  <c r="CP26" i="5"/>
  <c r="CB26" i="5"/>
  <c r="D29" i="5"/>
  <c r="AY36" i="5"/>
  <c r="F39" i="5"/>
  <c r="CU50" i="5"/>
  <c r="CS50" i="5"/>
  <c r="CR50" i="5"/>
  <c r="CT52" i="5"/>
  <c r="CH54" i="5"/>
  <c r="CB61" i="5"/>
  <c r="CP64" i="5"/>
  <c r="CG66" i="5"/>
  <c r="CB93" i="5"/>
  <c r="CB95" i="5"/>
  <c r="CE98" i="5"/>
  <c r="CW98" i="5"/>
  <c r="CV98" i="5"/>
  <c r="CU98" i="5"/>
  <c r="CF99" i="5"/>
  <c r="CG104" i="5"/>
  <c r="CU105" i="5"/>
  <c r="CS107" i="5"/>
  <c r="CB111" i="5"/>
  <c r="AY111" i="5" s="1"/>
  <c r="CP111" i="5"/>
  <c r="CC120" i="5"/>
  <c r="CP124" i="5"/>
  <c r="CB124" i="5"/>
  <c r="CQ131" i="5"/>
  <c r="CF138" i="5"/>
  <c r="CP182" i="5"/>
  <c r="CR182" i="5"/>
  <c r="CQ182" i="5"/>
  <c r="CH182" i="5"/>
  <c r="CE182" i="5"/>
  <c r="CD182" i="5"/>
  <c r="CV182" i="5"/>
  <c r="CU182" i="5"/>
  <c r="CG182" i="5"/>
  <c r="CS182" i="5"/>
  <c r="CC182" i="5"/>
  <c r="CB182" i="5"/>
  <c r="AY182" i="5" s="1"/>
  <c r="CD187" i="5"/>
  <c r="CT200" i="5"/>
  <c r="CV200" i="5"/>
  <c r="CU200" i="5"/>
  <c r="CF200" i="5"/>
  <c r="CE200" i="5"/>
  <c r="CD200" i="5"/>
  <c r="CB200" i="5"/>
  <c r="AY200" i="5" s="1"/>
  <c r="CF257" i="5"/>
  <c r="CE114" i="5"/>
  <c r="AY114" i="5" s="1"/>
  <c r="CF114" i="5"/>
  <c r="CC114" i="5"/>
  <c r="CU114" i="5"/>
  <c r="AY98" i="5"/>
  <c r="CR231" i="5"/>
  <c r="CO231" i="5"/>
  <c r="CD231" i="5"/>
  <c r="CA231" i="5"/>
  <c r="CQ231" i="5"/>
  <c r="CP231" i="5"/>
  <c r="CC231" i="5"/>
  <c r="CH257" i="5"/>
  <c r="AY257" i="5" s="1"/>
  <c r="CE318" i="5"/>
  <c r="CD318" i="5"/>
  <c r="CC318" i="5"/>
  <c r="CY318" i="5"/>
  <c r="CW318" i="5"/>
  <c r="CV318" i="5"/>
  <c r="CT318" i="5"/>
  <c r="CR318" i="5"/>
  <c r="CQ318" i="5"/>
  <c r="CL318" i="5"/>
  <c r="CI318" i="5"/>
  <c r="CK318" i="5"/>
  <c r="CF318" i="5"/>
  <c r="CZ318" i="5"/>
  <c r="CS318" i="5"/>
  <c r="CH318" i="5"/>
  <c r="CG17" i="5"/>
  <c r="AY139" i="5"/>
  <c r="CF110" i="5"/>
  <c r="CG61" i="5"/>
  <c r="CV61" i="5"/>
  <c r="CE61" i="5"/>
  <c r="CU61" i="5"/>
  <c r="CT61" i="5"/>
  <c r="CR61" i="5"/>
  <c r="CH61" i="5"/>
  <c r="CG99" i="5"/>
  <c r="CR22" i="5"/>
  <c r="CH22" i="5"/>
  <c r="CF22" i="5"/>
  <c r="CE22" i="5"/>
  <c r="CD61" i="5"/>
  <c r="CH93" i="5"/>
  <c r="CV107" i="5"/>
  <c r="CS131" i="5"/>
  <c r="CG23" i="5"/>
  <c r="CT54" i="5"/>
  <c r="CE58" i="5"/>
  <c r="CG60" i="5"/>
  <c r="CU60" i="5"/>
  <c r="CV60" i="5"/>
  <c r="CS60" i="5"/>
  <c r="CT60" i="5"/>
  <c r="CR60" i="5"/>
  <c r="CH60" i="5"/>
  <c r="CD60" i="5"/>
  <c r="CR65" i="5"/>
  <c r="CD65" i="5"/>
  <c r="AY65" i="5" s="1"/>
  <c r="CV65" i="5"/>
  <c r="CU65" i="5"/>
  <c r="CT65" i="5"/>
  <c r="CA73" i="5"/>
  <c r="O73" i="5" s="1"/>
  <c r="CS92" i="5"/>
  <c r="CH92" i="5"/>
  <c r="CF92" i="5"/>
  <c r="CE92" i="5"/>
  <c r="AY92" i="5" s="1"/>
  <c r="CT92" i="5"/>
  <c r="CQ92" i="5"/>
  <c r="CI92" i="5"/>
  <c r="CO92" i="5"/>
  <c r="CG92" i="5"/>
  <c r="CI95" i="5"/>
  <c r="CI99" i="5"/>
  <c r="CJ104" i="5"/>
  <c r="CW107" i="5"/>
  <c r="CE109" i="5"/>
  <c r="CC111" i="5"/>
  <c r="CU115" i="5"/>
  <c r="CE127" i="5"/>
  <c r="CT131" i="5"/>
  <c r="CV135" i="5"/>
  <c r="CT141" i="5"/>
  <c r="CF167" i="5"/>
  <c r="CU187" i="5"/>
  <c r="CH203" i="5"/>
  <c r="CH252" i="5"/>
  <c r="CP27" i="5"/>
  <c r="CB27" i="5"/>
  <c r="CT113" i="5"/>
  <c r="CG113" i="5"/>
  <c r="CE113" i="5"/>
  <c r="CC113" i="5"/>
  <c r="AY113" i="5" s="1"/>
  <c r="CU113" i="5"/>
  <c r="CO114" i="5"/>
  <c r="CD13" i="5"/>
  <c r="CS17" i="5"/>
  <c r="CD26" i="5"/>
  <c r="CQ104" i="5"/>
  <c r="CF109" i="5"/>
  <c r="CW115" i="5"/>
  <c r="D119" i="5"/>
  <c r="CF127" i="5"/>
  <c r="CE134" i="5"/>
  <c r="AY134" i="5" s="1"/>
  <c r="CT134" i="5"/>
  <c r="CQ134" i="5"/>
  <c r="CW134" i="5"/>
  <c r="CU134" i="5"/>
  <c r="CF134" i="5"/>
  <c r="CC134" i="5"/>
  <c r="CW135" i="5"/>
  <c r="CU141" i="5"/>
  <c r="I158" i="5"/>
  <c r="CG167" i="5"/>
  <c r="CE169" i="5"/>
  <c r="CV185" i="5"/>
  <c r="CR185" i="5"/>
  <c r="CQ185" i="5"/>
  <c r="CC185" i="5"/>
  <c r="CB185" i="5"/>
  <c r="CT185" i="5"/>
  <c r="CU185" i="5"/>
  <c r="CS185" i="5"/>
  <c r="CP185" i="5"/>
  <c r="CG185" i="5"/>
  <c r="CP200" i="5"/>
  <c r="CP203" i="5"/>
  <c r="CI252" i="5"/>
  <c r="CA288" i="5"/>
  <c r="D288" i="5"/>
  <c r="CY300" i="5"/>
  <c r="CW300" i="5"/>
  <c r="CV300" i="5"/>
  <c r="CT300" i="5"/>
  <c r="CL300" i="5"/>
  <c r="CI300" i="5"/>
  <c r="CH300" i="5"/>
  <c r="CF300" i="5"/>
  <c r="CE300" i="5"/>
  <c r="CD300" i="5"/>
  <c r="CZ300" i="5"/>
  <c r="CS300" i="5"/>
  <c r="CR300" i="5"/>
  <c r="CQ300" i="5"/>
  <c r="CK300" i="5"/>
  <c r="CC300" i="5"/>
  <c r="CH52" i="5"/>
  <c r="CT120" i="5"/>
  <c r="CI120" i="5"/>
  <c r="CF120" i="5"/>
  <c r="CE120" i="5"/>
  <c r="CW120" i="5"/>
  <c r="CU120" i="5"/>
  <c r="CQ120" i="5"/>
  <c r="CV120" i="5"/>
  <c r="CS120" i="5"/>
  <c r="CO120" i="5"/>
  <c r="CB118" i="5"/>
  <c r="CP118" i="5"/>
  <c r="CR23" i="5"/>
  <c r="CH23" i="5"/>
  <c r="CF23" i="5"/>
  <c r="CE23" i="5"/>
  <c r="CH66" i="5"/>
  <c r="CU24" i="5"/>
  <c r="CR48" i="5"/>
  <c r="CS64" i="5"/>
  <c r="CH99" i="5"/>
  <c r="CI104" i="5"/>
  <c r="CH106" i="5"/>
  <c r="CU106" i="5"/>
  <c r="CC106" i="5"/>
  <c r="CI106" i="5"/>
  <c r="CO106" i="5"/>
  <c r="CE106" i="5"/>
  <c r="CG106" i="5"/>
  <c r="CF106" i="5"/>
  <c r="CI114" i="5"/>
  <c r="CT115" i="5"/>
  <c r="CG120" i="5"/>
  <c r="CU135" i="5"/>
  <c r="CJ138" i="5"/>
  <c r="CS141" i="5"/>
  <c r="CG187" i="5"/>
  <c r="CH223" i="5"/>
  <c r="CV223" i="5"/>
  <c r="CS223" i="5"/>
  <c r="CU223" i="5"/>
  <c r="CR223" i="5"/>
  <c r="CQ223" i="5"/>
  <c r="CP223" i="5"/>
  <c r="CG223" i="5"/>
  <c r="CE223" i="5"/>
  <c r="CD223" i="5"/>
  <c r="CB223" i="5"/>
  <c r="CC223" i="5"/>
  <c r="CV24" i="5"/>
  <c r="CS37" i="5"/>
  <c r="CF61" i="5"/>
  <c r="CP22" i="5"/>
  <c r="CB22" i="5"/>
  <c r="AY22" i="5" s="1"/>
  <c r="CB29" i="5"/>
  <c r="CT37" i="5"/>
  <c r="CB47" i="5"/>
  <c r="CV54" i="5"/>
  <c r="CD56" i="5"/>
  <c r="CO74" i="5"/>
  <c r="CA74" i="5"/>
  <c r="O74" i="5" s="1"/>
  <c r="CO95" i="5"/>
  <c r="CB106" i="5"/>
  <c r="CP106" i="5"/>
  <c r="CG13" i="5"/>
  <c r="CT17" i="5"/>
  <c r="CG26" i="5"/>
  <c r="CV31" i="5"/>
  <c r="CU31" i="5"/>
  <c r="CT31" i="5"/>
  <c r="CS31" i="5"/>
  <c r="CF31" i="5"/>
  <c r="AY31" i="5" s="1"/>
  <c r="CU37" i="5"/>
  <c r="CD44" i="5"/>
  <c r="CE44" i="5"/>
  <c r="CU44" i="5"/>
  <c r="CD50" i="5"/>
  <c r="CU55" i="5"/>
  <c r="CE55" i="5"/>
  <c r="CV55" i="5"/>
  <c r="CT55" i="5"/>
  <c r="CS55" i="5"/>
  <c r="CR55" i="5"/>
  <c r="CH55" i="5"/>
  <c r="CD55" i="5"/>
  <c r="AY55" i="5" s="1"/>
  <c r="CE56" i="5"/>
  <c r="AY56" i="5" s="1"/>
  <c r="CQ95" i="5"/>
  <c r="CC97" i="5"/>
  <c r="CF97" i="5"/>
  <c r="CE97" i="5"/>
  <c r="AY97" i="5" s="1"/>
  <c r="CV97" i="5"/>
  <c r="CU97" i="5"/>
  <c r="CF98" i="5"/>
  <c r="CE111" i="5"/>
  <c r="CQ114" i="5"/>
  <c r="CI116" i="5"/>
  <c r="CC116" i="5"/>
  <c r="CF116" i="5"/>
  <c r="CE116" i="5"/>
  <c r="CV116" i="5"/>
  <c r="CT124" i="5"/>
  <c r="CG127" i="5"/>
  <c r="CQ136" i="5"/>
  <c r="CO136" i="5"/>
  <c r="CU136" i="5"/>
  <c r="CV136" i="5"/>
  <c r="CT136" i="5"/>
  <c r="CS136" i="5"/>
  <c r="CI136" i="5"/>
  <c r="CH136" i="5"/>
  <c r="CG136" i="5"/>
  <c r="AY136" i="5" s="1"/>
  <c r="CF136" i="5"/>
  <c r="CV141" i="5"/>
  <c r="CD166" i="5"/>
  <c r="CV166" i="5"/>
  <c r="CT166" i="5"/>
  <c r="CR166" i="5"/>
  <c r="CG166" i="5"/>
  <c r="CU166" i="5"/>
  <c r="CS166" i="5"/>
  <c r="CH166" i="5"/>
  <c r="CH167" i="5"/>
  <c r="CD185" i="5"/>
  <c r="CR194" i="5"/>
  <c r="CG194" i="5"/>
  <c r="CP194" i="5"/>
  <c r="CH194" i="5"/>
  <c r="CE194" i="5"/>
  <c r="CC194" i="5"/>
  <c r="CB194" i="5"/>
  <c r="AY194" i="5" s="1"/>
  <c r="CS194" i="5"/>
  <c r="CQ194" i="5"/>
  <c r="CU194" i="5"/>
  <c r="CD194" i="5"/>
  <c r="CQ200" i="5"/>
  <c r="CS203" i="5"/>
  <c r="CE216" i="5"/>
  <c r="CV216" i="5"/>
  <c r="CS216" i="5"/>
  <c r="CB216" i="5"/>
  <c r="CU216" i="5"/>
  <c r="CP216" i="5"/>
  <c r="CV219" i="5"/>
  <c r="CP219" i="5"/>
  <c r="CH219" i="5"/>
  <c r="CE219" i="5"/>
  <c r="CB219" i="5"/>
  <c r="CU219" i="5"/>
  <c r="CT219" i="5"/>
  <c r="CS219" i="5"/>
  <c r="CR219" i="5"/>
  <c r="CQ219" i="5"/>
  <c r="CG219" i="5"/>
  <c r="CD219" i="5"/>
  <c r="CF219" i="5"/>
  <c r="CO232" i="5"/>
  <c r="CD232" i="5"/>
  <c r="CC232" i="5"/>
  <c r="CA232" i="5"/>
  <c r="AJ232" i="5" s="1"/>
  <c r="CR232" i="5"/>
  <c r="CP232" i="5"/>
  <c r="CK252" i="5"/>
  <c r="CF107" i="5"/>
  <c r="CT107" i="5"/>
  <c r="CC107" i="5"/>
  <c r="CH107" i="5"/>
  <c r="CQ107" i="5"/>
  <c r="CO107" i="5"/>
  <c r="CI107" i="5"/>
  <c r="CG107" i="5"/>
  <c r="CE107" i="5"/>
  <c r="AY107" i="5" s="1"/>
  <c r="AY221" i="5"/>
  <c r="CQ93" i="5"/>
  <c r="CG93" i="5"/>
  <c r="CF93" i="5"/>
  <c r="CE93" i="5"/>
  <c r="CV93" i="5"/>
  <c r="CU93" i="5"/>
  <c r="CT93" i="5"/>
  <c r="CS93" i="5"/>
  <c r="CO93" i="5"/>
  <c r="CI93" i="5"/>
  <c r="CC93" i="5"/>
  <c r="CC181" i="5"/>
  <c r="CU181" i="5"/>
  <c r="CS181" i="5"/>
  <c r="CD181" i="5"/>
  <c r="CB181" i="5"/>
  <c r="CG181" i="5"/>
  <c r="CV181" i="5"/>
  <c r="CQ181" i="5"/>
  <c r="CI110" i="5"/>
  <c r="CE131" i="5"/>
  <c r="CW131" i="5"/>
  <c r="CU131" i="5"/>
  <c r="CC131" i="5"/>
  <c r="CG131" i="5"/>
  <c r="CF131" i="5"/>
  <c r="CO131" i="5"/>
  <c r="CI131" i="5"/>
  <c r="CH131" i="5"/>
  <c r="CE181" i="5"/>
  <c r="CV21" i="5"/>
  <c r="CG130" i="5"/>
  <c r="CF130" i="5"/>
  <c r="CC130" i="5"/>
  <c r="CE130" i="5"/>
  <c r="AY130" i="5" s="1"/>
  <c r="CV130" i="5"/>
  <c r="CH138" i="5"/>
  <c r="AY206" i="5"/>
  <c r="CP15" i="5"/>
  <c r="CB15" i="5"/>
  <c r="CD21" i="5"/>
  <c r="CV212" i="5"/>
  <c r="CU212" i="5"/>
  <c r="CP212" i="5"/>
  <c r="CF212" i="5"/>
  <c r="CE212" i="5"/>
  <c r="CT212" i="5"/>
  <c r="CB212" i="5"/>
  <c r="CS212" i="5"/>
  <c r="CH212" i="5"/>
  <c r="CG212" i="5"/>
  <c r="CS66" i="5"/>
  <c r="CF66" i="5"/>
  <c r="CE66" i="5"/>
  <c r="CU66" i="5"/>
  <c r="CC99" i="5"/>
  <c r="AY99" i="5" s="1"/>
  <c r="CW99" i="5"/>
  <c r="CV99" i="5"/>
  <c r="CU99" i="5"/>
  <c r="CH110" i="5"/>
  <c r="CB51" i="5"/>
  <c r="D51" i="5"/>
  <c r="CG24" i="5"/>
  <c r="CT24" i="5"/>
  <c r="CU53" i="5"/>
  <c r="CH53" i="5"/>
  <c r="CG53" i="5"/>
  <c r="CF53" i="5"/>
  <c r="CD53" i="5"/>
  <c r="CC95" i="5"/>
  <c r="CH104" i="5"/>
  <c r="CW105" i="5"/>
  <c r="CC109" i="5"/>
  <c r="CS112" i="5"/>
  <c r="CH114" i="5"/>
  <c r="B158" i="5"/>
  <c r="CF187" i="5"/>
  <c r="CP16" i="5"/>
  <c r="CB16" i="5"/>
  <c r="CV59" i="5"/>
  <c r="CP12" i="5"/>
  <c r="CB12" i="5"/>
  <c r="AY12" i="5" s="1"/>
  <c r="D15" i="5"/>
  <c r="CU17" i="5"/>
  <c r="CS23" i="5"/>
  <c r="CP25" i="5"/>
  <c r="CB25" i="5"/>
  <c r="D28" i="5"/>
  <c r="CH56" i="5"/>
  <c r="CT66" i="5"/>
  <c r="CQ99" i="5"/>
  <c r="CS104" i="5"/>
  <c r="CB108" i="5"/>
  <c r="AY108" i="5" s="1"/>
  <c r="CP108" i="5"/>
  <c r="CV109" i="5"/>
  <c r="CF111" i="5"/>
  <c r="CF113" i="5"/>
  <c r="CW124" i="5"/>
  <c r="CH127" i="5"/>
  <c r="CH130" i="5"/>
  <c r="CX141" i="5"/>
  <c r="CV17" i="5"/>
  <c r="CT23" i="5"/>
  <c r="AY44" i="5"/>
  <c r="CT45" i="5"/>
  <c r="CF50" i="5"/>
  <c r="AY50" i="5" s="1"/>
  <c r="CE53" i="5"/>
  <c r="CR58" i="5"/>
  <c r="CS61" i="5"/>
  <c r="CV66" i="5"/>
  <c r="CH98" i="5"/>
  <c r="CT104" i="5"/>
  <c r="CW109" i="5"/>
  <c r="CH111" i="5"/>
  <c r="CH113" i="5"/>
  <c r="CS114" i="5"/>
  <c r="D121" i="5"/>
  <c r="CP121" i="5"/>
  <c r="CX124" i="5"/>
  <c r="CT129" i="5"/>
  <c r="CH129" i="5"/>
  <c r="CG129" i="5"/>
  <c r="CC129" i="5"/>
  <c r="CU129" i="5"/>
  <c r="CI130" i="5"/>
  <c r="CC142" i="5"/>
  <c r="CH142" i="5"/>
  <c r="CG142" i="5"/>
  <c r="CX142" i="5"/>
  <c r="CV142" i="5"/>
  <c r="CT142" i="5"/>
  <c r="CQ142" i="5"/>
  <c r="CO142" i="5"/>
  <c r="CW142" i="5"/>
  <c r="CS142" i="5"/>
  <c r="CU142" i="5"/>
  <c r="CJ142" i="5"/>
  <c r="CI142" i="5"/>
  <c r="CF142" i="5"/>
  <c r="CE142" i="5"/>
  <c r="CG173" i="5"/>
  <c r="CF185" i="5"/>
  <c r="CS200" i="5"/>
  <c r="CG216" i="5"/>
  <c r="CV269" i="5"/>
  <c r="CU269" i="5"/>
  <c r="CT269" i="5"/>
  <c r="CH269" i="5"/>
  <c r="AY269" i="5" s="1"/>
  <c r="CG269" i="5"/>
  <c r="CF269" i="5"/>
  <c r="CZ269" i="5"/>
  <c r="CI269" i="5"/>
  <c r="CW269" i="5"/>
  <c r="CY269" i="5"/>
  <c r="CL269" i="5"/>
  <c r="CK269" i="5"/>
  <c r="CZ309" i="5"/>
  <c r="CV309" i="5"/>
  <c r="CT309" i="5"/>
  <c r="CL309" i="5"/>
  <c r="CK309" i="5"/>
  <c r="CJ309" i="5"/>
  <c r="CI309" i="5"/>
  <c r="CH309" i="5"/>
  <c r="CW309" i="5"/>
  <c r="CF309" i="5"/>
  <c r="CY309" i="5"/>
  <c r="CX309" i="5"/>
  <c r="CA317" i="5"/>
  <c r="CO317" i="5"/>
  <c r="CX315" i="5"/>
  <c r="CW315" i="5"/>
  <c r="CV315" i="5"/>
  <c r="CL315" i="5"/>
  <c r="CK315" i="5"/>
  <c r="CJ315" i="5"/>
  <c r="CH315" i="5"/>
  <c r="AY315" i="5" s="1"/>
  <c r="CF315" i="5"/>
  <c r="CZ315" i="5"/>
  <c r="CT315" i="5"/>
  <c r="CU36" i="5"/>
  <c r="CS103" i="5"/>
  <c r="CU190" i="5"/>
  <c r="CQ190" i="5"/>
  <c r="CV190" i="5"/>
  <c r="CF190" i="5"/>
  <c r="CE190" i="5"/>
  <c r="CD190" i="5"/>
  <c r="CB190" i="5"/>
  <c r="CP190" i="5"/>
  <c r="CC190" i="5"/>
  <c r="CE213" i="5"/>
  <c r="CU213" i="5"/>
  <c r="CT213" i="5"/>
  <c r="CP213" i="5"/>
  <c r="CV213" i="5"/>
  <c r="CS213" i="5"/>
  <c r="CH213" i="5"/>
  <c r="CG213" i="5"/>
  <c r="CF213" i="5"/>
  <c r="CB213" i="5"/>
  <c r="L244" i="5"/>
  <c r="CI258" i="5"/>
  <c r="CH258" i="5"/>
  <c r="CW258" i="5"/>
  <c r="CS258" i="5"/>
  <c r="CR258" i="5"/>
  <c r="CV258" i="5"/>
  <c r="CL258" i="5"/>
  <c r="CK258" i="5"/>
  <c r="CF258" i="5"/>
  <c r="CE258" i="5"/>
  <c r="CD258" i="5"/>
  <c r="CC258" i="5"/>
  <c r="CY258" i="5"/>
  <c r="CT258" i="5"/>
  <c r="CQ258" i="5"/>
  <c r="CJ261" i="5"/>
  <c r="CI261" i="5"/>
  <c r="CZ261" i="5"/>
  <c r="CY261" i="5"/>
  <c r="CX261" i="5"/>
  <c r="CW261" i="5"/>
  <c r="CV261" i="5"/>
  <c r="CT261" i="5"/>
  <c r="CL261" i="5"/>
  <c r="CH261" i="5"/>
  <c r="AY261" i="5" s="1"/>
  <c r="CV270" i="5"/>
  <c r="CT270" i="5"/>
  <c r="CS270" i="5"/>
  <c r="CR270" i="5"/>
  <c r="CI270" i="5"/>
  <c r="CH270" i="5"/>
  <c r="CF270" i="5"/>
  <c r="CD270" i="5"/>
  <c r="CC270" i="5"/>
  <c r="CZ270" i="5"/>
  <c r="CL270" i="5"/>
  <c r="CY270" i="5"/>
  <c r="CW270" i="5"/>
  <c r="CQ270" i="5"/>
  <c r="CK270" i="5"/>
  <c r="CE270" i="5"/>
  <c r="CO283" i="5"/>
  <c r="CA283" i="5"/>
  <c r="D283" i="5"/>
  <c r="CV294" i="5"/>
  <c r="CT294" i="5"/>
  <c r="CS294" i="5"/>
  <c r="CR294" i="5"/>
  <c r="CL294" i="5"/>
  <c r="CK294" i="5"/>
  <c r="CI294" i="5"/>
  <c r="CF294" i="5"/>
  <c r="CE294" i="5"/>
  <c r="CD294" i="5"/>
  <c r="CC294" i="5"/>
  <c r="AY294" i="5" s="1"/>
  <c r="CZ294" i="5"/>
  <c r="CY294" i="5"/>
  <c r="CW294" i="5"/>
  <c r="CQ294" i="5"/>
  <c r="CD168" i="5"/>
  <c r="CV168" i="5"/>
  <c r="CT168" i="5"/>
  <c r="CR168" i="5"/>
  <c r="CH168" i="5"/>
  <c r="CV214" i="5"/>
  <c r="CE214" i="5"/>
  <c r="CB214" i="5"/>
  <c r="CS214" i="5"/>
  <c r="CP214" i="5"/>
  <c r="CY301" i="5"/>
  <c r="CW301" i="5"/>
  <c r="CV301" i="5"/>
  <c r="CT301" i="5"/>
  <c r="CL301" i="5"/>
  <c r="CK301" i="5"/>
  <c r="CI301" i="5"/>
  <c r="CF301" i="5"/>
  <c r="CE301" i="5"/>
  <c r="CS301" i="5"/>
  <c r="CZ301" i="5"/>
  <c r="CW310" i="5"/>
  <c r="CV310" i="5"/>
  <c r="CT310" i="5"/>
  <c r="CL310" i="5"/>
  <c r="CK310" i="5"/>
  <c r="CI310" i="5"/>
  <c r="CH310" i="5"/>
  <c r="CZ310" i="5"/>
  <c r="CY310" i="5"/>
  <c r="CF310" i="5"/>
  <c r="AY310" i="5" s="1"/>
  <c r="AY318" i="5"/>
  <c r="AY135" i="5"/>
  <c r="CD171" i="5"/>
  <c r="CV171" i="5"/>
  <c r="CT171" i="5"/>
  <c r="CR171" i="5"/>
  <c r="CS171" i="5"/>
  <c r="E201" i="5"/>
  <c r="D201" i="5" s="1"/>
  <c r="CB91" i="5"/>
  <c r="AY91" i="5" s="1"/>
  <c r="D117" i="5"/>
  <c r="CB141" i="5"/>
  <c r="CP141" i="5"/>
  <c r="CH188" i="5"/>
  <c r="CD188" i="5"/>
  <c r="CE188" i="5"/>
  <c r="CC188" i="5"/>
  <c r="CU188" i="5"/>
  <c r="CT188" i="5"/>
  <c r="CQ188" i="5"/>
  <c r="CB188" i="5"/>
  <c r="AY188" i="5" s="1"/>
  <c r="CH190" i="5"/>
  <c r="CS204" i="5"/>
  <c r="CR204" i="5"/>
  <c r="CQ204" i="5"/>
  <c r="CP204" i="5"/>
  <c r="CG204" i="5"/>
  <c r="CF204" i="5"/>
  <c r="CC204" i="5"/>
  <c r="CH204" i="5"/>
  <c r="CE204" i="5"/>
  <c r="CB204" i="5"/>
  <c r="CQ210" i="5"/>
  <c r="CC210" i="5"/>
  <c r="CB210" i="5"/>
  <c r="AY210" i="5" s="1"/>
  <c r="CV210" i="5"/>
  <c r="CU210" i="5"/>
  <c r="CE210" i="5"/>
  <c r="CD210" i="5"/>
  <c r="CR210" i="5"/>
  <c r="CA297" i="5"/>
  <c r="D297" i="5"/>
  <c r="AY52" i="5"/>
  <c r="AY280" i="5"/>
  <c r="CI315" i="5"/>
  <c r="CF322" i="5"/>
  <c r="CZ322" i="5"/>
  <c r="CW322" i="5"/>
  <c r="CV322" i="5"/>
  <c r="CT322" i="5"/>
  <c r="CK322" i="5"/>
  <c r="CL322" i="5"/>
  <c r="CY322" i="5"/>
  <c r="CI322" i="5"/>
  <c r="CH322" i="5"/>
  <c r="D333" i="5"/>
  <c r="D35" i="5"/>
  <c r="CA79" i="5"/>
  <c r="O79" i="5" s="1"/>
  <c r="CV100" i="5"/>
  <c r="CW101" i="5"/>
  <c r="CP104" i="5"/>
  <c r="CB104" i="5"/>
  <c r="AY104" i="5" s="1"/>
  <c r="D122" i="5"/>
  <c r="CB131" i="5"/>
  <c r="AY131" i="5" s="1"/>
  <c r="CS184" i="5"/>
  <c r="CF184" i="5"/>
  <c r="CE184" i="5"/>
  <c r="CV184" i="5"/>
  <c r="CU184" i="5"/>
  <c r="CP184" i="5"/>
  <c r="CP188" i="5"/>
  <c r="CT190" i="5"/>
  <c r="AY193" i="5"/>
  <c r="CB199" i="5"/>
  <c r="CT204" i="5"/>
  <c r="CH210" i="5"/>
  <c r="CG214" i="5"/>
  <c r="CF259" i="5"/>
  <c r="CE259" i="5"/>
  <c r="CW259" i="5"/>
  <c r="CS259" i="5"/>
  <c r="CL259" i="5"/>
  <c r="CZ259" i="5"/>
  <c r="CI259" i="5"/>
  <c r="CY259" i="5"/>
  <c r="CV259" i="5"/>
  <c r="CT259" i="5"/>
  <c r="CK261" i="5"/>
  <c r="CV281" i="5"/>
  <c r="CU281" i="5"/>
  <c r="CT281" i="5"/>
  <c r="CL281" i="5"/>
  <c r="CG281" i="5"/>
  <c r="CF281" i="5"/>
  <c r="CZ281" i="5"/>
  <c r="CK281" i="5"/>
  <c r="CH301" i="5"/>
  <c r="AY313" i="5"/>
  <c r="CY315" i="5"/>
  <c r="CB37" i="5"/>
  <c r="AY37" i="5" s="1"/>
  <c r="CO75" i="5"/>
  <c r="CA75" i="5"/>
  <c r="O75" i="5" s="1"/>
  <c r="D102" i="5"/>
  <c r="CB116" i="5"/>
  <c r="CQ139" i="5"/>
  <c r="CS139" i="5"/>
  <c r="CF139" i="5"/>
  <c r="CH139" i="5"/>
  <c r="CG139" i="5"/>
  <c r="CP165" i="5"/>
  <c r="CE168" i="5"/>
  <c r="CR188" i="5"/>
  <c r="CT191" i="5"/>
  <c r="CR191" i="5"/>
  <c r="CQ191" i="5"/>
  <c r="CP191" i="5"/>
  <c r="CG191" i="5"/>
  <c r="CF191" i="5"/>
  <c r="CS202" i="5"/>
  <c r="CH202" i="5"/>
  <c r="CT202" i="5"/>
  <c r="CR202" i="5"/>
  <c r="CC202" i="5"/>
  <c r="CB202" i="5"/>
  <c r="CG202" i="5"/>
  <c r="CF202" i="5"/>
  <c r="CD202" i="5"/>
  <c r="CU204" i="5"/>
  <c r="CP210" i="5"/>
  <c r="CH214" i="5"/>
  <c r="CI140" i="5"/>
  <c r="CQ140" i="5"/>
  <c r="CC140" i="5"/>
  <c r="CG140" i="5"/>
  <c r="CF140" i="5"/>
  <c r="CU199" i="5"/>
  <c r="CQ199" i="5"/>
  <c r="CP199" i="5"/>
  <c r="CH199" i="5"/>
  <c r="CG199" i="5"/>
  <c r="CF199" i="5"/>
  <c r="CV199" i="5"/>
  <c r="CS199" i="5"/>
  <c r="CA253" i="5"/>
  <c r="CO253" i="5"/>
  <c r="CG62" i="5"/>
  <c r="CH62" i="5"/>
  <c r="CF62" i="5"/>
  <c r="AY62" i="5" s="1"/>
  <c r="CF96" i="5"/>
  <c r="CG96" i="5"/>
  <c r="CE96" i="5"/>
  <c r="AY96" i="5" s="1"/>
  <c r="CV207" i="5"/>
  <c r="CU207" i="5"/>
  <c r="CH207" i="5"/>
  <c r="CG207" i="5"/>
  <c r="CE207" i="5"/>
  <c r="CT207" i="5"/>
  <c r="CP207" i="5"/>
  <c r="CS207" i="5"/>
  <c r="CR207" i="5"/>
  <c r="CQ207" i="5"/>
  <c r="CD207" i="5"/>
  <c r="CC207" i="5"/>
  <c r="CB207" i="5"/>
  <c r="CU214" i="5"/>
  <c r="CY292" i="5"/>
  <c r="CW292" i="5"/>
  <c r="CV292" i="5"/>
  <c r="CT292" i="5"/>
  <c r="CK292" i="5"/>
  <c r="CI292" i="5"/>
  <c r="CH292" i="5"/>
  <c r="CL292" i="5"/>
  <c r="CF292" i="5"/>
  <c r="CB36" i="5"/>
  <c r="CB122" i="5"/>
  <c r="CG168" i="5"/>
  <c r="CE171" i="5"/>
  <c r="CC184" i="5"/>
  <c r="CV188" i="5"/>
  <c r="CB191" i="5"/>
  <c r="CE199" i="5"/>
  <c r="CP202" i="5"/>
  <c r="CV205" i="5"/>
  <c r="CC205" i="5"/>
  <c r="CB205" i="5"/>
  <c r="CS205" i="5"/>
  <c r="CR205" i="5"/>
  <c r="CQ205" i="5"/>
  <c r="CH205" i="5"/>
  <c r="CH259" i="5"/>
  <c r="CO267" i="5"/>
  <c r="CA267" i="5"/>
  <c r="D267" i="5"/>
  <c r="CZ272" i="5"/>
  <c r="CY272" i="5"/>
  <c r="CW272" i="5"/>
  <c r="CT272" i="5"/>
  <c r="CL272" i="5"/>
  <c r="CK272" i="5"/>
  <c r="CI272" i="5"/>
  <c r="CH272" i="5"/>
  <c r="AY272" i="5" s="1"/>
  <c r="CV272" i="5"/>
  <c r="CW281" i="5"/>
  <c r="CQ103" i="5"/>
  <c r="CV103" i="5"/>
  <c r="CB168" i="5"/>
  <c r="AY168" i="5" s="1"/>
  <c r="CZ276" i="5"/>
  <c r="CY276" i="5"/>
  <c r="CW276" i="5"/>
  <c r="CS276" i="5"/>
  <c r="CR276" i="5"/>
  <c r="CQ276" i="5"/>
  <c r="CK276" i="5"/>
  <c r="CI276" i="5"/>
  <c r="CH276" i="5"/>
  <c r="CG276" i="5"/>
  <c r="CF276" i="5"/>
  <c r="CD276" i="5"/>
  <c r="AY276" i="5" s="1"/>
  <c r="CE276" i="5"/>
  <c r="CV276" i="5"/>
  <c r="CU276" i="5"/>
  <c r="CL276" i="5"/>
  <c r="CU49" i="5"/>
  <c r="CR49" i="5"/>
  <c r="CV49" i="5"/>
  <c r="CB115" i="5"/>
  <c r="CF168" i="5"/>
  <c r="CD199" i="5"/>
  <c r="CS226" i="5"/>
  <c r="CR226" i="5"/>
  <c r="CH226" i="5"/>
  <c r="CD226" i="5"/>
  <c r="CC226" i="5"/>
  <c r="CP226" i="5"/>
  <c r="CG226" i="5"/>
  <c r="CV226" i="5"/>
  <c r="CU226" i="5"/>
  <c r="CQ226" i="5"/>
  <c r="CE226" i="5"/>
  <c r="CW254" i="5"/>
  <c r="CK254" i="5"/>
  <c r="CH254" i="5"/>
  <c r="CF254" i="5"/>
  <c r="CZ254" i="5"/>
  <c r="CY254" i="5"/>
  <c r="CT254" i="5"/>
  <c r="CI254" i="5"/>
  <c r="CT276" i="5"/>
  <c r="CP53" i="5"/>
  <c r="CA80" i="5"/>
  <c r="O80" i="5" s="1"/>
  <c r="CC103" i="5"/>
  <c r="AY103" i="5" s="1"/>
  <c r="CV128" i="5"/>
  <c r="CI128" i="5"/>
  <c r="CH128" i="5"/>
  <c r="AY128" i="5" s="1"/>
  <c r="CF171" i="5"/>
  <c r="CD184" i="5"/>
  <c r="AY184" i="5" s="1"/>
  <c r="CR189" i="5"/>
  <c r="CG189" i="5"/>
  <c r="CQ189" i="5"/>
  <c r="CP189" i="5"/>
  <c r="CV189" i="5"/>
  <c r="CC191" i="5"/>
  <c r="CH197" i="5"/>
  <c r="CD197" i="5"/>
  <c r="CT197" i="5"/>
  <c r="CS197" i="5"/>
  <c r="CR197" i="5"/>
  <c r="CP197" i="5"/>
  <c r="CG197" i="5"/>
  <c r="CQ197" i="5"/>
  <c r="CF197" i="5"/>
  <c r="CV197" i="5"/>
  <c r="CE197" i="5"/>
  <c r="CR199" i="5"/>
  <c r="CQ202" i="5"/>
  <c r="CB226" i="5"/>
  <c r="CK259" i="5"/>
  <c r="CY281" i="5"/>
  <c r="CA258" i="5"/>
  <c r="CO258" i="5"/>
  <c r="CO263" i="5"/>
  <c r="CA263" i="5"/>
  <c r="D263" i="5"/>
  <c r="CZ278" i="5"/>
  <c r="CY278" i="5"/>
  <c r="CW278" i="5"/>
  <c r="CU278" i="5"/>
  <c r="CT278" i="5"/>
  <c r="CL278" i="5"/>
  <c r="CK278" i="5"/>
  <c r="CI278" i="5"/>
  <c r="CG278" i="5"/>
  <c r="CH278" i="5"/>
  <c r="CQ282" i="5"/>
  <c r="CL282" i="5"/>
  <c r="CF282" i="5"/>
  <c r="CE282" i="5"/>
  <c r="CD282" i="5"/>
  <c r="CZ282" i="5"/>
  <c r="CY282" i="5"/>
  <c r="CW282" i="5"/>
  <c r="CT282" i="5"/>
  <c r="CV282" i="5"/>
  <c r="CS282" i="5"/>
  <c r="CR282" i="5"/>
  <c r="CK282" i="5"/>
  <c r="CH282" i="5"/>
  <c r="CA322" i="5"/>
  <c r="CO322" i="5"/>
  <c r="CD164" i="5"/>
  <c r="AY164" i="5" s="1"/>
  <c r="CV164" i="5"/>
  <c r="CT164" i="5"/>
  <c r="CR164" i="5"/>
  <c r="CS164" i="5"/>
  <c r="CF278" i="5"/>
  <c r="CZ311" i="5"/>
  <c r="CY311" i="5"/>
  <c r="CW311" i="5"/>
  <c r="CT311" i="5"/>
  <c r="CL311" i="5"/>
  <c r="CK311" i="5"/>
  <c r="CH311" i="5"/>
  <c r="CV311" i="5"/>
  <c r="CF311" i="5"/>
  <c r="AY311" i="5" s="1"/>
  <c r="CI311" i="5"/>
  <c r="CS220" i="5"/>
  <c r="CR220" i="5"/>
  <c r="CH220" i="5"/>
  <c r="CD220" i="5"/>
  <c r="CC220" i="5"/>
  <c r="CV220" i="5"/>
  <c r="CG220" i="5"/>
  <c r="CU220" i="5"/>
  <c r="CO234" i="5"/>
  <c r="CC234" i="5"/>
  <c r="AJ234" i="5" s="1"/>
  <c r="CR234" i="5"/>
  <c r="CQ234" i="5"/>
  <c r="L242" i="5"/>
  <c r="CV278" i="5"/>
  <c r="CV290" i="5"/>
  <c r="CT290" i="5"/>
  <c r="CH290" i="5"/>
  <c r="CF290" i="5"/>
  <c r="CZ290" i="5"/>
  <c r="CY290" i="5"/>
  <c r="CW290" i="5"/>
  <c r="CI290" i="5"/>
  <c r="CK290" i="5"/>
  <c r="CZ302" i="5"/>
  <c r="CY302" i="5"/>
  <c r="CW302" i="5"/>
  <c r="CL302" i="5"/>
  <c r="CK302" i="5"/>
  <c r="CH302" i="5"/>
  <c r="CF302" i="5"/>
  <c r="CV302" i="5"/>
  <c r="CT302" i="5"/>
  <c r="CI302" i="5"/>
  <c r="CZ308" i="5"/>
  <c r="CT308" i="5"/>
  <c r="CK308" i="5"/>
  <c r="CI308" i="5"/>
  <c r="CH308" i="5"/>
  <c r="CF308" i="5"/>
  <c r="CV308" i="5"/>
  <c r="CL308" i="5"/>
  <c r="CF125" i="5"/>
  <c r="CU125" i="5"/>
  <c r="CT125" i="5"/>
  <c r="CH125" i="5"/>
  <c r="CB186" i="5"/>
  <c r="CV186" i="5"/>
  <c r="CH186" i="5"/>
  <c r="CG186" i="5"/>
  <c r="CF186" i="5"/>
  <c r="CD186" i="5"/>
  <c r="CC186" i="5"/>
  <c r="CR186" i="5"/>
  <c r="CR217" i="5"/>
  <c r="CE217" i="5"/>
  <c r="CD217" i="5"/>
  <c r="CV217" i="5"/>
  <c r="CP217" i="5"/>
  <c r="CC217" i="5"/>
  <c r="CF217" i="5"/>
  <c r="CB217" i="5"/>
  <c r="CU217" i="5"/>
  <c r="CS217" i="5"/>
  <c r="CP234" i="5"/>
  <c r="AY266" i="5"/>
  <c r="CB220" i="5"/>
  <c r="AY220" i="5" s="1"/>
  <c r="CC282" i="5"/>
  <c r="AY282" i="5" s="1"/>
  <c r="AY323" i="5"/>
  <c r="CE329" i="5"/>
  <c r="CD329" i="5"/>
  <c r="CC329" i="5"/>
  <c r="CY329" i="5"/>
  <c r="CW329" i="5"/>
  <c r="CV329" i="5"/>
  <c r="CT329" i="5"/>
  <c r="CR329" i="5"/>
  <c r="CQ329" i="5"/>
  <c r="CL329" i="5"/>
  <c r="CI329" i="5"/>
  <c r="CZ329" i="5"/>
  <c r="CK329" i="5"/>
  <c r="CH329" i="5"/>
  <c r="CS329" i="5"/>
  <c r="CF329" i="5"/>
  <c r="CV215" i="5"/>
  <c r="CU215" i="5"/>
  <c r="CP215" i="5"/>
  <c r="CF215" i="5"/>
  <c r="CE215" i="5"/>
  <c r="CG215" i="5"/>
  <c r="CT215" i="5"/>
  <c r="CS215" i="5"/>
  <c r="CB215" i="5"/>
  <c r="AY215" i="5" s="1"/>
  <c r="CA259" i="5"/>
  <c r="CO259" i="5"/>
  <c r="AY129" i="5"/>
  <c r="CA299" i="5"/>
  <c r="CA308" i="5"/>
  <c r="CV225" i="5"/>
  <c r="CH225" i="5"/>
  <c r="CG225" i="5"/>
  <c r="CC225" i="5"/>
  <c r="CQ225" i="5"/>
  <c r="CP233" i="5"/>
  <c r="CO233" i="5"/>
  <c r="CB233" i="5"/>
  <c r="CR233" i="5"/>
  <c r="CA233" i="5"/>
  <c r="CA243" i="5"/>
  <c r="CQ243" i="5"/>
  <c r="CP243" i="5"/>
  <c r="CE243" i="5"/>
  <c r="CR243" i="5"/>
  <c r="CB243" i="5"/>
  <c r="CD325" i="5"/>
  <c r="F330" i="5"/>
  <c r="D330" i="5" s="1"/>
  <c r="CV211" i="5"/>
  <c r="CH211" i="5"/>
  <c r="CG211" i="5"/>
  <c r="CC211" i="5"/>
  <c r="AY211" i="5" s="1"/>
  <c r="L241" i="5"/>
  <c r="CW250" i="5"/>
  <c r="CK250" i="5"/>
  <c r="CK280" i="5"/>
  <c r="CI280" i="5"/>
  <c r="CH280" i="5"/>
  <c r="CG280" i="5"/>
  <c r="CZ280" i="5"/>
  <c r="CY280" i="5"/>
  <c r="CW280" i="5"/>
  <c r="CU280" i="5"/>
  <c r="CL280" i="5"/>
  <c r="CW291" i="5"/>
  <c r="CV291" i="5"/>
  <c r="CT291" i="5"/>
  <c r="CJ291" i="5"/>
  <c r="CI291" i="5"/>
  <c r="CH291" i="5"/>
  <c r="CZ291" i="5"/>
  <c r="CY291" i="5"/>
  <c r="CE295" i="5"/>
  <c r="AY295" i="5" s="1"/>
  <c r="CF320" i="5"/>
  <c r="CH325" i="5"/>
  <c r="CT218" i="5"/>
  <c r="CG218" i="5"/>
  <c r="CF218" i="5"/>
  <c r="CC218" i="5"/>
  <c r="CS218" i="5"/>
  <c r="CO243" i="5"/>
  <c r="CA250" i="5"/>
  <c r="CO250" i="5"/>
  <c r="CY287" i="5"/>
  <c r="CW287" i="5"/>
  <c r="CV287" i="5"/>
  <c r="CT287" i="5"/>
  <c r="CK287" i="5"/>
  <c r="CI287" i="5"/>
  <c r="CH287" i="5"/>
  <c r="CL287" i="5"/>
  <c r="CO293" i="5"/>
  <c r="CA293" i="5"/>
  <c r="D293" i="5"/>
  <c r="CK295" i="5"/>
  <c r="CZ316" i="5"/>
  <c r="CY316" i="5"/>
  <c r="CW316" i="5"/>
  <c r="CT316" i="5"/>
  <c r="CL316" i="5"/>
  <c r="CK316" i="5"/>
  <c r="CH316" i="5"/>
  <c r="CI316" i="5"/>
  <c r="CF316" i="5"/>
  <c r="CA328" i="5"/>
  <c r="D328" i="5"/>
  <c r="CO328" i="5"/>
  <c r="CB225" i="5"/>
  <c r="CB231" i="5"/>
  <c r="CC233" i="5"/>
  <c r="CS243" i="5"/>
  <c r="CH255" i="5"/>
  <c r="CF255" i="5"/>
  <c r="AY255" i="5" s="1"/>
  <c r="CX255" i="5"/>
  <c r="CT255" i="5"/>
  <c r="CL255" i="5"/>
  <c r="CY255" i="5"/>
  <c r="CO268" i="5"/>
  <c r="CA268" i="5"/>
  <c r="D268" i="5"/>
  <c r="D277" i="5"/>
  <c r="CT285" i="5"/>
  <c r="CL285" i="5"/>
  <c r="CH285" i="5"/>
  <c r="CF285" i="5"/>
  <c r="CZ285" i="5"/>
  <c r="CX285" i="5"/>
  <c r="CV285" i="5"/>
  <c r="CI285" i="5"/>
  <c r="CL295" i="5"/>
  <c r="CH260" i="5"/>
  <c r="CF260" i="5"/>
  <c r="CZ260" i="5"/>
  <c r="CY260" i="5"/>
  <c r="CV260" i="5"/>
  <c r="CT260" i="5"/>
  <c r="CZ307" i="5"/>
  <c r="CY307" i="5"/>
  <c r="CW307" i="5"/>
  <c r="CL307" i="5"/>
  <c r="CI307" i="5"/>
  <c r="CH307" i="5"/>
  <c r="CF307" i="5"/>
  <c r="CE307" i="5"/>
  <c r="CS307" i="5"/>
  <c r="CC312" i="5"/>
  <c r="CZ312" i="5"/>
  <c r="CT312" i="5"/>
  <c r="CS312" i="5"/>
  <c r="CR312" i="5"/>
  <c r="CL312" i="5"/>
  <c r="CK312" i="5"/>
  <c r="CI312" i="5"/>
  <c r="CF312" i="5"/>
  <c r="CV312" i="5"/>
  <c r="CQ312" i="5"/>
  <c r="CE312" i="5"/>
  <c r="CS206" i="5"/>
  <c r="CC206" i="5"/>
  <c r="CD206" i="5"/>
  <c r="CD211" i="5"/>
  <c r="CE225" i="5"/>
  <c r="CQ233" i="5"/>
  <c r="CF250" i="5"/>
  <c r="CO260" i="5"/>
  <c r="CA260" i="5"/>
  <c r="CL262" i="5"/>
  <c r="CK262" i="5"/>
  <c r="CI262" i="5"/>
  <c r="AY262" i="5" s="1"/>
  <c r="CZ262" i="5"/>
  <c r="CY262" i="5"/>
  <c r="CW262" i="5"/>
  <c r="CT262" i="5"/>
  <c r="CZ271" i="5"/>
  <c r="CY271" i="5"/>
  <c r="CW271" i="5"/>
  <c r="CL271" i="5"/>
  <c r="CK271" i="5"/>
  <c r="CI271" i="5"/>
  <c r="CF271" i="5"/>
  <c r="CE271" i="5"/>
  <c r="CT271" i="5"/>
  <c r="CT280" i="5"/>
  <c r="AY285" i="5"/>
  <c r="CO298" i="5"/>
  <c r="CA298" i="5"/>
  <c r="D298" i="5"/>
  <c r="CW305" i="5"/>
  <c r="CV305" i="5"/>
  <c r="CT305" i="5"/>
  <c r="CL305" i="5"/>
  <c r="CK305" i="5"/>
  <c r="CI305" i="5"/>
  <c r="CH305" i="5"/>
  <c r="AY305" i="5" s="1"/>
  <c r="CY305" i="5"/>
  <c r="CO307" i="5"/>
  <c r="CA307" i="5"/>
  <c r="CW314" i="5"/>
  <c r="CV314" i="5"/>
  <c r="CT314" i="5"/>
  <c r="CL314" i="5"/>
  <c r="CK314" i="5"/>
  <c r="CI314" i="5"/>
  <c r="CH314" i="5"/>
  <c r="CF314" i="5"/>
  <c r="D321" i="5"/>
  <c r="CY326" i="5"/>
  <c r="CW326" i="5"/>
  <c r="CV326" i="5"/>
  <c r="CT326" i="5"/>
  <c r="CQ326" i="5"/>
  <c r="CL326" i="5"/>
  <c r="CI326" i="5"/>
  <c r="CH326" i="5"/>
  <c r="CF326" i="5"/>
  <c r="CE326" i="5"/>
  <c r="CD326" i="5"/>
  <c r="AY326" i="5" s="1"/>
  <c r="CS326" i="5"/>
  <c r="CR326" i="5"/>
  <c r="CE211" i="5"/>
  <c r="CB218" i="5"/>
  <c r="CE222" i="5"/>
  <c r="CV222" i="5"/>
  <c r="CS222" i="5"/>
  <c r="CR222" i="5"/>
  <c r="CP222" i="5"/>
  <c r="CH222" i="5"/>
  <c r="CC222" i="5"/>
  <c r="CP225" i="5"/>
  <c r="CH250" i="5"/>
  <c r="CV280" i="5"/>
  <c r="CF291" i="5"/>
  <c r="CZ303" i="5"/>
  <c r="CY303" i="5"/>
  <c r="CX303" i="5"/>
  <c r="CL303" i="5"/>
  <c r="CJ303" i="5"/>
  <c r="CI303" i="5"/>
  <c r="CH303" i="5"/>
  <c r="CF303" i="5"/>
  <c r="CA312" i="5"/>
  <c r="CO312" i="5"/>
  <c r="AY314" i="5"/>
  <c r="CY319" i="5"/>
  <c r="CW319" i="5"/>
  <c r="CV319" i="5"/>
  <c r="CT319" i="5"/>
  <c r="CL319" i="5"/>
  <c r="CK319" i="5"/>
  <c r="CI319" i="5"/>
  <c r="CF319" i="5"/>
  <c r="AY319" i="5" s="1"/>
  <c r="CA321" i="5"/>
  <c r="CO321" i="5"/>
  <c r="E334" i="5"/>
  <c r="D334" i="5" s="1"/>
  <c r="CO137" i="5"/>
  <c r="E196" i="5"/>
  <c r="D196" i="5" s="1"/>
  <c r="CP211" i="5"/>
  <c r="CD218" i="5"/>
  <c r="CR225" i="5"/>
  <c r="CI250" i="5"/>
  <c r="CJ285" i="5"/>
  <c r="CF287" i="5"/>
  <c r="CK291" i="5"/>
  <c r="CY296" i="5"/>
  <c r="CW296" i="5"/>
  <c r="CV296" i="5"/>
  <c r="CT296" i="5"/>
  <c r="CK296" i="5"/>
  <c r="CI296" i="5"/>
  <c r="CH296" i="5"/>
  <c r="AY296" i="5" s="1"/>
  <c r="CL296" i="5"/>
  <c r="CK307" i="5"/>
  <c r="F331" i="5"/>
  <c r="F333" i="5"/>
  <c r="D340" i="5"/>
  <c r="F335" i="5"/>
  <c r="D335" i="5" s="1"/>
  <c r="CO340" i="5"/>
  <c r="CA340" i="5"/>
  <c r="AS340" i="5" s="1"/>
  <c r="CO327" i="5"/>
  <c r="CA327" i="5"/>
  <c r="D327" i="5"/>
  <c r="CV137" i="5"/>
  <c r="CQ193" i="5"/>
  <c r="CQ206" i="5"/>
  <c r="CV218" i="5"/>
  <c r="CT222" i="5"/>
  <c r="CS245" i="5"/>
  <c r="CP245" i="5"/>
  <c r="CD245" i="5"/>
  <c r="CC245" i="5"/>
  <c r="CA245" i="5"/>
  <c r="CO245" i="5"/>
  <c r="CH251" i="5"/>
  <c r="CF251" i="5"/>
  <c r="CZ251" i="5"/>
  <c r="CV251" i="5"/>
  <c r="CT251" i="5"/>
  <c r="CK251" i="5"/>
  <c r="AY251" i="5" s="1"/>
  <c r="CZ255" i="5"/>
  <c r="CV262" i="5"/>
  <c r="CH279" i="5"/>
  <c r="CG279" i="5"/>
  <c r="CF279" i="5"/>
  <c r="CZ279" i="5"/>
  <c r="CX279" i="5"/>
  <c r="CW279" i="5"/>
  <c r="CV279" i="5"/>
  <c r="CU279" i="5"/>
  <c r="CT279" i="5"/>
  <c r="CK279" i="5"/>
  <c r="AY286" i="5"/>
  <c r="CW303" i="5"/>
  <c r="CZ313" i="5"/>
  <c r="CT313" i="5"/>
  <c r="CS313" i="5"/>
  <c r="CL313" i="5"/>
  <c r="CK313" i="5"/>
  <c r="CI313" i="5"/>
  <c r="CH313" i="5"/>
  <c r="CF313" i="5"/>
  <c r="CS319" i="5"/>
  <c r="CR193" i="5"/>
  <c r="CR206" i="5"/>
  <c r="CU222" i="5"/>
  <c r="D256" i="5"/>
  <c r="CO284" i="5"/>
  <c r="CA284" i="5"/>
  <c r="D284" i="5"/>
  <c r="CZ296" i="5"/>
  <c r="D304" i="5"/>
  <c r="CZ319" i="5"/>
  <c r="CV295" i="5"/>
  <c r="CT295" i="5"/>
  <c r="CS295" i="5"/>
  <c r="CI295" i="5"/>
  <c r="CH295" i="5"/>
  <c r="CF295" i="5"/>
  <c r="CZ295" i="5"/>
  <c r="CY295" i="5"/>
  <c r="CZ320" i="5"/>
  <c r="CY320" i="5"/>
  <c r="CW320" i="5"/>
  <c r="CT320" i="5"/>
  <c r="CL320" i="5"/>
  <c r="CK320" i="5"/>
  <c r="CH320" i="5"/>
  <c r="AY320" i="5" s="1"/>
  <c r="CI320" i="5"/>
  <c r="CC325" i="5"/>
  <c r="CZ325" i="5"/>
  <c r="CV325" i="5"/>
  <c r="CT325" i="5"/>
  <c r="CS325" i="5"/>
  <c r="CR325" i="5"/>
  <c r="CL325" i="5"/>
  <c r="CK325" i="5"/>
  <c r="CI325" i="5"/>
  <c r="CF325" i="5"/>
  <c r="CY325" i="5"/>
  <c r="CW325" i="5"/>
  <c r="AY316" i="5"/>
  <c r="CZ275" i="5"/>
  <c r="CT275" i="5"/>
  <c r="CL275" i="5"/>
  <c r="CK275" i="5"/>
  <c r="CH275" i="5"/>
  <c r="CF275" i="5"/>
  <c r="AY275" i="5" s="1"/>
  <c r="AY290" i="5"/>
  <c r="CO302" i="5"/>
  <c r="CA302" i="5"/>
  <c r="CA325" i="5"/>
  <c r="CO325" i="5"/>
  <c r="E331" i="5"/>
  <c r="D331" i="5" s="1"/>
  <c r="F332" i="5"/>
  <c r="CI323" i="5"/>
  <c r="CH323" i="5"/>
  <c r="CF323" i="5"/>
  <c r="CZ323" i="5"/>
  <c r="CY323" i="5"/>
  <c r="CW323" i="5"/>
  <c r="CV323" i="5"/>
  <c r="CT323" i="5"/>
  <c r="E332" i="5"/>
  <c r="D332" i="5" s="1"/>
  <c r="D224" i="5"/>
  <c r="CA254" i="5"/>
  <c r="CO254" i="5"/>
  <c r="CS289" i="5"/>
  <c r="CL289" i="5"/>
  <c r="CF289" i="5"/>
  <c r="CE289" i="5"/>
  <c r="AY289" i="5" s="1"/>
  <c r="CZ289" i="5"/>
  <c r="CW289" i="5"/>
  <c r="D299" i="5"/>
  <c r="AY303" i="5"/>
  <c r="CH324" i="5"/>
  <c r="CF324" i="5"/>
  <c r="CE324" i="5"/>
  <c r="CD324" i="5"/>
  <c r="AY324" i="5" s="1"/>
  <c r="CZ324" i="5"/>
  <c r="CY324" i="5"/>
  <c r="CW324" i="5"/>
  <c r="CT324" i="5"/>
  <c r="CS324" i="5"/>
  <c r="CR324" i="5"/>
  <c r="CQ324" i="5"/>
  <c r="CL324" i="5"/>
  <c r="CL264" i="5"/>
  <c r="CK264" i="5"/>
  <c r="AY264" i="5" s="1"/>
  <c r="CE264" i="5"/>
  <c r="CD264" i="5"/>
  <c r="CC264" i="5"/>
  <c r="CZ264" i="5"/>
  <c r="CY264" i="5"/>
  <c r="CW264" i="5"/>
  <c r="CV264" i="5"/>
  <c r="CU264" i="5"/>
  <c r="CS264" i="5"/>
  <c r="CL266" i="5"/>
  <c r="CK266" i="5"/>
  <c r="CI266" i="5"/>
  <c r="CZ266" i="5"/>
  <c r="CY266" i="5"/>
  <c r="CW266" i="5"/>
  <c r="CU266" i="5"/>
  <c r="CH289" i="5"/>
  <c r="AY301" i="5"/>
  <c r="CR241" i="5"/>
  <c r="CO323" i="5"/>
  <c r="CO318" i="5"/>
  <c r="CO329" i="5"/>
  <c r="CO305" i="5"/>
  <c r="CO310" i="5"/>
  <c r="CO314" i="5"/>
  <c r="CB244" i="5"/>
  <c r="CO300" i="5"/>
  <c r="CO326" i="5"/>
  <c r="CG119" i="5" l="1"/>
  <c r="CF119" i="5"/>
  <c r="CU119" i="5"/>
  <c r="CS119" i="5"/>
  <c r="CT119" i="5"/>
  <c r="CO119" i="5"/>
  <c r="CQ119" i="5"/>
  <c r="CI119" i="5"/>
  <c r="CH119" i="5"/>
  <c r="CC119" i="5"/>
  <c r="CW119" i="5"/>
  <c r="CV119" i="5"/>
  <c r="CE119" i="5"/>
  <c r="CT29" i="5"/>
  <c r="CS29" i="5"/>
  <c r="CR29" i="5"/>
  <c r="CH29" i="5"/>
  <c r="CG29" i="5"/>
  <c r="CD29" i="5"/>
  <c r="AY29" i="5" s="1"/>
  <c r="CF29" i="5"/>
  <c r="CE29" i="5"/>
  <c r="CU29" i="5"/>
  <c r="CV29" i="5"/>
  <c r="AY26" i="5"/>
  <c r="AY254" i="5"/>
  <c r="AY222" i="5"/>
  <c r="AY308" i="5"/>
  <c r="CL267" i="5"/>
  <c r="CK267" i="5"/>
  <c r="CJ267" i="5"/>
  <c r="CF267" i="5"/>
  <c r="AY267" i="5" s="1"/>
  <c r="CZ267" i="5"/>
  <c r="CY267" i="5"/>
  <c r="CX267" i="5"/>
  <c r="CV267" i="5"/>
  <c r="CU267" i="5"/>
  <c r="CW267" i="5"/>
  <c r="CI267" i="5"/>
  <c r="CG267" i="5"/>
  <c r="CT267" i="5"/>
  <c r="CH267" i="5"/>
  <c r="AY219" i="5"/>
  <c r="AY118" i="5"/>
  <c r="AY185" i="5"/>
  <c r="AJ231" i="5"/>
  <c r="CU47" i="5"/>
  <c r="CR47" i="5"/>
  <c r="CV47" i="5"/>
  <c r="CT47" i="5"/>
  <c r="CS47" i="5"/>
  <c r="CH47" i="5"/>
  <c r="CG47" i="5"/>
  <c r="CD47" i="5"/>
  <c r="AY47" i="5" s="1"/>
  <c r="CF47" i="5"/>
  <c r="CE47" i="5"/>
  <c r="AY187" i="5"/>
  <c r="CL284" i="5"/>
  <c r="CK284" i="5"/>
  <c r="CZ284" i="5"/>
  <c r="CW284" i="5"/>
  <c r="CT284" i="5"/>
  <c r="CY284" i="5"/>
  <c r="CV284" i="5"/>
  <c r="CI284" i="5"/>
  <c r="CH284" i="5"/>
  <c r="CF284" i="5"/>
  <c r="AY284" i="5" s="1"/>
  <c r="AY297" i="5"/>
  <c r="CD35" i="5"/>
  <c r="CV35" i="5"/>
  <c r="CS35" i="5"/>
  <c r="CU35" i="5"/>
  <c r="CT35" i="5"/>
  <c r="CR35" i="5"/>
  <c r="CH35" i="5"/>
  <c r="CE35" i="5"/>
  <c r="CG35" i="5"/>
  <c r="CF35" i="5"/>
  <c r="CH256" i="5"/>
  <c r="CF256" i="5"/>
  <c r="CZ256" i="5"/>
  <c r="CV256" i="5"/>
  <c r="CT256" i="5"/>
  <c r="CL256" i="5"/>
  <c r="CY256" i="5"/>
  <c r="CW256" i="5"/>
  <c r="CK256" i="5"/>
  <c r="CI256" i="5"/>
  <c r="CZ298" i="5"/>
  <c r="CY298" i="5"/>
  <c r="CW298" i="5"/>
  <c r="CL298" i="5"/>
  <c r="CK298" i="5"/>
  <c r="CH298" i="5"/>
  <c r="CF298" i="5"/>
  <c r="AY298" i="5" s="1"/>
  <c r="CV298" i="5"/>
  <c r="CI298" i="5"/>
  <c r="CT298" i="5"/>
  <c r="AY225" i="5"/>
  <c r="AY322" i="5"/>
  <c r="AY292" i="5"/>
  <c r="AY165" i="5"/>
  <c r="AY273" i="5"/>
  <c r="AY94" i="5"/>
  <c r="AY54" i="5"/>
  <c r="AY186" i="5"/>
  <c r="CU30" i="5"/>
  <c r="CT30" i="5"/>
  <c r="CS30" i="5"/>
  <c r="CR30" i="5"/>
  <c r="CH30" i="5"/>
  <c r="CE30" i="5"/>
  <c r="CV30" i="5"/>
  <c r="CG30" i="5"/>
  <c r="CF30" i="5"/>
  <c r="CD30" i="5"/>
  <c r="AY30" i="5" s="1"/>
  <c r="CR224" i="5"/>
  <c r="CE224" i="5"/>
  <c r="CD224" i="5"/>
  <c r="CV224" i="5"/>
  <c r="CF224" i="5"/>
  <c r="CQ224" i="5"/>
  <c r="CP224" i="5"/>
  <c r="CT224" i="5"/>
  <c r="CC224" i="5"/>
  <c r="CB224" i="5"/>
  <c r="AY224" i="5" s="1"/>
  <c r="CH224" i="5"/>
  <c r="CG224" i="5"/>
  <c r="CU224" i="5"/>
  <c r="CS224" i="5"/>
  <c r="CF321" i="5"/>
  <c r="AY321" i="5" s="1"/>
  <c r="CZ321" i="5"/>
  <c r="CY321" i="5"/>
  <c r="CX321" i="5"/>
  <c r="CV321" i="5"/>
  <c r="CT321" i="5"/>
  <c r="CL321" i="5"/>
  <c r="CJ321" i="5"/>
  <c r="CW321" i="5"/>
  <c r="CI321" i="5"/>
  <c r="CH321" i="5"/>
  <c r="CK321" i="5"/>
  <c r="AY260" i="5"/>
  <c r="AY125" i="5"/>
  <c r="AY140" i="5"/>
  <c r="AY281" i="5"/>
  <c r="AY199" i="5"/>
  <c r="AY214" i="5"/>
  <c r="AY190" i="5"/>
  <c r="AY317" i="5"/>
  <c r="AY59" i="5"/>
  <c r="AY181" i="5"/>
  <c r="AY279" i="5"/>
  <c r="CK328" i="5"/>
  <c r="CI328" i="5"/>
  <c r="CH328" i="5"/>
  <c r="CF328" i="5"/>
  <c r="CC328" i="5"/>
  <c r="CZ328" i="5"/>
  <c r="CW328" i="5"/>
  <c r="CV328" i="5"/>
  <c r="CT328" i="5"/>
  <c r="CS328" i="5"/>
  <c r="CR328" i="5"/>
  <c r="CY328" i="5"/>
  <c r="CQ328" i="5"/>
  <c r="CL328" i="5"/>
  <c r="CE328" i="5"/>
  <c r="CD328" i="5"/>
  <c r="AY328" i="5" s="1"/>
  <c r="AY217" i="5"/>
  <c r="AY223" i="5"/>
  <c r="AY274" i="5"/>
  <c r="AY21" i="5"/>
  <c r="AY287" i="5"/>
  <c r="AY195" i="5"/>
  <c r="CZ304" i="5"/>
  <c r="CT304" i="5"/>
  <c r="CK304" i="5"/>
  <c r="CI304" i="5"/>
  <c r="CH304" i="5"/>
  <c r="CF304" i="5"/>
  <c r="CY304" i="5"/>
  <c r="CW304" i="5"/>
  <c r="CV304" i="5"/>
  <c r="CL304" i="5"/>
  <c r="CR327" i="5"/>
  <c r="CQ327" i="5"/>
  <c r="CJ327" i="5"/>
  <c r="CI327" i="5"/>
  <c r="CH327" i="5"/>
  <c r="CF327" i="5"/>
  <c r="AY327" i="5" s="1"/>
  <c r="CD327" i="5"/>
  <c r="CC327" i="5"/>
  <c r="CZ327" i="5"/>
  <c r="CY327" i="5"/>
  <c r="CX327" i="5"/>
  <c r="CV327" i="5"/>
  <c r="CS327" i="5"/>
  <c r="CK327" i="5"/>
  <c r="CE327" i="5"/>
  <c r="CT327" i="5"/>
  <c r="CW327" i="5"/>
  <c r="CL327" i="5"/>
  <c r="AY309" i="5"/>
  <c r="AY53" i="5"/>
  <c r="AY95" i="5"/>
  <c r="CL263" i="5"/>
  <c r="CZ263" i="5"/>
  <c r="CW263" i="5"/>
  <c r="CY263" i="5"/>
  <c r="CV263" i="5"/>
  <c r="CT263" i="5"/>
  <c r="CK263" i="5"/>
  <c r="CH263" i="5"/>
  <c r="CI263" i="5"/>
  <c r="CF263" i="5"/>
  <c r="AY263" i="5" s="1"/>
  <c r="AY197" i="5"/>
  <c r="CS28" i="5"/>
  <c r="CR28" i="5"/>
  <c r="CG28" i="5"/>
  <c r="CF28" i="5"/>
  <c r="CV28" i="5"/>
  <c r="CU28" i="5"/>
  <c r="CT28" i="5"/>
  <c r="CH28" i="5"/>
  <c r="CE28" i="5"/>
  <c r="CD28" i="5"/>
  <c r="AY28" i="5" s="1"/>
  <c r="AY212" i="5"/>
  <c r="AY93" i="5"/>
  <c r="AY173" i="5"/>
  <c r="AY180" i="5"/>
  <c r="AY132" i="5"/>
  <c r="CL283" i="5"/>
  <c r="CK283" i="5"/>
  <c r="CI283" i="5"/>
  <c r="CZ283" i="5"/>
  <c r="CY283" i="5"/>
  <c r="CW283" i="5"/>
  <c r="CT283" i="5"/>
  <c r="CS283" i="5"/>
  <c r="CE283" i="5"/>
  <c r="AY283" i="5" s="1"/>
  <c r="CV283" i="5"/>
  <c r="CH283" i="5"/>
  <c r="CF283" i="5"/>
  <c r="AY142" i="5"/>
  <c r="AY170" i="5"/>
  <c r="AY312" i="5"/>
  <c r="AY218" i="5"/>
  <c r="AY271" i="5"/>
  <c r="AY250" i="5"/>
  <c r="AY259" i="5"/>
  <c r="AY204" i="5"/>
  <c r="AY216" i="5"/>
  <c r="AY106" i="5"/>
  <c r="D39" i="5"/>
  <c r="CG38" i="5"/>
  <c r="CH38" i="5"/>
  <c r="CF38" i="5"/>
  <c r="CE38" i="5"/>
  <c r="CD38" i="5"/>
  <c r="AY38" i="5" s="1"/>
  <c r="CU38" i="5"/>
  <c r="CS38" i="5"/>
  <c r="CV38" i="5"/>
  <c r="CT38" i="5"/>
  <c r="CR38" i="5"/>
  <c r="CY297" i="5"/>
  <c r="CX297" i="5"/>
  <c r="CW297" i="5"/>
  <c r="CV297" i="5"/>
  <c r="CL297" i="5"/>
  <c r="CK297" i="5"/>
  <c r="CJ297" i="5"/>
  <c r="CH297" i="5"/>
  <c r="CF297" i="5"/>
  <c r="CZ297" i="5"/>
  <c r="CT297" i="5"/>
  <c r="CI297" i="5"/>
  <c r="AY205" i="5"/>
  <c r="CE117" i="5"/>
  <c r="CV117" i="5"/>
  <c r="CO117" i="5"/>
  <c r="CC117" i="5"/>
  <c r="CH117" i="5"/>
  <c r="CG117" i="5"/>
  <c r="CF117" i="5"/>
  <c r="CQ117" i="5"/>
  <c r="CI117" i="5"/>
  <c r="CS117" i="5"/>
  <c r="CW117" i="5"/>
  <c r="CU117" i="5"/>
  <c r="CT117" i="5"/>
  <c r="CS288" i="5"/>
  <c r="CR288" i="5"/>
  <c r="CQ288" i="5"/>
  <c r="CI288" i="5"/>
  <c r="CH288" i="5"/>
  <c r="CF288" i="5"/>
  <c r="CD288" i="5"/>
  <c r="CC288" i="5"/>
  <c r="CZ288" i="5"/>
  <c r="CW288" i="5"/>
  <c r="CK288" i="5"/>
  <c r="CL288" i="5"/>
  <c r="CE288" i="5"/>
  <c r="CY288" i="5"/>
  <c r="CT288" i="5"/>
  <c r="CV288" i="5"/>
  <c r="L243" i="5"/>
  <c r="CE196" i="5"/>
  <c r="CV196" i="5"/>
  <c r="CH196" i="5"/>
  <c r="CG196" i="5"/>
  <c r="CF196" i="5"/>
  <c r="CC196" i="5"/>
  <c r="CB196" i="5"/>
  <c r="CT196" i="5"/>
  <c r="CU196" i="5"/>
  <c r="CQ196" i="5"/>
  <c r="CS196" i="5"/>
  <c r="CR196" i="5"/>
  <c r="CP196" i="5"/>
  <c r="CD196" i="5"/>
  <c r="AJ233" i="5"/>
  <c r="AY258" i="5"/>
  <c r="AY213" i="5"/>
  <c r="AY288" i="5"/>
  <c r="AY23" i="5"/>
  <c r="AY329" i="5"/>
  <c r="AY207" i="5"/>
  <c r="AY253" i="5"/>
  <c r="AY202" i="5"/>
  <c r="CR15" i="5"/>
  <c r="B384" i="5" s="1"/>
  <c r="CH15" i="5"/>
  <c r="CF15" i="5"/>
  <c r="CE15" i="5"/>
  <c r="CU15" i="5"/>
  <c r="CV15" i="5"/>
  <c r="CS15" i="5"/>
  <c r="CT15" i="5"/>
  <c r="CG15" i="5"/>
  <c r="CD15" i="5"/>
  <c r="AY109" i="5"/>
  <c r="CZ277" i="5"/>
  <c r="CU277" i="5"/>
  <c r="CT277" i="5"/>
  <c r="CS277" i="5"/>
  <c r="CK277" i="5"/>
  <c r="CI277" i="5"/>
  <c r="CH277" i="5"/>
  <c r="CG277" i="5"/>
  <c r="CF277" i="5"/>
  <c r="CV277" i="5"/>
  <c r="CW277" i="5"/>
  <c r="CL277" i="5"/>
  <c r="CE277" i="5"/>
  <c r="CY277" i="5"/>
  <c r="AY209" i="5"/>
  <c r="CT268" i="5"/>
  <c r="CL268" i="5"/>
  <c r="CK268" i="5"/>
  <c r="CF268" i="5"/>
  <c r="CZ268" i="5"/>
  <c r="CW268" i="5"/>
  <c r="CG268" i="5"/>
  <c r="AY268" i="5" s="1"/>
  <c r="CV268" i="5"/>
  <c r="CU268" i="5"/>
  <c r="CI268" i="5"/>
  <c r="CH268" i="5"/>
  <c r="CY268" i="5"/>
  <c r="AY61" i="5"/>
  <c r="CV32" i="5"/>
  <c r="CU32" i="5"/>
  <c r="CT32" i="5"/>
  <c r="CR32" i="5"/>
  <c r="CG32" i="5"/>
  <c r="CH32" i="5"/>
  <c r="CF32" i="5"/>
  <c r="CE32" i="5"/>
  <c r="CD32" i="5"/>
  <c r="AY32" i="5" s="1"/>
  <c r="CS32" i="5"/>
  <c r="AY307" i="5"/>
  <c r="AY116" i="5"/>
  <c r="CU51" i="5"/>
  <c r="CT51" i="5"/>
  <c r="CD51" i="5"/>
  <c r="AY51" i="5" s="1"/>
  <c r="D57" i="5"/>
  <c r="CV51" i="5"/>
  <c r="CS51" i="5"/>
  <c r="CR51" i="5"/>
  <c r="CH51" i="5"/>
  <c r="CG51" i="5"/>
  <c r="CF51" i="5"/>
  <c r="CE51" i="5"/>
  <c r="AY124" i="5"/>
  <c r="AY138" i="5"/>
  <c r="AY17" i="5"/>
  <c r="CZ299" i="5"/>
  <c r="CT299" i="5"/>
  <c r="CK299" i="5"/>
  <c r="CI299" i="5"/>
  <c r="CH299" i="5"/>
  <c r="CF299" i="5"/>
  <c r="AY299" i="5" s="1"/>
  <c r="CV299" i="5"/>
  <c r="CL299" i="5"/>
  <c r="CY299" i="5"/>
  <c r="CW299" i="5"/>
  <c r="AY191" i="5"/>
  <c r="CS102" i="5"/>
  <c r="CW102" i="5"/>
  <c r="CV102" i="5"/>
  <c r="CU102" i="5"/>
  <c r="CQ102" i="5"/>
  <c r="CT102" i="5"/>
  <c r="CH102" i="5"/>
  <c r="CG102" i="5"/>
  <c r="CF102" i="5"/>
  <c r="CO102" i="5"/>
  <c r="CI102" i="5"/>
  <c r="CE102" i="5"/>
  <c r="CC102" i="5"/>
  <c r="CQ122" i="5"/>
  <c r="CX122" i="5"/>
  <c r="CW122" i="5"/>
  <c r="CJ122" i="5"/>
  <c r="CS122" i="5"/>
  <c r="CC122" i="5"/>
  <c r="CV122" i="5"/>
  <c r="CU122" i="5"/>
  <c r="CT122" i="5"/>
  <c r="CI122" i="5"/>
  <c r="CG122" i="5"/>
  <c r="CF122" i="5"/>
  <c r="CH122" i="5"/>
  <c r="CE122" i="5"/>
  <c r="AY122" i="5" s="1"/>
  <c r="AY166" i="5"/>
  <c r="AY300" i="5"/>
  <c r="AY27" i="5"/>
  <c r="AY203" i="5"/>
  <c r="CD163" i="5"/>
  <c r="CV163" i="5"/>
  <c r="CT163" i="5"/>
  <c r="CR163" i="5"/>
  <c r="CH163" i="5"/>
  <c r="D174" i="5"/>
  <c r="CU163" i="5"/>
  <c r="CS163" i="5"/>
  <c r="CG163" i="5"/>
  <c r="CF163" i="5"/>
  <c r="CE163" i="5"/>
  <c r="CS121" i="5"/>
  <c r="CX121" i="5"/>
  <c r="CJ121" i="5"/>
  <c r="CH121" i="5"/>
  <c r="CG121" i="5"/>
  <c r="CW121" i="5"/>
  <c r="CV121" i="5"/>
  <c r="CU121" i="5"/>
  <c r="CQ121" i="5"/>
  <c r="CI121" i="5"/>
  <c r="CT121" i="5"/>
  <c r="CF121" i="5"/>
  <c r="CE121" i="5"/>
  <c r="CC121" i="5"/>
  <c r="AY121" i="5" s="1"/>
  <c r="AY15" i="5"/>
  <c r="AY120" i="5"/>
  <c r="AY169" i="5"/>
  <c r="AY325" i="5"/>
  <c r="AY278" i="5"/>
  <c r="AY226" i="5"/>
  <c r="AY302" i="5"/>
  <c r="L245" i="5"/>
  <c r="AY291" i="5"/>
  <c r="CZ293" i="5"/>
  <c r="CY293" i="5"/>
  <c r="CW293" i="5"/>
  <c r="CL293" i="5"/>
  <c r="CK293" i="5"/>
  <c r="CH293" i="5"/>
  <c r="CF293" i="5"/>
  <c r="AY293" i="5" s="1"/>
  <c r="CV293" i="5"/>
  <c r="CT293" i="5"/>
  <c r="CI293" i="5"/>
  <c r="AY171" i="5"/>
  <c r="AY270" i="5"/>
  <c r="AY16" i="5"/>
  <c r="CG133" i="5"/>
  <c r="CC133" i="5"/>
  <c r="AY133" i="5" s="1"/>
  <c r="CU133" i="5"/>
  <c r="CS133" i="5"/>
  <c r="CO133" i="5"/>
  <c r="CV133" i="5"/>
  <c r="CT133" i="5"/>
  <c r="CQ133" i="5"/>
  <c r="CI133" i="5"/>
  <c r="CW133" i="5"/>
  <c r="CH133" i="5"/>
  <c r="CF133" i="5"/>
  <c r="CE133" i="5"/>
  <c r="CV33" i="5"/>
  <c r="CT33" i="5"/>
  <c r="CS33" i="5"/>
  <c r="CR33" i="5"/>
  <c r="CU33" i="5"/>
  <c r="CH33" i="5"/>
  <c r="CF33" i="5"/>
  <c r="CE33" i="5"/>
  <c r="CD33" i="5"/>
  <c r="AY33" i="5" s="1"/>
  <c r="CG33" i="5"/>
  <c r="AY117" i="5" l="1"/>
  <c r="AY119" i="5"/>
  <c r="AY102" i="5"/>
  <c r="AY304" i="5"/>
  <c r="AY277" i="5"/>
  <c r="AY196" i="5"/>
  <c r="AY256" i="5"/>
  <c r="AY35" i="5"/>
  <c r="AY163" i="5"/>
  <c r="A384" i="5"/>
  <c r="CP344" i="4" l="1"/>
  <c r="CB344" i="4"/>
  <c r="F344" i="4"/>
  <c r="E344" i="4"/>
  <c r="D344" i="4" s="1"/>
  <c r="CP343" i="4"/>
  <c r="CB343" i="4"/>
  <c r="F343" i="4"/>
  <c r="E343" i="4"/>
  <c r="CP342" i="4"/>
  <c r="CO342" i="4"/>
  <c r="CB342" i="4"/>
  <c r="CA342" i="4"/>
  <c r="AS342" i="4" s="1"/>
  <c r="F342" i="4"/>
  <c r="E342" i="4"/>
  <c r="D342" i="4"/>
  <c r="CP341" i="4"/>
  <c r="CO341" i="4"/>
  <c r="CB341" i="4"/>
  <c r="CA341" i="4"/>
  <c r="AS341" i="4" s="1"/>
  <c r="F341" i="4"/>
  <c r="E341" i="4"/>
  <c r="D341" i="4"/>
  <c r="CP340" i="4"/>
  <c r="CO340" i="4"/>
  <c r="CB340" i="4"/>
  <c r="CA340" i="4"/>
  <c r="AS340" i="4" s="1"/>
  <c r="F340" i="4"/>
  <c r="D340" i="4" s="1"/>
  <c r="E340" i="4"/>
  <c r="AX335" i="4"/>
  <c r="AW335" i="4"/>
  <c r="AU335" i="4"/>
  <c r="AT335" i="4"/>
  <c r="AS335" i="4"/>
  <c r="AR335" i="4"/>
  <c r="AN335" i="4"/>
  <c r="AM335" i="4"/>
  <c r="AL335" i="4"/>
  <c r="AK335" i="4"/>
  <c r="AJ335" i="4"/>
  <c r="AI335" i="4"/>
  <c r="AH335" i="4"/>
  <c r="AG335" i="4"/>
  <c r="AF335" i="4"/>
  <c r="AE335" i="4"/>
  <c r="AD335" i="4"/>
  <c r="AC335" i="4"/>
  <c r="AB335" i="4"/>
  <c r="AA335" i="4"/>
  <c r="Z335" i="4"/>
  <c r="Y335" i="4"/>
  <c r="X335" i="4"/>
  <c r="W335" i="4"/>
  <c r="V335" i="4"/>
  <c r="U335" i="4"/>
  <c r="T335" i="4"/>
  <c r="S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AX334" i="4"/>
  <c r="AW334" i="4"/>
  <c r="AU334" i="4"/>
  <c r="AT334" i="4"/>
  <c r="AS334" i="4"/>
  <c r="AR334" i="4"/>
  <c r="AN334" i="4"/>
  <c r="AM334" i="4"/>
  <c r="AL334" i="4"/>
  <c r="AK334" i="4"/>
  <c r="AJ334" i="4"/>
  <c r="AI334" i="4"/>
  <c r="AH334" i="4"/>
  <c r="AG334" i="4"/>
  <c r="AF334" i="4"/>
  <c r="AE334" i="4"/>
  <c r="AD334" i="4"/>
  <c r="AC334" i="4"/>
  <c r="AB334" i="4"/>
  <c r="AA334" i="4"/>
  <c r="Z334" i="4"/>
  <c r="Y334" i="4"/>
  <c r="X334" i="4"/>
  <c r="W334" i="4"/>
  <c r="V334" i="4"/>
  <c r="U334" i="4"/>
  <c r="T334" i="4"/>
  <c r="S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AX333" i="4"/>
  <c r="AW333" i="4"/>
  <c r="AV333" i="4"/>
  <c r="AU333" i="4"/>
  <c r="AT333" i="4"/>
  <c r="AS333" i="4"/>
  <c r="AR333" i="4"/>
  <c r="AN333" i="4"/>
  <c r="AM333" i="4"/>
  <c r="AL333" i="4"/>
  <c r="AK333" i="4"/>
  <c r="AJ333" i="4"/>
  <c r="AI333" i="4"/>
  <c r="AH333" i="4"/>
  <c r="AG333" i="4"/>
  <c r="AF333" i="4"/>
  <c r="AE333" i="4"/>
  <c r="AD333" i="4"/>
  <c r="AC333" i="4"/>
  <c r="AB333" i="4"/>
  <c r="AA333" i="4"/>
  <c r="Z333" i="4"/>
  <c r="Y333" i="4"/>
  <c r="X333" i="4"/>
  <c r="W333" i="4"/>
  <c r="V333" i="4"/>
  <c r="U333" i="4"/>
  <c r="T333" i="4"/>
  <c r="S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E333" i="4" s="1"/>
  <c r="F333" i="4"/>
  <c r="AX332" i="4"/>
  <c r="AW332" i="4"/>
  <c r="AU332" i="4"/>
  <c r="AT332" i="4"/>
  <c r="AS332" i="4"/>
  <c r="AR332" i="4"/>
  <c r="AN332" i="4"/>
  <c r="AM332" i="4"/>
  <c r="AL332" i="4"/>
  <c r="AK332" i="4"/>
  <c r="AJ332" i="4"/>
  <c r="AI332" i="4"/>
  <c r="AH332" i="4"/>
  <c r="AG332" i="4"/>
  <c r="AF332" i="4"/>
  <c r="AE332" i="4"/>
  <c r="AD332" i="4"/>
  <c r="AC332" i="4"/>
  <c r="AB332" i="4"/>
  <c r="AA332" i="4"/>
  <c r="Z332" i="4"/>
  <c r="Y332" i="4"/>
  <c r="X332" i="4"/>
  <c r="W332" i="4"/>
  <c r="V332" i="4"/>
  <c r="U332" i="4"/>
  <c r="T332" i="4"/>
  <c r="S332" i="4"/>
  <c r="R332" i="4"/>
  <c r="Q332" i="4"/>
  <c r="P332" i="4"/>
  <c r="O332" i="4"/>
  <c r="N332" i="4"/>
  <c r="M332" i="4"/>
  <c r="L332" i="4"/>
  <c r="K332" i="4"/>
  <c r="J332" i="4"/>
  <c r="I332" i="4"/>
  <c r="H332" i="4"/>
  <c r="F332" i="4" s="1"/>
  <c r="G332" i="4"/>
  <c r="E332" i="4"/>
  <c r="D332" i="4" s="1"/>
  <c r="AX331" i="4"/>
  <c r="AW331" i="4"/>
  <c r="AU331" i="4"/>
  <c r="AT331" i="4"/>
  <c r="AS331" i="4"/>
  <c r="AR331" i="4"/>
  <c r="AQ331" i="4"/>
  <c r="AN331" i="4"/>
  <c r="AM331" i="4"/>
  <c r="AL331" i="4"/>
  <c r="AK331" i="4"/>
  <c r="AJ331" i="4"/>
  <c r="AI331" i="4"/>
  <c r="AH331" i="4"/>
  <c r="AG331" i="4"/>
  <c r="AF331" i="4"/>
  <c r="AE331" i="4"/>
  <c r="AD331" i="4"/>
  <c r="AC331" i="4"/>
  <c r="AB331" i="4"/>
  <c r="AA331" i="4"/>
  <c r="Z331" i="4"/>
  <c r="Y331" i="4"/>
  <c r="X331" i="4"/>
  <c r="W331" i="4"/>
  <c r="V331" i="4"/>
  <c r="U331" i="4"/>
  <c r="T331" i="4"/>
  <c r="S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AX330" i="4"/>
  <c r="AW330" i="4"/>
  <c r="AU330" i="4"/>
  <c r="AT330" i="4"/>
  <c r="AS330" i="4"/>
  <c r="AR330" i="4"/>
  <c r="AQ330" i="4"/>
  <c r="AP330" i="4"/>
  <c r="AO330" i="4"/>
  <c r="AN330" i="4"/>
  <c r="AM330" i="4"/>
  <c r="AL330" i="4"/>
  <c r="AK330" i="4"/>
  <c r="AJ330" i="4"/>
  <c r="AI330" i="4"/>
  <c r="AH330" i="4"/>
  <c r="AG330" i="4"/>
  <c r="AF330" i="4"/>
  <c r="AE330" i="4"/>
  <c r="AD330" i="4"/>
  <c r="AC330" i="4"/>
  <c r="AB330" i="4"/>
  <c r="AA330" i="4"/>
  <c r="Z330" i="4"/>
  <c r="Y330" i="4"/>
  <c r="X330" i="4"/>
  <c r="W330" i="4"/>
  <c r="V330" i="4"/>
  <c r="U330" i="4"/>
  <c r="T330" i="4"/>
  <c r="S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CP329" i="4"/>
  <c r="CO329" i="4"/>
  <c r="CB329" i="4"/>
  <c r="CA329" i="4"/>
  <c r="F329" i="4"/>
  <c r="E329" i="4"/>
  <c r="D329" i="4"/>
  <c r="CP328" i="4"/>
  <c r="CB328" i="4"/>
  <c r="F328" i="4"/>
  <c r="E328" i="4"/>
  <c r="CP327" i="4"/>
  <c r="CB327" i="4"/>
  <c r="F327" i="4"/>
  <c r="E327" i="4"/>
  <c r="CZ326" i="4"/>
  <c r="CS326" i="4"/>
  <c r="CQ326" i="4"/>
  <c r="CP326" i="4"/>
  <c r="CO326" i="4"/>
  <c r="CL326" i="4"/>
  <c r="CK326" i="4"/>
  <c r="CF326" i="4"/>
  <c r="CC326" i="4"/>
  <c r="CB326" i="4"/>
  <c r="CA326" i="4"/>
  <c r="F326" i="4"/>
  <c r="E326" i="4"/>
  <c r="D326" i="4" s="1"/>
  <c r="CY325" i="4"/>
  <c r="CW325" i="4"/>
  <c r="CV325" i="4"/>
  <c r="CT325" i="4"/>
  <c r="CS325" i="4"/>
  <c r="CP325" i="4"/>
  <c r="CI325" i="4"/>
  <c r="CE325" i="4"/>
  <c r="CD325" i="4"/>
  <c r="CB325" i="4"/>
  <c r="F325" i="4"/>
  <c r="E325" i="4"/>
  <c r="D325" i="4"/>
  <c r="CP324" i="4"/>
  <c r="CB324" i="4"/>
  <c r="F324" i="4"/>
  <c r="E324" i="4"/>
  <c r="D324" i="4" s="1"/>
  <c r="CW323" i="4"/>
  <c r="CV323" i="4"/>
  <c r="CT323" i="4"/>
  <c r="CP323" i="4"/>
  <c r="CO323" i="4"/>
  <c r="CK323" i="4"/>
  <c r="CB323" i="4"/>
  <c r="CA323" i="4"/>
  <c r="F323" i="4"/>
  <c r="E323" i="4"/>
  <c r="D323" i="4" s="1"/>
  <c r="CP322" i="4"/>
  <c r="CB322" i="4"/>
  <c r="F322" i="4"/>
  <c r="E322" i="4"/>
  <c r="D322" i="4"/>
  <c r="CI322" i="4" s="1"/>
  <c r="CP321" i="4"/>
  <c r="CB321" i="4"/>
  <c r="F321" i="4"/>
  <c r="E321" i="4"/>
  <c r="D321" i="4"/>
  <c r="CZ320" i="4"/>
  <c r="CY320" i="4"/>
  <c r="CW320" i="4"/>
  <c r="CP320" i="4"/>
  <c r="CO320" i="4"/>
  <c r="CI320" i="4"/>
  <c r="CB320" i="4"/>
  <c r="CA320" i="4"/>
  <c r="F320" i="4"/>
  <c r="E320" i="4"/>
  <c r="D320" i="4"/>
  <c r="CY319" i="4"/>
  <c r="CW319" i="4"/>
  <c r="CV319" i="4"/>
  <c r="CT319" i="4"/>
  <c r="CS319" i="4"/>
  <c r="CP319" i="4"/>
  <c r="CO319" i="4"/>
  <c r="CL319" i="4"/>
  <c r="CK319" i="4"/>
  <c r="CI319" i="4"/>
  <c r="CF319" i="4"/>
  <c r="CB319" i="4"/>
  <c r="CA319" i="4"/>
  <c r="F319" i="4"/>
  <c r="E319" i="4"/>
  <c r="D319" i="4"/>
  <c r="CP318" i="4"/>
  <c r="CB318" i="4"/>
  <c r="F318" i="4"/>
  <c r="E318" i="4"/>
  <c r="D318" i="4" s="1"/>
  <c r="CP317" i="4"/>
  <c r="CB317" i="4"/>
  <c r="F317" i="4"/>
  <c r="E317" i="4"/>
  <c r="CW316" i="4"/>
  <c r="CV316" i="4"/>
  <c r="CP316" i="4"/>
  <c r="CO316" i="4"/>
  <c r="CB316" i="4"/>
  <c r="CA316" i="4"/>
  <c r="F316" i="4"/>
  <c r="E316" i="4"/>
  <c r="D316" i="4"/>
  <c r="CZ315" i="4"/>
  <c r="CY315" i="4"/>
  <c r="CW315" i="4"/>
  <c r="CP315" i="4"/>
  <c r="CO315" i="4"/>
  <c r="CL315" i="4"/>
  <c r="CK315" i="4"/>
  <c r="CJ315" i="4"/>
  <c r="CI315" i="4"/>
  <c r="CH315" i="4"/>
  <c r="CF315" i="4"/>
  <c r="CB315" i="4"/>
  <c r="CA315" i="4"/>
  <c r="F315" i="4"/>
  <c r="E315" i="4"/>
  <c r="D315" i="4"/>
  <c r="CP314" i="4"/>
  <c r="CO314" i="4"/>
  <c r="CB314" i="4"/>
  <c r="CA314" i="4"/>
  <c r="F314" i="4"/>
  <c r="E314" i="4"/>
  <c r="D314" i="4" s="1"/>
  <c r="CY313" i="4"/>
  <c r="CW313" i="4"/>
  <c r="CV313" i="4"/>
  <c r="CT313" i="4"/>
  <c r="CP313" i="4"/>
  <c r="CO313" i="4"/>
  <c r="CK313" i="4"/>
  <c r="CF313" i="4"/>
  <c r="CE313" i="4"/>
  <c r="CB313" i="4"/>
  <c r="CA313" i="4"/>
  <c r="F313" i="4"/>
  <c r="E313" i="4"/>
  <c r="D313" i="4" s="1"/>
  <c r="CS313" i="4" s="1"/>
  <c r="CP312" i="4"/>
  <c r="CO312" i="4"/>
  <c r="CB312" i="4"/>
  <c r="F312" i="4"/>
  <c r="E312" i="4"/>
  <c r="CZ311" i="4"/>
  <c r="CY311" i="4"/>
  <c r="CP311" i="4"/>
  <c r="CO311" i="4"/>
  <c r="CK311" i="4"/>
  <c r="CF311" i="4"/>
  <c r="CB311" i="4"/>
  <c r="CA311" i="4"/>
  <c r="F311" i="4"/>
  <c r="E311" i="4"/>
  <c r="D311" i="4"/>
  <c r="CZ310" i="4"/>
  <c r="CY310" i="4"/>
  <c r="CW310" i="4"/>
  <c r="CV310" i="4"/>
  <c r="CT310" i="4"/>
  <c r="CP310" i="4"/>
  <c r="CO310" i="4"/>
  <c r="CL310" i="4"/>
  <c r="CK310" i="4"/>
  <c r="CI310" i="4"/>
  <c r="CH310" i="4"/>
  <c r="AY310" i="4" s="1"/>
  <c r="CF310" i="4"/>
  <c r="CB310" i="4"/>
  <c r="CA310" i="4"/>
  <c r="F310" i="4"/>
  <c r="E310" i="4"/>
  <c r="D310" i="4" s="1"/>
  <c r="CY309" i="4"/>
  <c r="CX309" i="4"/>
  <c r="CW309" i="4"/>
  <c r="CV309" i="4"/>
  <c r="CT309" i="4"/>
  <c r="CP309" i="4"/>
  <c r="CO309" i="4"/>
  <c r="CK309" i="4"/>
  <c r="CJ309" i="4"/>
  <c r="CI309" i="4"/>
  <c r="CH309" i="4"/>
  <c r="CF309" i="4"/>
  <c r="CB309" i="4"/>
  <c r="CA309" i="4"/>
  <c r="F309" i="4"/>
  <c r="E309" i="4"/>
  <c r="D309" i="4" s="1"/>
  <c r="CP308" i="4"/>
  <c r="CO308" i="4"/>
  <c r="CB308" i="4"/>
  <c r="CA308" i="4"/>
  <c r="F308" i="4"/>
  <c r="E308" i="4"/>
  <c r="CP307" i="4"/>
  <c r="CB307" i="4"/>
  <c r="CA307" i="4"/>
  <c r="F307" i="4"/>
  <c r="CO307" i="4" s="1"/>
  <c r="E307" i="4"/>
  <c r="CT306" i="4"/>
  <c r="CS306" i="4"/>
  <c r="CR306" i="4"/>
  <c r="CQ306" i="4"/>
  <c r="CP306" i="4"/>
  <c r="CO306" i="4"/>
  <c r="CK306" i="4"/>
  <c r="CI306" i="4"/>
  <c r="CB306" i="4"/>
  <c r="CA306" i="4"/>
  <c r="F306" i="4"/>
  <c r="E306" i="4"/>
  <c r="D306" i="4"/>
  <c r="CZ305" i="4"/>
  <c r="CY305" i="4"/>
  <c r="CW305" i="4"/>
  <c r="CT305" i="4"/>
  <c r="CP305" i="4"/>
  <c r="CO305" i="4"/>
  <c r="CL305" i="4"/>
  <c r="CK305" i="4"/>
  <c r="CI305" i="4"/>
  <c r="CF305" i="4"/>
  <c r="CB305" i="4"/>
  <c r="CA305" i="4"/>
  <c r="F305" i="4"/>
  <c r="E305" i="4"/>
  <c r="D305" i="4" s="1"/>
  <c r="CP304" i="4"/>
  <c r="CO304" i="4"/>
  <c r="CB304" i="4"/>
  <c r="CA304" i="4"/>
  <c r="F304" i="4"/>
  <c r="E304" i="4"/>
  <c r="D304" i="4" s="1"/>
  <c r="CW303" i="4"/>
  <c r="CT303" i="4"/>
  <c r="CP303" i="4"/>
  <c r="CO303" i="4"/>
  <c r="CI303" i="4"/>
  <c r="CH303" i="4"/>
  <c r="CF303" i="4"/>
  <c r="CB303" i="4"/>
  <c r="CA303" i="4"/>
  <c r="F303" i="4"/>
  <c r="E303" i="4"/>
  <c r="D303" i="4" s="1"/>
  <c r="CP302" i="4"/>
  <c r="CB302" i="4"/>
  <c r="F302" i="4"/>
  <c r="E302" i="4"/>
  <c r="D302" i="4" s="1"/>
  <c r="CZ301" i="4"/>
  <c r="CP301" i="4"/>
  <c r="CO301" i="4"/>
  <c r="CB301" i="4"/>
  <c r="CA301" i="4"/>
  <c r="F301" i="4"/>
  <c r="E301" i="4"/>
  <c r="D301" i="4" s="1"/>
  <c r="CZ300" i="4"/>
  <c r="CS300" i="4"/>
  <c r="CR300" i="4"/>
  <c r="CQ300" i="4"/>
  <c r="CP300" i="4"/>
  <c r="CO300" i="4"/>
  <c r="CL300" i="4"/>
  <c r="CK300" i="4"/>
  <c r="CH300" i="4"/>
  <c r="CF300" i="4"/>
  <c r="CE300" i="4"/>
  <c r="CD300" i="4"/>
  <c r="CC300" i="4"/>
  <c r="CB300" i="4"/>
  <c r="CA300" i="4"/>
  <c r="F300" i="4"/>
  <c r="E300" i="4"/>
  <c r="D300" i="4" s="1"/>
  <c r="CP299" i="4"/>
  <c r="CO299" i="4"/>
  <c r="CH299" i="4"/>
  <c r="CF299" i="4"/>
  <c r="CB299" i="4"/>
  <c r="CA299" i="4"/>
  <c r="F299" i="4"/>
  <c r="E299" i="4"/>
  <c r="D299" i="4" s="1"/>
  <c r="CP298" i="4"/>
  <c r="CB298" i="4"/>
  <c r="CA298" i="4"/>
  <c r="F298" i="4"/>
  <c r="CO298" i="4" s="1"/>
  <c r="E298" i="4"/>
  <c r="CP297" i="4"/>
  <c r="CB297" i="4"/>
  <c r="F297" i="4"/>
  <c r="E297" i="4"/>
  <c r="CP296" i="4"/>
  <c r="CB296" i="4"/>
  <c r="F296" i="4"/>
  <c r="CA296" i="4" s="1"/>
  <c r="E296" i="4"/>
  <c r="CP295" i="4"/>
  <c r="CI295" i="4"/>
  <c r="CB295" i="4"/>
  <c r="F295" i="4"/>
  <c r="E295" i="4"/>
  <c r="D295" i="4" s="1"/>
  <c r="CZ294" i="4"/>
  <c r="CW294" i="4"/>
  <c r="CQ294" i="4"/>
  <c r="CP294" i="4"/>
  <c r="CO294" i="4"/>
  <c r="CL294" i="4"/>
  <c r="CK294" i="4"/>
  <c r="CI294" i="4"/>
  <c r="CH294" i="4"/>
  <c r="CE294" i="4"/>
  <c r="CD294" i="4"/>
  <c r="CC294" i="4"/>
  <c r="CB294" i="4"/>
  <c r="CA294" i="4"/>
  <c r="F294" i="4"/>
  <c r="E294" i="4"/>
  <c r="D294" i="4" s="1"/>
  <c r="CP293" i="4"/>
  <c r="CB293" i="4"/>
  <c r="F293" i="4"/>
  <c r="E293" i="4"/>
  <c r="CP292" i="4"/>
  <c r="CO292" i="4"/>
  <c r="CB292" i="4"/>
  <c r="F292" i="4"/>
  <c r="CA292" i="4" s="1"/>
  <c r="E292" i="4"/>
  <c r="D292" i="4" s="1"/>
  <c r="CP291" i="4"/>
  <c r="CO291" i="4"/>
  <c r="CB291" i="4"/>
  <c r="F291" i="4"/>
  <c r="CA291" i="4" s="1"/>
  <c r="E291" i="4"/>
  <c r="CP290" i="4"/>
  <c r="CB290" i="4"/>
  <c r="F290" i="4"/>
  <c r="E290" i="4"/>
  <c r="CP289" i="4"/>
  <c r="CB289" i="4"/>
  <c r="CA289" i="4"/>
  <c r="F289" i="4"/>
  <c r="CO289" i="4" s="1"/>
  <c r="E289" i="4"/>
  <c r="D289" i="4"/>
  <c r="CP288" i="4"/>
  <c r="CB288" i="4"/>
  <c r="F288" i="4"/>
  <c r="E288" i="4"/>
  <c r="CP287" i="4"/>
  <c r="CB287" i="4"/>
  <c r="F287" i="4"/>
  <c r="CO287" i="4" s="1"/>
  <c r="E287" i="4"/>
  <c r="D287" i="4"/>
  <c r="CZ286" i="4"/>
  <c r="CY286" i="4"/>
  <c r="CW286" i="4"/>
  <c r="CP286" i="4"/>
  <c r="CL286" i="4"/>
  <c r="CK286" i="4"/>
  <c r="CI286" i="4"/>
  <c r="CH286" i="4"/>
  <c r="CB286" i="4"/>
  <c r="CA286" i="4"/>
  <c r="F286" i="4"/>
  <c r="CO286" i="4" s="1"/>
  <c r="E286" i="4"/>
  <c r="D286" i="4"/>
  <c r="CZ285" i="4"/>
  <c r="CY285" i="4"/>
  <c r="CX285" i="4"/>
  <c r="CW285" i="4"/>
  <c r="CV285" i="4"/>
  <c r="CP285" i="4"/>
  <c r="CK285" i="4"/>
  <c r="CJ285" i="4"/>
  <c r="CF285" i="4"/>
  <c r="CB285" i="4"/>
  <c r="CA285" i="4"/>
  <c r="F285" i="4"/>
  <c r="CO285" i="4" s="1"/>
  <c r="E285" i="4"/>
  <c r="D285" i="4"/>
  <c r="CP284" i="4"/>
  <c r="CB284" i="4"/>
  <c r="CA284" i="4"/>
  <c r="F284" i="4"/>
  <c r="CO284" i="4" s="1"/>
  <c r="E284" i="4"/>
  <c r="D284" i="4"/>
  <c r="CP283" i="4"/>
  <c r="CB283" i="4"/>
  <c r="CA283" i="4"/>
  <c r="F283" i="4"/>
  <c r="CO283" i="4" s="1"/>
  <c r="E283" i="4"/>
  <c r="CP282" i="4"/>
  <c r="CB282" i="4"/>
  <c r="F282" i="4"/>
  <c r="E282" i="4"/>
  <c r="D282" i="4" s="1"/>
  <c r="F281" i="4"/>
  <c r="E281" i="4"/>
  <c r="D281" i="4"/>
  <c r="F280" i="4"/>
  <c r="E280" i="4"/>
  <c r="D280" i="4" s="1"/>
  <c r="CY280" i="4" s="1"/>
  <c r="CT279" i="4"/>
  <c r="CL279" i="4"/>
  <c r="F279" i="4"/>
  <c r="E279" i="4"/>
  <c r="D279" i="4"/>
  <c r="CZ278" i="4"/>
  <c r="CY278" i="4"/>
  <c r="CW278" i="4"/>
  <c r="CL278" i="4"/>
  <c r="CI278" i="4"/>
  <c r="CH278" i="4"/>
  <c r="F278" i="4"/>
  <c r="E278" i="4"/>
  <c r="D278" i="4" s="1"/>
  <c r="F277" i="4"/>
  <c r="E277" i="4"/>
  <c r="CV276" i="4"/>
  <c r="CU276" i="4"/>
  <c r="CS276" i="4"/>
  <c r="CR276" i="4"/>
  <c r="CQ276" i="4"/>
  <c r="CL276" i="4"/>
  <c r="CI276" i="4"/>
  <c r="CH276" i="4"/>
  <c r="CG276" i="4"/>
  <c r="CF276" i="4"/>
  <c r="CE276" i="4"/>
  <c r="CD276" i="4"/>
  <c r="CC276" i="4"/>
  <c r="F276" i="4"/>
  <c r="E276" i="4"/>
  <c r="D276" i="4" s="1"/>
  <c r="F275" i="4"/>
  <c r="E275" i="4"/>
  <c r="F274" i="4"/>
  <c r="D274" i="4" s="1"/>
  <c r="E274" i="4"/>
  <c r="F273" i="4"/>
  <c r="E273" i="4"/>
  <c r="D273" i="4"/>
  <c r="F272" i="4"/>
  <c r="E272" i="4"/>
  <c r="D272" i="4" s="1"/>
  <c r="F271" i="4"/>
  <c r="E271" i="4"/>
  <c r="D271" i="4"/>
  <c r="CK271" i="4" s="1"/>
  <c r="CY270" i="4"/>
  <c r="CL270" i="4"/>
  <c r="CK270" i="4"/>
  <c r="F270" i="4"/>
  <c r="E270" i="4"/>
  <c r="D270" i="4" s="1"/>
  <c r="F269" i="4"/>
  <c r="E269" i="4"/>
  <c r="D269" i="4" s="1"/>
  <c r="F268" i="4"/>
  <c r="E268" i="4"/>
  <c r="D268" i="4" s="1"/>
  <c r="CA267" i="4"/>
  <c r="F267" i="4"/>
  <c r="CO267" i="4" s="1"/>
  <c r="E267" i="4"/>
  <c r="D267" i="4" s="1"/>
  <c r="CZ267" i="4" s="1"/>
  <c r="CO266" i="4"/>
  <c r="F266" i="4"/>
  <c r="CA266" i="4" s="1"/>
  <c r="E266" i="4"/>
  <c r="F265" i="4"/>
  <c r="CA265" i="4" s="1"/>
  <c r="E265" i="4"/>
  <c r="D265" i="4" s="1"/>
  <c r="CE265" i="4" s="1"/>
  <c r="CH264" i="4"/>
  <c r="CE264" i="4"/>
  <c r="F264" i="4"/>
  <c r="CO264" i="4" s="1"/>
  <c r="E264" i="4"/>
  <c r="D264" i="4" s="1"/>
  <c r="CY263" i="4"/>
  <c r="CT263" i="4"/>
  <c r="CP263" i="4"/>
  <c r="CI263" i="4"/>
  <c r="CB263" i="4"/>
  <c r="F263" i="4"/>
  <c r="E263" i="4"/>
  <c r="D263" i="4" s="1"/>
  <c r="CP262" i="4"/>
  <c r="CB262" i="4"/>
  <c r="F262" i="4"/>
  <c r="CO262" i="4" s="1"/>
  <c r="E262" i="4"/>
  <c r="D262" i="4" s="1"/>
  <c r="CY261" i="4"/>
  <c r="CX261" i="4"/>
  <c r="CV261" i="4"/>
  <c r="CT261" i="4"/>
  <c r="CP261" i="4"/>
  <c r="CO261" i="4"/>
  <c r="CL261" i="4"/>
  <c r="CK261" i="4"/>
  <c r="CJ261" i="4"/>
  <c r="CF261" i="4"/>
  <c r="CB261" i="4"/>
  <c r="CA261" i="4"/>
  <c r="F261" i="4"/>
  <c r="E261" i="4"/>
  <c r="D261" i="4"/>
  <c r="CP260" i="4"/>
  <c r="CB260" i="4"/>
  <c r="F260" i="4"/>
  <c r="CA260" i="4" s="1"/>
  <c r="E260" i="4"/>
  <c r="D260" i="4"/>
  <c r="CI260" i="4" s="1"/>
  <c r="CZ259" i="4"/>
  <c r="CW259" i="4"/>
  <c r="CV259" i="4"/>
  <c r="CP259" i="4"/>
  <c r="CO259" i="4"/>
  <c r="CF259" i="4"/>
  <c r="CB259" i="4"/>
  <c r="CA259" i="4"/>
  <c r="F259" i="4"/>
  <c r="E259" i="4"/>
  <c r="D259" i="4" s="1"/>
  <c r="CP258" i="4"/>
  <c r="CB258" i="4"/>
  <c r="F258" i="4"/>
  <c r="E258" i="4"/>
  <c r="D258" i="4"/>
  <c r="CI258" i="4" s="1"/>
  <c r="CY257" i="4"/>
  <c r="CW257" i="4"/>
  <c r="CT257" i="4"/>
  <c r="CP257" i="4"/>
  <c r="CO257" i="4"/>
  <c r="CL257" i="4"/>
  <c r="CK257" i="4"/>
  <c r="CB257" i="4"/>
  <c r="F257" i="4"/>
  <c r="CA257" i="4" s="1"/>
  <c r="E257" i="4"/>
  <c r="D257" i="4" s="1"/>
  <c r="CP256" i="4"/>
  <c r="CI256" i="4"/>
  <c r="CB256" i="4"/>
  <c r="F256" i="4"/>
  <c r="CO256" i="4" s="1"/>
  <c r="E256" i="4"/>
  <c r="D256" i="4"/>
  <c r="CY255" i="4"/>
  <c r="CV255" i="4"/>
  <c r="CT255" i="4"/>
  <c r="CP255" i="4"/>
  <c r="CL255" i="4"/>
  <c r="CK255" i="4"/>
  <c r="CI255" i="4"/>
  <c r="CB255" i="4"/>
  <c r="CA255" i="4"/>
  <c r="F255" i="4"/>
  <c r="CO255" i="4" s="1"/>
  <c r="E255" i="4"/>
  <c r="D255" i="4"/>
  <c r="CP254" i="4"/>
  <c r="CB254" i="4"/>
  <c r="F254" i="4"/>
  <c r="E254" i="4"/>
  <c r="D254" i="4"/>
  <c r="CH254" i="4" s="1"/>
  <c r="CP253" i="4"/>
  <c r="CO253" i="4"/>
  <c r="CB253" i="4"/>
  <c r="F253" i="4"/>
  <c r="CA253" i="4" s="1"/>
  <c r="E253" i="4"/>
  <c r="D253" i="4"/>
  <c r="CP252" i="4"/>
  <c r="CB252" i="4"/>
  <c r="F252" i="4"/>
  <c r="CA252" i="4" s="1"/>
  <c r="E252" i="4"/>
  <c r="CP251" i="4"/>
  <c r="CB251" i="4"/>
  <c r="F251" i="4"/>
  <c r="E251" i="4"/>
  <c r="D251" i="4"/>
  <c r="CP250" i="4"/>
  <c r="CB250" i="4"/>
  <c r="F250" i="4"/>
  <c r="E250" i="4"/>
  <c r="AY246" i="4"/>
  <c r="CQ245" i="4"/>
  <c r="CP245" i="4"/>
  <c r="CO245" i="4"/>
  <c r="CE245" i="4"/>
  <c r="CD245" i="4"/>
  <c r="CC245" i="4"/>
  <c r="CB245" i="4"/>
  <c r="CA245" i="4"/>
  <c r="D245" i="4"/>
  <c r="CS244" i="4"/>
  <c r="CR244" i="4"/>
  <c r="CO244" i="4"/>
  <c r="CE244" i="4"/>
  <c r="CD244" i="4"/>
  <c r="CC244" i="4"/>
  <c r="CB244" i="4"/>
  <c r="CA244" i="4"/>
  <c r="D244" i="4"/>
  <c r="CS243" i="4"/>
  <c r="CR243" i="4"/>
  <c r="CQ243" i="4"/>
  <c r="CP243" i="4"/>
  <c r="CO243" i="4"/>
  <c r="CE243" i="4"/>
  <c r="CD243" i="4"/>
  <c r="CC243" i="4"/>
  <c r="CB243" i="4"/>
  <c r="CA243" i="4"/>
  <c r="D243" i="4"/>
  <c r="CR242" i="4"/>
  <c r="CQ242" i="4"/>
  <c r="CP242" i="4"/>
  <c r="CD242" i="4"/>
  <c r="CC242" i="4"/>
  <c r="CA242" i="4"/>
  <c r="D242" i="4"/>
  <c r="CS241" i="4"/>
  <c r="CR241" i="4"/>
  <c r="CQ241" i="4"/>
  <c r="CP241" i="4"/>
  <c r="D241" i="4"/>
  <c r="AJ236" i="4"/>
  <c r="AD236" i="4"/>
  <c r="AJ235" i="4"/>
  <c r="AD235" i="4"/>
  <c r="AD234" i="4"/>
  <c r="CB234" i="4" s="1"/>
  <c r="F234" i="4"/>
  <c r="E234" i="4"/>
  <c r="D234" i="4"/>
  <c r="CD234" i="4" s="1"/>
  <c r="CR233" i="4"/>
  <c r="CQ233" i="4"/>
  <c r="CP233" i="4"/>
  <c r="CO233" i="4"/>
  <c r="AD233" i="4"/>
  <c r="F233" i="4"/>
  <c r="D233" i="4" s="1"/>
  <c r="E233" i="4"/>
  <c r="AD232" i="4"/>
  <c r="F232" i="4"/>
  <c r="E232" i="4"/>
  <c r="D232" i="4" s="1"/>
  <c r="AD231" i="4"/>
  <c r="F231" i="4"/>
  <c r="E231" i="4"/>
  <c r="AY227" i="4"/>
  <c r="F226" i="4"/>
  <c r="D226" i="4" s="1"/>
  <c r="CA226" i="4" s="1"/>
  <c r="E226" i="4"/>
  <c r="CU225" i="4"/>
  <c r="CQ225" i="4"/>
  <c r="CP225" i="4"/>
  <c r="CO225" i="4"/>
  <c r="F225" i="4"/>
  <c r="E225" i="4"/>
  <c r="D225" i="4"/>
  <c r="CF224" i="4"/>
  <c r="CE224" i="4"/>
  <c r="CD224" i="4"/>
  <c r="F224" i="4"/>
  <c r="D224" i="4" s="1"/>
  <c r="E224" i="4"/>
  <c r="CQ223" i="4"/>
  <c r="CP223" i="4"/>
  <c r="CO223" i="4"/>
  <c r="CH223" i="4"/>
  <c r="CG223" i="4"/>
  <c r="CA223" i="4"/>
  <c r="F223" i="4"/>
  <c r="E223" i="4"/>
  <c r="D223" i="4"/>
  <c r="CV222" i="4"/>
  <c r="CT222" i="4"/>
  <c r="CS222" i="4"/>
  <c r="CQ222" i="4"/>
  <c r="CP222" i="4"/>
  <c r="CO222" i="4"/>
  <c r="CH222" i="4"/>
  <c r="CG222" i="4"/>
  <c r="CF222" i="4"/>
  <c r="CE222" i="4"/>
  <c r="CD222" i="4"/>
  <c r="CB222" i="4"/>
  <c r="CA222" i="4"/>
  <c r="F222" i="4"/>
  <c r="E222" i="4"/>
  <c r="D222" i="4" s="1"/>
  <c r="CV221" i="4"/>
  <c r="CU221" i="4"/>
  <c r="CR221" i="4"/>
  <c r="CP221" i="4"/>
  <c r="CO221" i="4"/>
  <c r="CH221" i="4"/>
  <c r="CE221" i="4"/>
  <c r="CD221" i="4"/>
  <c r="CC221" i="4"/>
  <c r="CB221" i="4"/>
  <c r="CA221" i="4"/>
  <c r="F221" i="4"/>
  <c r="E221" i="4"/>
  <c r="D221" i="4"/>
  <c r="CV220" i="4"/>
  <c r="CR220" i="4"/>
  <c r="CG220" i="4"/>
  <c r="CE220" i="4"/>
  <c r="CD220" i="4"/>
  <c r="CC220" i="4"/>
  <c r="CB220" i="4"/>
  <c r="F220" i="4"/>
  <c r="E220" i="4"/>
  <c r="D220" i="4"/>
  <c r="F219" i="4"/>
  <c r="E219" i="4"/>
  <c r="D219" i="4"/>
  <c r="CV218" i="4"/>
  <c r="CT218" i="4"/>
  <c r="CS218" i="4"/>
  <c r="CR218" i="4"/>
  <c r="CQ218" i="4"/>
  <c r="CG218" i="4"/>
  <c r="CE218" i="4"/>
  <c r="CD218" i="4"/>
  <c r="CC218" i="4"/>
  <c r="CA218" i="4"/>
  <c r="F218" i="4"/>
  <c r="D218" i="4" s="1"/>
  <c r="E218" i="4"/>
  <c r="CA217" i="4"/>
  <c r="F217" i="4"/>
  <c r="E217" i="4"/>
  <c r="D217" i="4"/>
  <c r="CV216" i="4"/>
  <c r="CU216" i="4"/>
  <c r="CO216" i="4"/>
  <c r="F216" i="4"/>
  <c r="E216" i="4"/>
  <c r="D216" i="4"/>
  <c r="CU215" i="4"/>
  <c r="CT215" i="4"/>
  <c r="CS215" i="4"/>
  <c r="CP215" i="4"/>
  <c r="CO215" i="4"/>
  <c r="CH215" i="4"/>
  <c r="CF215" i="4"/>
  <c r="CE215" i="4"/>
  <c r="CB215" i="4"/>
  <c r="CA215" i="4"/>
  <c r="F215" i="4"/>
  <c r="D215" i="4" s="1"/>
  <c r="E215" i="4"/>
  <c r="F214" i="4"/>
  <c r="E214" i="4"/>
  <c r="D214" i="4" s="1"/>
  <c r="CA214" i="4" s="1"/>
  <c r="CT213" i="4"/>
  <c r="CS213" i="4"/>
  <c r="CO213" i="4"/>
  <c r="CG213" i="4"/>
  <c r="F213" i="4"/>
  <c r="E213" i="4"/>
  <c r="D213" i="4" s="1"/>
  <c r="F212" i="4"/>
  <c r="E212" i="4"/>
  <c r="D212" i="4"/>
  <c r="CG212" i="4" s="1"/>
  <c r="CV211" i="4"/>
  <c r="CR211" i="4"/>
  <c r="CQ211" i="4"/>
  <c r="CG211" i="4"/>
  <c r="CE211" i="4"/>
  <c r="CC211" i="4"/>
  <c r="CA211" i="4"/>
  <c r="F211" i="4"/>
  <c r="D211" i="4" s="1"/>
  <c r="E211" i="4"/>
  <c r="CD210" i="4"/>
  <c r="F210" i="4"/>
  <c r="E210" i="4"/>
  <c r="D210" i="4"/>
  <c r="F209" i="4"/>
  <c r="E209" i="4"/>
  <c r="D209" i="4"/>
  <c r="CV208" i="4"/>
  <c r="CU208" i="4"/>
  <c r="CR208" i="4"/>
  <c r="CO208" i="4"/>
  <c r="CH208" i="4"/>
  <c r="CG208" i="4"/>
  <c r="CD208" i="4"/>
  <c r="CC208" i="4"/>
  <c r="CB208" i="4"/>
  <c r="CA208" i="4"/>
  <c r="F208" i="4"/>
  <c r="D208" i="4" s="1"/>
  <c r="E208" i="4"/>
  <c r="F207" i="4"/>
  <c r="D207" i="4" s="1"/>
  <c r="CH207" i="4" s="1"/>
  <c r="E207" i="4"/>
  <c r="F206" i="4"/>
  <c r="E206" i="4"/>
  <c r="D206" i="4" s="1"/>
  <c r="CU205" i="4"/>
  <c r="CS205" i="4"/>
  <c r="CR205" i="4"/>
  <c r="CQ205" i="4"/>
  <c r="CP205" i="4"/>
  <c r="CG205" i="4"/>
  <c r="CE205" i="4"/>
  <c r="CC205" i="4"/>
  <c r="CB205" i="4"/>
  <c r="CA205" i="4"/>
  <c r="F205" i="4"/>
  <c r="E205" i="4"/>
  <c r="D205" i="4"/>
  <c r="CB204" i="4"/>
  <c r="CA204" i="4"/>
  <c r="F204" i="4"/>
  <c r="E204" i="4"/>
  <c r="D204" i="4"/>
  <c r="F203" i="4"/>
  <c r="E203" i="4"/>
  <c r="F202" i="4"/>
  <c r="E202" i="4"/>
  <c r="D202" i="4" s="1"/>
  <c r="AX201" i="4"/>
  <c r="AW201" i="4"/>
  <c r="AV201" i="4"/>
  <c r="AU201" i="4"/>
  <c r="AT201" i="4"/>
  <c r="AS201" i="4"/>
  <c r="AR201" i="4"/>
  <c r="AQ201" i="4"/>
  <c r="AP201" i="4"/>
  <c r="AO201" i="4"/>
  <c r="AN201" i="4"/>
  <c r="AM201" i="4"/>
  <c r="AL201" i="4"/>
  <c r="AK201" i="4"/>
  <c r="AJ201" i="4"/>
  <c r="AI201" i="4"/>
  <c r="AH201" i="4"/>
  <c r="AG201" i="4"/>
  <c r="AF201" i="4"/>
  <c r="AE201" i="4"/>
  <c r="AD201" i="4"/>
  <c r="AC201" i="4"/>
  <c r="AB201" i="4"/>
  <c r="AA201" i="4"/>
  <c r="Z201" i="4"/>
  <c r="F201" i="4" s="1"/>
  <c r="Y201" i="4"/>
  <c r="E201" i="4" s="1"/>
  <c r="D201" i="4" s="1"/>
  <c r="X201" i="4"/>
  <c r="W201" i="4"/>
  <c r="V201" i="4"/>
  <c r="U201" i="4"/>
  <c r="T201" i="4"/>
  <c r="S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CV200" i="4"/>
  <c r="CR200" i="4"/>
  <c r="CQ200" i="4"/>
  <c r="CO200" i="4"/>
  <c r="CH200" i="4"/>
  <c r="CF200" i="4"/>
  <c r="CE200" i="4"/>
  <c r="CB200" i="4"/>
  <c r="CA200" i="4"/>
  <c r="E200" i="4"/>
  <c r="D200" i="4"/>
  <c r="CE199" i="4"/>
  <c r="CD199" i="4"/>
  <c r="CB199" i="4"/>
  <c r="E199" i="4"/>
  <c r="D199" i="4" s="1"/>
  <c r="CV198" i="4"/>
  <c r="CU198" i="4"/>
  <c r="CT198" i="4"/>
  <c r="CS198" i="4"/>
  <c r="CR198" i="4"/>
  <c r="CQ198" i="4"/>
  <c r="CB198" i="4"/>
  <c r="CA198" i="4"/>
  <c r="E198" i="4"/>
  <c r="D198" i="4"/>
  <c r="CV197" i="4"/>
  <c r="CU197" i="4"/>
  <c r="CS197" i="4"/>
  <c r="CR197" i="4"/>
  <c r="CQ197" i="4"/>
  <c r="CP197" i="4"/>
  <c r="CO197" i="4"/>
  <c r="CH197" i="4"/>
  <c r="CF197" i="4"/>
  <c r="CE197" i="4"/>
  <c r="CD197" i="4"/>
  <c r="CC197" i="4"/>
  <c r="CB197" i="4"/>
  <c r="E197" i="4"/>
  <c r="D197" i="4" s="1"/>
  <c r="AX196" i="4"/>
  <c r="AW196" i="4"/>
  <c r="AV196" i="4"/>
  <c r="AU196" i="4"/>
  <c r="AT196" i="4"/>
  <c r="AS196" i="4"/>
  <c r="AR196" i="4"/>
  <c r="AQ196" i="4"/>
  <c r="AO196" i="4"/>
  <c r="AM196" i="4"/>
  <c r="AK196" i="4"/>
  <c r="AI196" i="4"/>
  <c r="AG196" i="4"/>
  <c r="AE196" i="4"/>
  <c r="AC196" i="4"/>
  <c r="E196" i="4"/>
  <c r="D196" i="4" s="1"/>
  <c r="CV195" i="4"/>
  <c r="CU195" i="4"/>
  <c r="CS195" i="4"/>
  <c r="CR195" i="4"/>
  <c r="CQ195" i="4"/>
  <c r="CE195" i="4"/>
  <c r="CD195" i="4"/>
  <c r="CC195" i="4"/>
  <c r="CB195" i="4"/>
  <c r="CA195" i="4"/>
  <c r="E195" i="4"/>
  <c r="D195" i="4" s="1"/>
  <c r="E194" i="4"/>
  <c r="D194" i="4"/>
  <c r="CD194" i="4" s="1"/>
  <c r="CV193" i="4"/>
  <c r="CG193" i="4"/>
  <c r="CE193" i="4"/>
  <c r="CD193" i="4"/>
  <c r="CC193" i="4"/>
  <c r="CB193" i="4"/>
  <c r="CA193" i="4"/>
  <c r="E193" i="4"/>
  <c r="D193" i="4"/>
  <c r="E192" i="4"/>
  <c r="D192" i="4"/>
  <c r="CV191" i="4"/>
  <c r="CU191" i="4"/>
  <c r="CS191" i="4"/>
  <c r="CR191" i="4"/>
  <c r="CP191" i="4"/>
  <c r="CG191" i="4"/>
  <c r="CF191" i="4"/>
  <c r="CE191" i="4"/>
  <c r="CD191" i="4"/>
  <c r="CC191" i="4"/>
  <c r="CB191" i="4"/>
  <c r="F191" i="4"/>
  <c r="D191" i="4" s="1"/>
  <c r="F190" i="4"/>
  <c r="D190" i="4" s="1"/>
  <c r="F189" i="4"/>
  <c r="D189" i="4" s="1"/>
  <c r="CV188" i="4"/>
  <c r="CU188" i="4"/>
  <c r="CS188" i="4"/>
  <c r="CR188" i="4"/>
  <c r="CP188" i="4"/>
  <c r="CO188" i="4"/>
  <c r="CH188" i="4"/>
  <c r="CG188" i="4"/>
  <c r="CF188" i="4"/>
  <c r="CD188" i="4"/>
  <c r="CC188" i="4"/>
  <c r="CB188" i="4"/>
  <c r="CA188" i="4"/>
  <c r="F188" i="4"/>
  <c r="D188" i="4"/>
  <c r="CU187" i="4"/>
  <c r="CT187" i="4"/>
  <c r="CS187" i="4"/>
  <c r="CR187" i="4"/>
  <c r="CO187" i="4"/>
  <c r="CF187" i="4"/>
  <c r="F187" i="4"/>
  <c r="D187" i="4"/>
  <c r="F186" i="4"/>
  <c r="D186" i="4" s="1"/>
  <c r="CV185" i="4"/>
  <c r="CQ185" i="4"/>
  <c r="CP185" i="4"/>
  <c r="CO185" i="4"/>
  <c r="CA185" i="4"/>
  <c r="F185" i="4"/>
  <c r="D185" i="4"/>
  <c r="CV184" i="4"/>
  <c r="CU184" i="4"/>
  <c r="CT184" i="4"/>
  <c r="CS184" i="4"/>
  <c r="CR184" i="4"/>
  <c r="CO184" i="4"/>
  <c r="CH184" i="4"/>
  <c r="CF184" i="4"/>
  <c r="CE184" i="4"/>
  <c r="CD184" i="4"/>
  <c r="CC184" i="4"/>
  <c r="CA184" i="4"/>
  <c r="F184" i="4"/>
  <c r="D184" i="4"/>
  <c r="AX183" i="4"/>
  <c r="AW183" i="4"/>
  <c r="AV183" i="4"/>
  <c r="AU183" i="4"/>
  <c r="AT183" i="4"/>
  <c r="AS183" i="4"/>
  <c r="AR183" i="4"/>
  <c r="AQ183" i="4"/>
  <c r="AP183" i="4"/>
  <c r="AN183" i="4"/>
  <c r="AL183" i="4"/>
  <c r="AJ183" i="4"/>
  <c r="AH183" i="4"/>
  <c r="AF183" i="4"/>
  <c r="AD183" i="4"/>
  <c r="F182" i="4"/>
  <c r="D182" i="4"/>
  <c r="F181" i="4"/>
  <c r="D181" i="4" s="1"/>
  <c r="F180" i="4"/>
  <c r="D180" i="4" s="1"/>
  <c r="F179" i="4"/>
  <c r="D179" i="4"/>
  <c r="AX174" i="4"/>
  <c r="AW174" i="4"/>
  <c r="AV174" i="4"/>
  <c r="AU174" i="4"/>
  <c r="AT174" i="4"/>
  <c r="AS174" i="4"/>
  <c r="AR174" i="4"/>
  <c r="AQ174" i="4"/>
  <c r="AP174" i="4"/>
  <c r="AO174" i="4"/>
  <c r="AN174" i="4"/>
  <c r="AM174" i="4"/>
  <c r="AL174" i="4"/>
  <c r="AK174" i="4"/>
  <c r="AJ174" i="4"/>
  <c r="AI174" i="4"/>
  <c r="AH174" i="4"/>
  <c r="AG174" i="4"/>
  <c r="AF174" i="4"/>
  <c r="AE174" i="4"/>
  <c r="AD174" i="4"/>
  <c r="AC174" i="4"/>
  <c r="AB174" i="4"/>
  <c r="AA174" i="4"/>
  <c r="Z174" i="4"/>
  <c r="Y174" i="4"/>
  <c r="X174" i="4"/>
  <c r="W174" i="4"/>
  <c r="V174" i="4"/>
  <c r="U174" i="4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CQ173" i="4"/>
  <c r="CO173" i="4"/>
  <c r="CH173" i="4"/>
  <c r="CE173" i="4"/>
  <c r="CD173" i="4"/>
  <c r="CC173" i="4"/>
  <c r="CB173" i="4"/>
  <c r="CA173" i="4"/>
  <c r="F173" i="4"/>
  <c r="CP173" i="4" s="1"/>
  <c r="E173" i="4"/>
  <c r="D173" i="4"/>
  <c r="CQ172" i="4"/>
  <c r="CO172" i="4"/>
  <c r="CC172" i="4"/>
  <c r="CA172" i="4"/>
  <c r="F172" i="4"/>
  <c r="CP172" i="4" s="1"/>
  <c r="E172" i="4"/>
  <c r="D172" i="4"/>
  <c r="CQ171" i="4"/>
  <c r="CO171" i="4"/>
  <c r="CC171" i="4"/>
  <c r="CA171" i="4"/>
  <c r="F171" i="4"/>
  <c r="E171" i="4"/>
  <c r="D171" i="4" s="1"/>
  <c r="CU171" i="4" s="1"/>
  <c r="CU170" i="4"/>
  <c r="CT170" i="4"/>
  <c r="CS170" i="4"/>
  <c r="CQ170" i="4"/>
  <c r="CP170" i="4"/>
  <c r="CO170" i="4"/>
  <c r="CH170" i="4"/>
  <c r="CG170" i="4"/>
  <c r="CE170" i="4"/>
  <c r="CD170" i="4"/>
  <c r="CC170" i="4"/>
  <c r="CB170" i="4"/>
  <c r="CA170" i="4"/>
  <c r="F170" i="4"/>
  <c r="E170" i="4"/>
  <c r="D170" i="4"/>
  <c r="CU169" i="4"/>
  <c r="CR169" i="4"/>
  <c r="CQ169" i="4"/>
  <c r="CO169" i="4"/>
  <c r="CH169" i="4"/>
  <c r="CC169" i="4"/>
  <c r="CA169" i="4"/>
  <c r="F169" i="4"/>
  <c r="E169" i="4"/>
  <c r="D169" i="4" s="1"/>
  <c r="CQ168" i="4"/>
  <c r="CO168" i="4"/>
  <c r="CC168" i="4"/>
  <c r="CB168" i="4"/>
  <c r="CA168" i="4"/>
  <c r="F168" i="4"/>
  <c r="CP168" i="4" s="1"/>
  <c r="E168" i="4"/>
  <c r="D168" i="4" s="1"/>
  <c r="CR167" i="4"/>
  <c r="CQ167" i="4"/>
  <c r="CP167" i="4"/>
  <c r="CO167" i="4"/>
  <c r="CG167" i="4"/>
  <c r="CE167" i="4"/>
  <c r="CD167" i="4"/>
  <c r="CC167" i="4"/>
  <c r="CB167" i="4"/>
  <c r="CA167" i="4"/>
  <c r="F167" i="4"/>
  <c r="D167" i="4" s="1"/>
  <c r="E167" i="4"/>
  <c r="CQ166" i="4"/>
  <c r="CP166" i="4"/>
  <c r="CO166" i="4"/>
  <c r="CC166" i="4"/>
  <c r="CB166" i="4"/>
  <c r="CA166" i="4"/>
  <c r="F166" i="4"/>
  <c r="E166" i="4"/>
  <c r="E174" i="4" s="1"/>
  <c r="CQ165" i="4"/>
  <c r="CO165" i="4"/>
  <c r="CC165" i="4"/>
  <c r="CA165" i="4"/>
  <c r="F165" i="4"/>
  <c r="E165" i="4"/>
  <c r="D165" i="4"/>
  <c r="CV164" i="4"/>
  <c r="CU164" i="4"/>
  <c r="CT164" i="4"/>
  <c r="CS164" i="4"/>
  <c r="CR164" i="4"/>
  <c r="CQ164" i="4"/>
  <c r="CP164" i="4"/>
  <c r="CO164" i="4"/>
  <c r="CC164" i="4"/>
  <c r="CA164" i="4"/>
  <c r="F164" i="4"/>
  <c r="CB164" i="4" s="1"/>
  <c r="E164" i="4"/>
  <c r="D164" i="4" s="1"/>
  <c r="CQ163" i="4"/>
  <c r="CP163" i="4"/>
  <c r="CO163" i="4"/>
  <c r="CC163" i="4"/>
  <c r="CB163" i="4"/>
  <c r="CA163" i="4"/>
  <c r="F163" i="4"/>
  <c r="E163" i="4"/>
  <c r="N158" i="4"/>
  <c r="M158" i="4"/>
  <c r="L158" i="4" a="1"/>
  <c r="L158" i="4" s="1"/>
  <c r="K158" i="4"/>
  <c r="J158" i="4"/>
  <c r="H158" i="4"/>
  <c r="G158" i="4"/>
  <c r="F158" i="4"/>
  <c r="E158" i="4"/>
  <c r="D158" i="4"/>
  <c r="C158" i="4"/>
  <c r="I157" i="4"/>
  <c r="B157" i="4"/>
  <c r="I156" i="4"/>
  <c r="B156" i="4"/>
  <c r="I155" i="4"/>
  <c r="B155" i="4"/>
  <c r="I154" i="4"/>
  <c r="B154" i="4"/>
  <c r="I153" i="4"/>
  <c r="B153" i="4"/>
  <c r="I152" i="4"/>
  <c r="B152" i="4"/>
  <c r="I151" i="4"/>
  <c r="B151" i="4"/>
  <c r="I150" i="4"/>
  <c r="B150" i="4"/>
  <c r="I149" i="4"/>
  <c r="B149" i="4"/>
  <c r="I148" i="4"/>
  <c r="B148" i="4"/>
  <c r="B158" i="4" s="1"/>
  <c r="AX143" i="4"/>
  <c r="AW143" i="4"/>
  <c r="AV143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L143" i="4"/>
  <c r="K143" i="4"/>
  <c r="J143" i="4"/>
  <c r="I143" i="4"/>
  <c r="H143" i="4"/>
  <c r="F143" i="4" s="1"/>
  <c r="G143" i="4"/>
  <c r="CX142" i="4"/>
  <c r="CW142" i="4"/>
  <c r="CV142" i="4"/>
  <c r="CR142" i="4"/>
  <c r="CP142" i="4"/>
  <c r="CF142" i="4"/>
  <c r="CE142" i="4"/>
  <c r="CD142" i="4"/>
  <c r="CA142" i="4"/>
  <c r="F142" i="4"/>
  <c r="CB142" i="4" s="1"/>
  <c r="E142" i="4"/>
  <c r="D142" i="4"/>
  <c r="CR141" i="4"/>
  <c r="CD141" i="4"/>
  <c r="CA141" i="4"/>
  <c r="F141" i="4"/>
  <c r="CB141" i="4" s="1"/>
  <c r="E141" i="4"/>
  <c r="D141" i="4" s="1"/>
  <c r="CW140" i="4"/>
  <c r="CV140" i="4"/>
  <c r="CS140" i="4"/>
  <c r="CR140" i="4"/>
  <c r="CQ140" i="4"/>
  <c r="CP140" i="4"/>
  <c r="CI140" i="4"/>
  <c r="CG140" i="4"/>
  <c r="CF140" i="4"/>
  <c r="CD140" i="4"/>
  <c r="CB140" i="4"/>
  <c r="CA140" i="4"/>
  <c r="F140" i="4"/>
  <c r="E140" i="4"/>
  <c r="D140" i="4"/>
  <c r="CV139" i="4"/>
  <c r="CU139" i="4"/>
  <c r="CT139" i="4"/>
  <c r="CS139" i="4"/>
  <c r="CR139" i="4"/>
  <c r="CQ139" i="4"/>
  <c r="CP139" i="4"/>
  <c r="CO139" i="4"/>
  <c r="CH139" i="4"/>
  <c r="CG139" i="4"/>
  <c r="CF139" i="4"/>
  <c r="CD139" i="4"/>
  <c r="CB139" i="4"/>
  <c r="CA139" i="4"/>
  <c r="F139" i="4"/>
  <c r="E139" i="4"/>
  <c r="D139" i="4"/>
  <c r="CR138" i="4"/>
  <c r="CD138" i="4"/>
  <c r="CA138" i="4"/>
  <c r="F138" i="4"/>
  <c r="CB138" i="4" s="1"/>
  <c r="E138" i="4"/>
  <c r="D138" i="4"/>
  <c r="CR137" i="4"/>
  <c r="CO137" i="4"/>
  <c r="CD137" i="4"/>
  <c r="CA137" i="4"/>
  <c r="F137" i="4"/>
  <c r="E137" i="4"/>
  <c r="D137" i="4"/>
  <c r="CR136" i="4"/>
  <c r="CD136" i="4"/>
  <c r="CA136" i="4"/>
  <c r="F136" i="4"/>
  <c r="E136" i="4"/>
  <c r="CW135" i="4"/>
  <c r="CR135" i="4"/>
  <c r="CP135" i="4"/>
  <c r="CD135" i="4"/>
  <c r="CA135" i="4"/>
  <c r="F135" i="4"/>
  <c r="CB135" i="4" s="1"/>
  <c r="E135" i="4"/>
  <c r="D135" i="4"/>
  <c r="CQ135" i="4" s="1"/>
  <c r="CW134" i="4"/>
  <c r="CT134" i="4"/>
  <c r="CS134" i="4"/>
  <c r="CR134" i="4"/>
  <c r="CO134" i="4"/>
  <c r="CI134" i="4"/>
  <c r="CH134" i="4"/>
  <c r="CG134" i="4"/>
  <c r="CD134" i="4"/>
  <c r="CA134" i="4"/>
  <c r="F134" i="4"/>
  <c r="E134" i="4"/>
  <c r="D134" i="4" s="1"/>
  <c r="CR133" i="4"/>
  <c r="CD133" i="4"/>
  <c r="CA133" i="4"/>
  <c r="F133" i="4"/>
  <c r="CB133" i="4" s="1"/>
  <c r="E133" i="4"/>
  <c r="D133" i="4"/>
  <c r="CO133" i="4" s="1"/>
  <c r="CW132" i="4"/>
  <c r="CR132" i="4"/>
  <c r="CD132" i="4"/>
  <c r="CA132" i="4"/>
  <c r="F132" i="4"/>
  <c r="E132" i="4"/>
  <c r="D132" i="4"/>
  <c r="CR131" i="4"/>
  <c r="CP131" i="4"/>
  <c r="CD131" i="4"/>
  <c r="CA131" i="4"/>
  <c r="F131" i="4"/>
  <c r="E131" i="4"/>
  <c r="CW130" i="4"/>
  <c r="CV130" i="4"/>
  <c r="CU130" i="4"/>
  <c r="CT130" i="4"/>
  <c r="CS130" i="4"/>
  <c r="CR130" i="4"/>
  <c r="CQ130" i="4"/>
  <c r="CP130" i="4"/>
  <c r="CO130" i="4"/>
  <c r="CI130" i="4"/>
  <c r="CH130" i="4"/>
  <c r="CD130" i="4"/>
  <c r="CB130" i="4"/>
  <c r="CA130" i="4"/>
  <c r="F130" i="4"/>
  <c r="E130" i="4"/>
  <c r="D130" i="4" s="1"/>
  <c r="CR129" i="4"/>
  <c r="CP129" i="4"/>
  <c r="CD129" i="4"/>
  <c r="CA129" i="4"/>
  <c r="F129" i="4"/>
  <c r="CB129" i="4" s="1"/>
  <c r="E129" i="4"/>
  <c r="D129" i="4" s="1"/>
  <c r="CR128" i="4"/>
  <c r="CD128" i="4"/>
  <c r="CA128" i="4"/>
  <c r="F128" i="4"/>
  <c r="CP128" i="4" s="1"/>
  <c r="E128" i="4"/>
  <c r="D128" i="4" s="1"/>
  <c r="CX127" i="4"/>
  <c r="CW127" i="4"/>
  <c r="CV127" i="4"/>
  <c r="CU127" i="4"/>
  <c r="CT127" i="4"/>
  <c r="CS127" i="4"/>
  <c r="CR127" i="4"/>
  <c r="CD127" i="4"/>
  <c r="CB127" i="4"/>
  <c r="F127" i="4"/>
  <c r="CP127" i="4" s="1"/>
  <c r="E127" i="4"/>
  <c r="D127" i="4"/>
  <c r="CX126" i="4"/>
  <c r="CW126" i="4"/>
  <c r="CV126" i="4"/>
  <c r="CU126" i="4"/>
  <c r="CT126" i="4"/>
  <c r="CS126" i="4"/>
  <c r="CR126" i="4"/>
  <c r="CQ126" i="4"/>
  <c r="CE126" i="4"/>
  <c r="CD126" i="4"/>
  <c r="CC126" i="4"/>
  <c r="CA126" i="4"/>
  <c r="F126" i="4"/>
  <c r="E126" i="4"/>
  <c r="D126" i="4" s="1"/>
  <c r="CR125" i="4"/>
  <c r="CD125" i="4"/>
  <c r="CC125" i="4"/>
  <c r="CB125" i="4"/>
  <c r="F125" i="4"/>
  <c r="CP125" i="4" s="1"/>
  <c r="E125" i="4"/>
  <c r="D125" i="4"/>
  <c r="CR124" i="4"/>
  <c r="CD124" i="4"/>
  <c r="CB124" i="4"/>
  <c r="F124" i="4"/>
  <c r="CP124" i="4" s="1"/>
  <c r="E124" i="4"/>
  <c r="D124" i="4" s="1"/>
  <c r="CR123" i="4"/>
  <c r="CD123" i="4"/>
  <c r="F123" i="4"/>
  <c r="CP123" i="4" s="1"/>
  <c r="E123" i="4"/>
  <c r="D123" i="4"/>
  <c r="CF123" i="4" s="1"/>
  <c r="CR122" i="4"/>
  <c r="CD122" i="4"/>
  <c r="CB122" i="4"/>
  <c r="F122" i="4"/>
  <c r="E122" i="4"/>
  <c r="CR121" i="4"/>
  <c r="CP121" i="4"/>
  <c r="CD121" i="4"/>
  <c r="CB121" i="4"/>
  <c r="F121" i="4"/>
  <c r="E121" i="4"/>
  <c r="D121" i="4"/>
  <c r="CE121" i="4" s="1"/>
  <c r="CR120" i="4"/>
  <c r="CD120" i="4"/>
  <c r="CA120" i="4"/>
  <c r="F120" i="4"/>
  <c r="E120" i="4"/>
  <c r="CR119" i="4"/>
  <c r="CD119" i="4"/>
  <c r="CA119" i="4"/>
  <c r="F119" i="4"/>
  <c r="E119" i="4"/>
  <c r="D119" i="4"/>
  <c r="CI119" i="4" s="1"/>
  <c r="CW118" i="4"/>
  <c r="CS118" i="4"/>
  <c r="CR118" i="4"/>
  <c r="CO118" i="4"/>
  <c r="CI118" i="4"/>
  <c r="CH118" i="4"/>
  <c r="CG118" i="4"/>
  <c r="CD118" i="4"/>
  <c r="CC118" i="4"/>
  <c r="CB118" i="4"/>
  <c r="CA118" i="4"/>
  <c r="F118" i="4"/>
  <c r="CP118" i="4" s="1"/>
  <c r="E118" i="4"/>
  <c r="D118" i="4"/>
  <c r="CR117" i="4"/>
  <c r="CD117" i="4"/>
  <c r="CB117" i="4"/>
  <c r="CA117" i="4"/>
  <c r="F117" i="4"/>
  <c r="E117" i="4"/>
  <c r="CR116" i="4"/>
  <c r="CD116" i="4"/>
  <c r="CA116" i="4"/>
  <c r="F116" i="4"/>
  <c r="CP116" i="4" s="1"/>
  <c r="E116" i="4"/>
  <c r="D116" i="4"/>
  <c r="CI116" i="4" s="1"/>
  <c r="CR115" i="4"/>
  <c r="CD115" i="4"/>
  <c r="CA115" i="4"/>
  <c r="F115" i="4"/>
  <c r="CP115" i="4" s="1"/>
  <c r="E115" i="4"/>
  <c r="D115" i="4"/>
  <c r="CC115" i="4" s="1"/>
  <c r="CR114" i="4"/>
  <c r="CD114" i="4"/>
  <c r="CA114" i="4"/>
  <c r="F114" i="4"/>
  <c r="CB114" i="4" s="1"/>
  <c r="E114" i="4"/>
  <c r="D114" i="4"/>
  <c r="CT113" i="4"/>
  <c r="CR113" i="4"/>
  <c r="CP113" i="4"/>
  <c r="CO113" i="4"/>
  <c r="CI113" i="4"/>
  <c r="CH113" i="4"/>
  <c r="CG113" i="4"/>
  <c r="CF113" i="4"/>
  <c r="CE113" i="4"/>
  <c r="CC113" i="4"/>
  <c r="CB113" i="4"/>
  <c r="CA113" i="4"/>
  <c r="AY113" i="4" s="1"/>
  <c r="F113" i="4"/>
  <c r="E113" i="4"/>
  <c r="D113" i="4" s="1"/>
  <c r="CV112" i="4"/>
  <c r="CU112" i="4"/>
  <c r="CS112" i="4"/>
  <c r="CR112" i="4"/>
  <c r="CP112" i="4"/>
  <c r="CO112" i="4"/>
  <c r="CI112" i="4"/>
  <c r="CH112" i="4"/>
  <c r="CG112" i="4"/>
  <c r="CF112" i="4"/>
  <c r="CE112" i="4"/>
  <c r="CD112" i="4"/>
  <c r="CC112" i="4"/>
  <c r="CB112" i="4"/>
  <c r="CA112" i="4"/>
  <c r="F112" i="4"/>
  <c r="E112" i="4"/>
  <c r="D112" i="4"/>
  <c r="CR111" i="4"/>
  <c r="CP111" i="4"/>
  <c r="CD111" i="4"/>
  <c r="CB111" i="4"/>
  <c r="CA111" i="4"/>
  <c r="F111" i="4"/>
  <c r="E111" i="4"/>
  <c r="CR110" i="4"/>
  <c r="CD110" i="4"/>
  <c r="CA110" i="4"/>
  <c r="F110" i="4"/>
  <c r="E110" i="4"/>
  <c r="D110" i="4"/>
  <c r="CR109" i="4"/>
  <c r="CD109" i="4"/>
  <c r="CA109" i="4"/>
  <c r="F109" i="4"/>
  <c r="E109" i="4"/>
  <c r="D109" i="4" s="1"/>
  <c r="CW108" i="4"/>
  <c r="CS108" i="4"/>
  <c r="CR108" i="4"/>
  <c r="CQ108" i="4"/>
  <c r="CP108" i="4"/>
  <c r="CO108" i="4"/>
  <c r="CI108" i="4"/>
  <c r="CD108" i="4"/>
  <c r="CB108" i="4"/>
  <c r="CA108" i="4"/>
  <c r="F108" i="4"/>
  <c r="E108" i="4"/>
  <c r="D108" i="4"/>
  <c r="CR107" i="4"/>
  <c r="CD107" i="4"/>
  <c r="CA107" i="4"/>
  <c r="F107" i="4"/>
  <c r="CP107" i="4" s="1"/>
  <c r="E107" i="4"/>
  <c r="CR106" i="4"/>
  <c r="CD106" i="4"/>
  <c r="CB106" i="4"/>
  <c r="CA106" i="4"/>
  <c r="F106" i="4"/>
  <c r="CP106" i="4" s="1"/>
  <c r="E106" i="4"/>
  <c r="D106" i="4" s="1"/>
  <c r="CA105" i="4"/>
  <c r="F105" i="4"/>
  <c r="CP105" i="4" s="1"/>
  <c r="E105" i="4"/>
  <c r="D105" i="4"/>
  <c r="CR104" i="4"/>
  <c r="CP104" i="4"/>
  <c r="CD104" i="4"/>
  <c r="F104" i="4"/>
  <c r="CB104" i="4" s="1"/>
  <c r="E104" i="4"/>
  <c r="D104" i="4" s="1"/>
  <c r="CR103" i="4"/>
  <c r="CP103" i="4"/>
  <c r="CD103" i="4"/>
  <c r="CA103" i="4"/>
  <c r="F103" i="4"/>
  <c r="CB103" i="4" s="1"/>
  <c r="E103" i="4"/>
  <c r="D103" i="4"/>
  <c r="CF103" i="4" s="1"/>
  <c r="CR102" i="4"/>
  <c r="CP102" i="4"/>
  <c r="CD102" i="4"/>
  <c r="CB102" i="4"/>
  <c r="CA102" i="4"/>
  <c r="F102" i="4"/>
  <c r="E102" i="4"/>
  <c r="CW101" i="4"/>
  <c r="CV101" i="4"/>
  <c r="CU101" i="4"/>
  <c r="CR101" i="4"/>
  <c r="CQ101" i="4"/>
  <c r="CP101" i="4"/>
  <c r="CO101" i="4"/>
  <c r="CH101" i="4"/>
  <c r="CG101" i="4"/>
  <c r="CF101" i="4"/>
  <c r="CE101" i="4"/>
  <c r="CD101" i="4"/>
  <c r="CC101" i="4"/>
  <c r="CB101" i="4"/>
  <c r="CA101" i="4"/>
  <c r="F101" i="4"/>
  <c r="E101" i="4"/>
  <c r="D101" i="4"/>
  <c r="CR100" i="4"/>
  <c r="CP100" i="4"/>
  <c r="CD100" i="4"/>
  <c r="CB100" i="4"/>
  <c r="CA100" i="4"/>
  <c r="F100" i="4"/>
  <c r="E100" i="4"/>
  <c r="CR99" i="4"/>
  <c r="CD99" i="4"/>
  <c r="CA99" i="4"/>
  <c r="F99" i="4"/>
  <c r="CB99" i="4" s="1"/>
  <c r="E99" i="4"/>
  <c r="CV98" i="4"/>
  <c r="CR98" i="4"/>
  <c r="CP98" i="4"/>
  <c r="CD98" i="4"/>
  <c r="CB98" i="4"/>
  <c r="CA98" i="4"/>
  <c r="F98" i="4"/>
  <c r="E98" i="4"/>
  <c r="D98" i="4" s="1"/>
  <c r="CH98" i="4" s="1"/>
  <c r="CW97" i="4"/>
  <c r="CV97" i="4"/>
  <c r="CU97" i="4"/>
  <c r="CT97" i="4"/>
  <c r="CR97" i="4"/>
  <c r="CP97" i="4"/>
  <c r="CF97" i="4"/>
  <c r="CD97" i="4"/>
  <c r="CC97" i="4"/>
  <c r="CB97" i="4"/>
  <c r="CA97" i="4"/>
  <c r="F97" i="4"/>
  <c r="E97" i="4"/>
  <c r="D97" i="4"/>
  <c r="CR96" i="4"/>
  <c r="CP96" i="4"/>
  <c r="CD96" i="4"/>
  <c r="CB96" i="4"/>
  <c r="CA96" i="4"/>
  <c r="F96" i="4"/>
  <c r="E96" i="4"/>
  <c r="D96" i="4"/>
  <c r="CC96" i="4" s="1"/>
  <c r="CR95" i="4"/>
  <c r="CD95" i="4"/>
  <c r="CA95" i="4"/>
  <c r="F95" i="4"/>
  <c r="E95" i="4"/>
  <c r="D95" i="4"/>
  <c r="CR94" i="4"/>
  <c r="CP94" i="4"/>
  <c r="CD94" i="4"/>
  <c r="CA94" i="4"/>
  <c r="F94" i="4"/>
  <c r="CB94" i="4" s="1"/>
  <c r="E94" i="4"/>
  <c r="D94" i="4" s="1"/>
  <c r="CR93" i="4"/>
  <c r="CP93" i="4"/>
  <c r="CD93" i="4"/>
  <c r="CA93" i="4"/>
  <c r="F93" i="4"/>
  <c r="CB93" i="4" s="1"/>
  <c r="E93" i="4"/>
  <c r="D93" i="4"/>
  <c r="CS93" i="4" s="1"/>
  <c r="CW92" i="4"/>
  <c r="CU92" i="4"/>
  <c r="CT92" i="4"/>
  <c r="CS92" i="4"/>
  <c r="CR92" i="4"/>
  <c r="CQ92" i="4"/>
  <c r="CP92" i="4"/>
  <c r="CO92" i="4"/>
  <c r="CI92" i="4"/>
  <c r="CH92" i="4"/>
  <c r="CG92" i="4"/>
  <c r="CD92" i="4"/>
  <c r="CA92" i="4"/>
  <c r="F92" i="4"/>
  <c r="CB92" i="4" s="1"/>
  <c r="E92" i="4"/>
  <c r="D92" i="4" s="1"/>
  <c r="CW91" i="4"/>
  <c r="CV91" i="4"/>
  <c r="CU91" i="4"/>
  <c r="CT91" i="4"/>
  <c r="CS91" i="4"/>
  <c r="CR91" i="4"/>
  <c r="CQ91" i="4"/>
  <c r="CP91" i="4"/>
  <c r="CO91" i="4"/>
  <c r="CI91" i="4"/>
  <c r="CH91" i="4"/>
  <c r="CD91" i="4"/>
  <c r="CC91" i="4"/>
  <c r="CB91" i="4"/>
  <c r="CA91" i="4"/>
  <c r="F91" i="4"/>
  <c r="E91" i="4"/>
  <c r="D91" i="4"/>
  <c r="D86" i="4"/>
  <c r="D85" i="4"/>
  <c r="I81" i="4"/>
  <c r="CA81" i="4" s="1"/>
  <c r="O81" i="4" s="1"/>
  <c r="D81" i="4"/>
  <c r="CO80" i="4"/>
  <c r="CA80" i="4"/>
  <c r="O80" i="4" s="1"/>
  <c r="I80" i="4"/>
  <c r="D80" i="4"/>
  <c r="CO79" i="4"/>
  <c r="CA79" i="4"/>
  <c r="O79" i="4"/>
  <c r="I79" i="4"/>
  <c r="D79" i="4"/>
  <c r="I78" i="4"/>
  <c r="CO78" i="4" s="1"/>
  <c r="D78" i="4"/>
  <c r="I77" i="4"/>
  <c r="D77" i="4"/>
  <c r="CO76" i="4"/>
  <c r="CA76" i="4"/>
  <c r="O76" i="4"/>
  <c r="I76" i="4"/>
  <c r="D76" i="4"/>
  <c r="CA75" i="4"/>
  <c r="O75" i="4" s="1"/>
  <c r="I75" i="4"/>
  <c r="D75" i="4"/>
  <c r="CA74" i="4"/>
  <c r="O74" i="4" s="1"/>
  <c r="I74" i="4"/>
  <c r="CO74" i="4" s="1"/>
  <c r="D74" i="4"/>
  <c r="I73" i="4"/>
  <c r="D73" i="4"/>
  <c r="I72" i="4"/>
  <c r="CO72" i="4" s="1"/>
  <c r="D72" i="4"/>
  <c r="I71" i="4"/>
  <c r="D71" i="4"/>
  <c r="AX67" i="4"/>
  <c r="AW67" i="4"/>
  <c r="AV67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CQ66" i="4"/>
  <c r="CO66" i="4"/>
  <c r="CC66" i="4"/>
  <c r="CA66" i="4"/>
  <c r="F66" i="4"/>
  <c r="CP66" i="4" s="1"/>
  <c r="E66" i="4"/>
  <c r="D66" i="4"/>
  <c r="CQ65" i="4"/>
  <c r="CO65" i="4"/>
  <c r="CF65" i="4"/>
  <c r="CE65" i="4"/>
  <c r="CD65" i="4"/>
  <c r="CC65" i="4"/>
  <c r="CB65" i="4"/>
  <c r="CA65" i="4"/>
  <c r="F65" i="4"/>
  <c r="CP65" i="4" s="1"/>
  <c r="E65" i="4"/>
  <c r="D65" i="4"/>
  <c r="CQ64" i="4"/>
  <c r="CO64" i="4"/>
  <c r="CC64" i="4"/>
  <c r="CB64" i="4"/>
  <c r="CA64" i="4"/>
  <c r="F64" i="4"/>
  <c r="E64" i="4"/>
  <c r="E67" i="4" s="1"/>
  <c r="D64" i="4"/>
  <c r="CV64" i="4" s="1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CQ62" i="4"/>
  <c r="CO62" i="4"/>
  <c r="CC62" i="4"/>
  <c r="CA62" i="4"/>
  <c r="F62" i="4"/>
  <c r="CP62" i="4" s="1"/>
  <c r="E62" i="4"/>
  <c r="D62" i="4" s="1"/>
  <c r="CQ61" i="4"/>
  <c r="CO61" i="4"/>
  <c r="CC61" i="4"/>
  <c r="CB61" i="4"/>
  <c r="CA61" i="4"/>
  <c r="F61" i="4"/>
  <c r="CP61" i="4" s="1"/>
  <c r="E61" i="4"/>
  <c r="D61" i="4" s="1"/>
  <c r="CQ60" i="4"/>
  <c r="CO60" i="4"/>
  <c r="CC60" i="4"/>
  <c r="CA60" i="4"/>
  <c r="F60" i="4"/>
  <c r="E60" i="4"/>
  <c r="D60" i="4"/>
  <c r="CV60" i="4" s="1"/>
  <c r="CV59" i="4"/>
  <c r="CU59" i="4"/>
  <c r="CT59" i="4"/>
  <c r="CR59" i="4"/>
  <c r="CQ59" i="4"/>
  <c r="CO59" i="4"/>
  <c r="CH59" i="4"/>
  <c r="CF59" i="4"/>
  <c r="CE59" i="4"/>
  <c r="CD59" i="4"/>
  <c r="CC59" i="4"/>
  <c r="CB59" i="4"/>
  <c r="CA59" i="4"/>
  <c r="F59" i="4"/>
  <c r="CP59" i="4" s="1"/>
  <c r="E59" i="4"/>
  <c r="D59" i="4"/>
  <c r="CQ58" i="4"/>
  <c r="CO58" i="4"/>
  <c r="CC58" i="4"/>
  <c r="CB58" i="4"/>
  <c r="CA58" i="4"/>
  <c r="F58" i="4"/>
  <c r="CP58" i="4" s="1"/>
  <c r="E58" i="4"/>
  <c r="AY57" i="4"/>
  <c r="AX57" i="4"/>
  <c r="AW57" i="4"/>
  <c r="AV57" i="4"/>
  <c r="AU57" i="4"/>
  <c r="AT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CU56" i="4"/>
  <c r="CT56" i="4"/>
  <c r="CS56" i="4"/>
  <c r="CR56" i="4"/>
  <c r="CQ56" i="4"/>
  <c r="CO56" i="4"/>
  <c r="CC56" i="4"/>
  <c r="CA56" i="4"/>
  <c r="F56" i="4"/>
  <c r="CP56" i="4" s="1"/>
  <c r="E56" i="4"/>
  <c r="D56" i="4"/>
  <c r="CU55" i="4"/>
  <c r="CT55" i="4"/>
  <c r="CS55" i="4"/>
  <c r="CR55" i="4"/>
  <c r="CQ55" i="4"/>
  <c r="CP55" i="4"/>
  <c r="CO55" i="4"/>
  <c r="CH55" i="4"/>
  <c r="CG55" i="4"/>
  <c r="CF55" i="4"/>
  <c r="CE55" i="4"/>
  <c r="CD55" i="4"/>
  <c r="CC55" i="4"/>
  <c r="CB55" i="4"/>
  <c r="CA55" i="4"/>
  <c r="F55" i="4"/>
  <c r="E55" i="4"/>
  <c r="D55" i="4"/>
  <c r="CV55" i="4" s="1"/>
  <c r="CU54" i="4"/>
  <c r="CT54" i="4"/>
  <c r="CS54" i="4"/>
  <c r="CR54" i="4"/>
  <c r="CQ54" i="4"/>
  <c r="CP54" i="4"/>
  <c r="CO54" i="4"/>
  <c r="CG54" i="4"/>
  <c r="CF54" i="4"/>
  <c r="CE54" i="4"/>
  <c r="CD54" i="4"/>
  <c r="CC54" i="4"/>
  <c r="CB54" i="4"/>
  <c r="CA54" i="4"/>
  <c r="F54" i="4"/>
  <c r="D54" i="4" s="1"/>
  <c r="E54" i="4"/>
  <c r="CQ53" i="4"/>
  <c r="CP53" i="4"/>
  <c r="CO53" i="4"/>
  <c r="CC53" i="4"/>
  <c r="CB53" i="4"/>
  <c r="CA53" i="4"/>
  <c r="F53" i="4"/>
  <c r="D53" i="4" s="1"/>
  <c r="CS53" i="4" s="1"/>
  <c r="E53" i="4"/>
  <c r="CR52" i="4"/>
  <c r="CQ52" i="4"/>
  <c r="CP52" i="4"/>
  <c r="CO52" i="4"/>
  <c r="CC52" i="4"/>
  <c r="CB52" i="4"/>
  <c r="CA52" i="4"/>
  <c r="F52" i="4"/>
  <c r="D52" i="4" s="1"/>
  <c r="CH52" i="4" s="1"/>
  <c r="E52" i="4"/>
  <c r="CQ51" i="4"/>
  <c r="CP51" i="4"/>
  <c r="CO51" i="4"/>
  <c r="CC51" i="4"/>
  <c r="CA51" i="4"/>
  <c r="F51" i="4"/>
  <c r="E51" i="4"/>
  <c r="E57" i="4" s="1"/>
  <c r="CQ50" i="4"/>
  <c r="CO50" i="4"/>
  <c r="CH50" i="4"/>
  <c r="CG50" i="4"/>
  <c r="CF50" i="4"/>
  <c r="CD50" i="4"/>
  <c r="CC50" i="4"/>
  <c r="CB50" i="4"/>
  <c r="CA50" i="4"/>
  <c r="F50" i="4"/>
  <c r="D50" i="4" s="1"/>
  <c r="E50" i="4"/>
  <c r="CQ49" i="4"/>
  <c r="CO49" i="4"/>
  <c r="CC49" i="4"/>
  <c r="CB49" i="4"/>
  <c r="CA49" i="4"/>
  <c r="F49" i="4"/>
  <c r="CP49" i="4" s="1"/>
  <c r="E49" i="4"/>
  <c r="D49" i="4"/>
  <c r="CQ48" i="4"/>
  <c r="CO48" i="4"/>
  <c r="CH48" i="4"/>
  <c r="CG48" i="4"/>
  <c r="CF48" i="4"/>
  <c r="CC48" i="4"/>
  <c r="CA48" i="4"/>
  <c r="F48" i="4"/>
  <c r="CP48" i="4" s="1"/>
  <c r="E48" i="4"/>
  <c r="D48" i="4"/>
  <c r="CD48" i="4" s="1"/>
  <c r="CU47" i="4"/>
  <c r="CQ47" i="4"/>
  <c r="CO47" i="4"/>
  <c r="CG47" i="4"/>
  <c r="CF47" i="4"/>
  <c r="CE47" i="4"/>
  <c r="CD47" i="4"/>
  <c r="CC47" i="4"/>
  <c r="CB47" i="4"/>
  <c r="CA47" i="4"/>
  <c r="F47" i="4"/>
  <c r="CP47" i="4" s="1"/>
  <c r="E47" i="4"/>
  <c r="D47" i="4"/>
  <c r="CO46" i="4"/>
  <c r="CA46" i="4"/>
  <c r="F46" i="4"/>
  <c r="CP46" i="4" s="1"/>
  <c r="E46" i="4"/>
  <c r="D46" i="4" s="1"/>
  <c r="CP45" i="4"/>
  <c r="CO45" i="4"/>
  <c r="CA45" i="4"/>
  <c r="F45" i="4"/>
  <c r="CB45" i="4" s="1"/>
  <c r="E45" i="4"/>
  <c r="D45" i="4" s="1"/>
  <c r="CV44" i="4"/>
  <c r="CU44" i="4"/>
  <c r="CS44" i="4"/>
  <c r="CQ44" i="4"/>
  <c r="CO44" i="4"/>
  <c r="CH44" i="4"/>
  <c r="CG44" i="4"/>
  <c r="CF44" i="4"/>
  <c r="CE44" i="4"/>
  <c r="CD44" i="4"/>
  <c r="CC44" i="4"/>
  <c r="CB44" i="4"/>
  <c r="CA44" i="4"/>
  <c r="F44" i="4"/>
  <c r="CP44" i="4" s="1"/>
  <c r="E44" i="4"/>
  <c r="D44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CQ38" i="4"/>
  <c r="CP38" i="4"/>
  <c r="CO38" i="4"/>
  <c r="CC38" i="4"/>
  <c r="CB38" i="4"/>
  <c r="CA38" i="4"/>
  <c r="F38" i="4"/>
  <c r="E38" i="4"/>
  <c r="D38" i="4" s="1"/>
  <c r="CS38" i="4" s="1"/>
  <c r="CV37" i="4"/>
  <c r="CQ37" i="4"/>
  <c r="CP37" i="4"/>
  <c r="CO37" i="4"/>
  <c r="CC37" i="4"/>
  <c r="CB37" i="4"/>
  <c r="CA37" i="4"/>
  <c r="F37" i="4"/>
  <c r="E37" i="4"/>
  <c r="D37" i="4" s="1"/>
  <c r="CU37" i="4" s="1"/>
  <c r="CV36" i="4"/>
  <c r="CU36" i="4"/>
  <c r="CT36" i="4"/>
  <c r="CS36" i="4"/>
  <c r="CR36" i="4"/>
  <c r="CQ36" i="4"/>
  <c r="CP36" i="4"/>
  <c r="CO36" i="4"/>
  <c r="CC36" i="4"/>
  <c r="CB36" i="4"/>
  <c r="CA36" i="4"/>
  <c r="F36" i="4"/>
  <c r="E36" i="4"/>
  <c r="D36" i="4" s="1"/>
  <c r="CH36" i="4" s="1"/>
  <c r="CV35" i="4"/>
  <c r="CU35" i="4"/>
  <c r="CT35" i="4"/>
  <c r="CS35" i="4"/>
  <c r="CR35" i="4"/>
  <c r="CQ35" i="4"/>
  <c r="CP35" i="4"/>
  <c r="CO35" i="4"/>
  <c r="CH35" i="4"/>
  <c r="CG35" i="4"/>
  <c r="CF35" i="4"/>
  <c r="CC35" i="4"/>
  <c r="CB35" i="4"/>
  <c r="CA35" i="4"/>
  <c r="F35" i="4"/>
  <c r="E35" i="4"/>
  <c r="D35" i="4" s="1"/>
  <c r="CV34" i="4"/>
  <c r="CU34" i="4"/>
  <c r="CT34" i="4"/>
  <c r="CS34" i="4"/>
  <c r="CR34" i="4"/>
  <c r="CQ34" i="4"/>
  <c r="CP34" i="4"/>
  <c r="CO34" i="4"/>
  <c r="CH34" i="4"/>
  <c r="CG34" i="4"/>
  <c r="CF34" i="4"/>
  <c r="CE34" i="4"/>
  <c r="CC34" i="4"/>
  <c r="CB34" i="4"/>
  <c r="AY34" i="4" s="1"/>
  <c r="CA34" i="4"/>
  <c r="F34" i="4"/>
  <c r="E34" i="4"/>
  <c r="D34" i="4" s="1"/>
  <c r="CD34" i="4" s="1"/>
  <c r="CV33" i="4"/>
  <c r="CU33" i="4"/>
  <c r="CT33" i="4"/>
  <c r="CS33" i="4"/>
  <c r="CR33" i="4"/>
  <c r="CQ33" i="4"/>
  <c r="CP33" i="4"/>
  <c r="CO33" i="4"/>
  <c r="CH33" i="4"/>
  <c r="CG33" i="4"/>
  <c r="CF33" i="4"/>
  <c r="CE33" i="4"/>
  <c r="CD33" i="4"/>
  <c r="CC33" i="4"/>
  <c r="CB33" i="4"/>
  <c r="AY33" i="4" s="1"/>
  <c r="CA33" i="4"/>
  <c r="F33" i="4"/>
  <c r="E33" i="4"/>
  <c r="D33" i="4" s="1"/>
  <c r="CV32" i="4"/>
  <c r="CU32" i="4"/>
  <c r="CT32" i="4"/>
  <c r="CS32" i="4"/>
  <c r="CR32" i="4"/>
  <c r="CQ32" i="4"/>
  <c r="CP32" i="4"/>
  <c r="CO32" i="4"/>
  <c r="CH32" i="4"/>
  <c r="CG32" i="4"/>
  <c r="CF32" i="4"/>
  <c r="CE32" i="4"/>
  <c r="CD32" i="4"/>
  <c r="CC32" i="4"/>
  <c r="CB32" i="4"/>
  <c r="CA32" i="4"/>
  <c r="F32" i="4"/>
  <c r="E32" i="4"/>
  <c r="D32" i="4" s="1"/>
  <c r="CV31" i="4"/>
  <c r="CU31" i="4"/>
  <c r="CT31" i="4"/>
  <c r="CS31" i="4"/>
  <c r="CR31" i="4"/>
  <c r="CQ31" i="4"/>
  <c r="CP31" i="4"/>
  <c r="CO31" i="4"/>
  <c r="CH31" i="4"/>
  <c r="CG31" i="4"/>
  <c r="CF31" i="4"/>
  <c r="CE31" i="4"/>
  <c r="CD31" i="4"/>
  <c r="CC31" i="4"/>
  <c r="CB31" i="4"/>
  <c r="AY31" i="4" s="1"/>
  <c r="CA31" i="4"/>
  <c r="F31" i="4"/>
  <c r="E31" i="4"/>
  <c r="D31" i="4" s="1"/>
  <c r="CU30" i="4"/>
  <c r="CT30" i="4"/>
  <c r="CS30" i="4"/>
  <c r="CR30" i="4"/>
  <c r="CQ30" i="4"/>
  <c r="CP30" i="4"/>
  <c r="CO30" i="4"/>
  <c r="CH30" i="4"/>
  <c r="CG30" i="4"/>
  <c r="CF30" i="4"/>
  <c r="CE30" i="4"/>
  <c r="CD30" i="4"/>
  <c r="CC30" i="4"/>
  <c r="CB30" i="4"/>
  <c r="AY30" i="4" s="1"/>
  <c r="CA30" i="4"/>
  <c r="F30" i="4"/>
  <c r="E30" i="4"/>
  <c r="D30" i="4" s="1"/>
  <c r="CV30" i="4" s="1"/>
  <c r="CS29" i="4"/>
  <c r="CR29" i="4"/>
  <c r="CQ29" i="4"/>
  <c r="CP29" i="4"/>
  <c r="CO29" i="4"/>
  <c r="CH29" i="4"/>
  <c r="CG29" i="4"/>
  <c r="CF29" i="4"/>
  <c r="AY29" i="4" s="1"/>
  <c r="CE29" i="4"/>
  <c r="CD29" i="4"/>
  <c r="CC29" i="4"/>
  <c r="CB29" i="4"/>
  <c r="CA29" i="4"/>
  <c r="F29" i="4"/>
  <c r="E29" i="4"/>
  <c r="D29" i="4" s="1"/>
  <c r="CV29" i="4" s="1"/>
  <c r="CR28" i="4"/>
  <c r="CQ28" i="4"/>
  <c r="CP28" i="4"/>
  <c r="CO28" i="4"/>
  <c r="CH28" i="4"/>
  <c r="CG28" i="4"/>
  <c r="CF28" i="4"/>
  <c r="CE28" i="4"/>
  <c r="CD28" i="4"/>
  <c r="CC28" i="4"/>
  <c r="CB28" i="4"/>
  <c r="AY28" i="4" s="1"/>
  <c r="CA28" i="4"/>
  <c r="F28" i="4"/>
  <c r="E28" i="4"/>
  <c r="D28" i="4" s="1"/>
  <c r="CV28" i="4" s="1"/>
  <c r="CQ27" i="4"/>
  <c r="CP27" i="4"/>
  <c r="CO27" i="4"/>
  <c r="CC27" i="4"/>
  <c r="CB27" i="4"/>
  <c r="CA27" i="4"/>
  <c r="F27" i="4"/>
  <c r="E27" i="4"/>
  <c r="D27" i="4" s="1"/>
  <c r="CF27" i="4" s="1"/>
  <c r="CQ26" i="4"/>
  <c r="CP26" i="4"/>
  <c r="CO26" i="4"/>
  <c r="CC26" i="4"/>
  <c r="CB26" i="4"/>
  <c r="CA26" i="4"/>
  <c r="F26" i="4"/>
  <c r="E26" i="4"/>
  <c r="D26" i="4" s="1"/>
  <c r="CV25" i="4"/>
  <c r="CQ25" i="4"/>
  <c r="CP25" i="4"/>
  <c r="CO25" i="4"/>
  <c r="CH25" i="4"/>
  <c r="CG25" i="4"/>
  <c r="CF25" i="4"/>
  <c r="CE25" i="4"/>
  <c r="CD25" i="4"/>
  <c r="AY25" i="4" s="1"/>
  <c r="CC25" i="4"/>
  <c r="CB25" i="4"/>
  <c r="CA25" i="4"/>
  <c r="F25" i="4"/>
  <c r="E25" i="4"/>
  <c r="D25" i="4" s="1"/>
  <c r="CV24" i="4"/>
  <c r="CU24" i="4"/>
  <c r="CQ24" i="4"/>
  <c r="CP24" i="4"/>
  <c r="CO24" i="4"/>
  <c r="CG24" i="4"/>
  <c r="CF24" i="4"/>
  <c r="CE24" i="4"/>
  <c r="CD24" i="4"/>
  <c r="CC24" i="4"/>
  <c r="CB24" i="4"/>
  <c r="CA24" i="4"/>
  <c r="F24" i="4"/>
  <c r="E24" i="4"/>
  <c r="D24" i="4" s="1"/>
  <c r="CQ23" i="4"/>
  <c r="CP23" i="4"/>
  <c r="CO23" i="4"/>
  <c r="CC23" i="4"/>
  <c r="CB23" i="4"/>
  <c r="CA23" i="4"/>
  <c r="F23" i="4"/>
  <c r="E23" i="4"/>
  <c r="D23" i="4" s="1"/>
  <c r="CV22" i="4"/>
  <c r="CU22" i="4"/>
  <c r="CT22" i="4"/>
  <c r="CQ22" i="4"/>
  <c r="CP22" i="4"/>
  <c r="CO22" i="4"/>
  <c r="CC22" i="4"/>
  <c r="CB22" i="4"/>
  <c r="CA22" i="4"/>
  <c r="F22" i="4"/>
  <c r="E22" i="4"/>
  <c r="D22" i="4" s="1"/>
  <c r="CS22" i="4" s="1"/>
  <c r="CV21" i="4"/>
  <c r="CU21" i="4"/>
  <c r="CT21" i="4"/>
  <c r="CS21" i="4"/>
  <c r="CR21" i="4"/>
  <c r="CQ21" i="4"/>
  <c r="CP21" i="4"/>
  <c r="CO21" i="4"/>
  <c r="CD21" i="4"/>
  <c r="CC21" i="4"/>
  <c r="CB21" i="4"/>
  <c r="CA21" i="4"/>
  <c r="F21" i="4"/>
  <c r="F39" i="4" s="1"/>
  <c r="E21" i="4"/>
  <c r="D21" i="4" s="1"/>
  <c r="CS17" i="4"/>
  <c r="CR17" i="4"/>
  <c r="CQ17" i="4"/>
  <c r="CP17" i="4"/>
  <c r="CO17" i="4"/>
  <c r="CC17" i="4"/>
  <c r="CB17" i="4"/>
  <c r="CA17" i="4"/>
  <c r="F17" i="4"/>
  <c r="E17" i="4"/>
  <c r="D17" i="4" s="1"/>
  <c r="CQ16" i="4"/>
  <c r="CP16" i="4"/>
  <c r="CO16" i="4"/>
  <c r="CC16" i="4"/>
  <c r="CB16" i="4"/>
  <c r="CA16" i="4"/>
  <c r="F16" i="4"/>
  <c r="E16" i="4"/>
  <c r="D16" i="4" s="1"/>
  <c r="CV15" i="4"/>
  <c r="CU15" i="4"/>
  <c r="CT15" i="4"/>
  <c r="CS15" i="4"/>
  <c r="CR15" i="4"/>
  <c r="CQ15" i="4"/>
  <c r="CP15" i="4"/>
  <c r="CO15" i="4"/>
  <c r="CC15" i="4"/>
  <c r="CB15" i="4"/>
  <c r="CA15" i="4"/>
  <c r="F15" i="4"/>
  <c r="E15" i="4"/>
  <c r="D15" i="4" s="1"/>
  <c r="CV14" i="4"/>
  <c r="CU14" i="4"/>
  <c r="CT14" i="4"/>
  <c r="CS14" i="4"/>
  <c r="CR14" i="4"/>
  <c r="CQ14" i="4"/>
  <c r="CP14" i="4"/>
  <c r="CO14" i="4"/>
  <c r="CH14" i="4"/>
  <c r="CC14" i="4"/>
  <c r="CB14" i="4"/>
  <c r="CA14" i="4"/>
  <c r="F14" i="4"/>
  <c r="E14" i="4"/>
  <c r="D14" i="4" s="1"/>
  <c r="CQ13" i="4"/>
  <c r="CP13" i="4"/>
  <c r="CO13" i="4"/>
  <c r="CC13" i="4"/>
  <c r="CB13" i="4"/>
  <c r="CA13" i="4"/>
  <c r="F13" i="4"/>
  <c r="E13" i="4"/>
  <c r="D13" i="4" s="1"/>
  <c r="CS13" i="4" s="1"/>
  <c r="CV12" i="4"/>
  <c r="CQ12" i="4"/>
  <c r="CP12" i="4"/>
  <c r="CO12" i="4"/>
  <c r="CC12" i="4"/>
  <c r="CB12" i="4"/>
  <c r="CA12" i="4"/>
  <c r="F12" i="4"/>
  <c r="E12" i="4"/>
  <c r="D12" i="4" s="1"/>
  <c r="CU12" i="4" s="1"/>
  <c r="A5" i="4"/>
  <c r="A4" i="4"/>
  <c r="A3" i="4"/>
  <c r="A2" i="4"/>
  <c r="CC128" i="4" l="1"/>
  <c r="CI128" i="4"/>
  <c r="CH128" i="4"/>
  <c r="CG128" i="4"/>
  <c r="CF128" i="4"/>
  <c r="CE128" i="4"/>
  <c r="CU128" i="4"/>
  <c r="CT128" i="4"/>
  <c r="CV128" i="4"/>
  <c r="CS128" i="4"/>
  <c r="CQ128" i="4"/>
  <c r="CO128" i="4"/>
  <c r="CW128" i="4"/>
  <c r="CU61" i="4"/>
  <c r="CS61" i="4"/>
  <c r="CT61" i="4"/>
  <c r="CH61" i="4"/>
  <c r="CG61" i="4"/>
  <c r="CF61" i="4"/>
  <c r="CE61" i="4"/>
  <c r="CD61" i="4"/>
  <c r="CR61" i="4"/>
  <c r="CV61" i="4"/>
  <c r="CE109" i="4"/>
  <c r="CU109" i="4"/>
  <c r="CT109" i="4"/>
  <c r="CS109" i="4"/>
  <c r="CO109" i="4"/>
  <c r="CI109" i="4"/>
  <c r="CH109" i="4"/>
  <c r="CG109" i="4"/>
  <c r="CF109" i="4"/>
  <c r="CC109" i="4"/>
  <c r="CQ109" i="4"/>
  <c r="CW109" i="4"/>
  <c r="CV109" i="4"/>
  <c r="CD232" i="4"/>
  <c r="CC232" i="4"/>
  <c r="CR232" i="4"/>
  <c r="CQ232" i="4"/>
  <c r="CA232" i="4"/>
  <c r="CO232" i="4"/>
  <c r="CC94" i="4"/>
  <c r="CE94" i="4"/>
  <c r="CO94" i="4"/>
  <c r="CI94" i="4"/>
  <c r="CH94" i="4"/>
  <c r="CG94" i="4"/>
  <c r="CF94" i="4"/>
  <c r="CQ94" i="4"/>
  <c r="CS94" i="4"/>
  <c r="CW94" i="4"/>
  <c r="CV94" i="4"/>
  <c r="CU94" i="4"/>
  <c r="CT94" i="4"/>
  <c r="CR189" i="4"/>
  <c r="CG189" i="4"/>
  <c r="CC189" i="4"/>
  <c r="CB189" i="4"/>
  <c r="CO189" i="4"/>
  <c r="CH189" i="4"/>
  <c r="CF189" i="4"/>
  <c r="CE189" i="4"/>
  <c r="CD189" i="4"/>
  <c r="CS189" i="4"/>
  <c r="CP189" i="4"/>
  <c r="CQ189" i="4"/>
  <c r="CV189" i="4"/>
  <c r="CA189" i="4"/>
  <c r="CU189" i="4"/>
  <c r="CT189" i="4"/>
  <c r="AY27" i="4"/>
  <c r="AY61" i="4"/>
  <c r="CV45" i="4"/>
  <c r="CU45" i="4"/>
  <c r="CS45" i="4"/>
  <c r="CG45" i="4"/>
  <c r="CF45" i="4"/>
  <c r="CE45" i="4"/>
  <c r="CD45" i="4"/>
  <c r="CR45" i="4"/>
  <c r="CT45" i="4"/>
  <c r="CH45" i="4"/>
  <c r="CQ282" i="4"/>
  <c r="CL282" i="4"/>
  <c r="CR282" i="4"/>
  <c r="CI282" i="4"/>
  <c r="CV282" i="4"/>
  <c r="CC282" i="4"/>
  <c r="CZ282" i="4"/>
  <c r="CY282" i="4"/>
  <c r="CW282" i="4"/>
  <c r="CT282" i="4"/>
  <c r="CS282" i="4"/>
  <c r="CK282" i="4"/>
  <c r="CF282" i="4"/>
  <c r="CH282" i="4"/>
  <c r="CE282" i="4"/>
  <c r="CD282" i="4"/>
  <c r="CV62" i="4"/>
  <c r="CT62" i="4"/>
  <c r="CU62" i="4"/>
  <c r="CS62" i="4"/>
  <c r="CR62" i="4"/>
  <c r="CG62" i="4"/>
  <c r="CH62" i="4"/>
  <c r="CF62" i="4"/>
  <c r="CD62" i="4"/>
  <c r="CE62" i="4"/>
  <c r="CS104" i="4"/>
  <c r="CU104" i="4"/>
  <c r="CT104" i="4"/>
  <c r="CW104" i="4"/>
  <c r="CH104" i="4"/>
  <c r="CG104" i="4"/>
  <c r="CF104" i="4"/>
  <c r="AY104" i="4" s="1"/>
  <c r="CE104" i="4"/>
  <c r="CC104" i="4"/>
  <c r="CJ104" i="4"/>
  <c r="CI104" i="4"/>
  <c r="CQ104" i="4"/>
  <c r="CX104" i="4"/>
  <c r="CV104" i="4"/>
  <c r="CO106" i="4"/>
  <c r="CV106" i="4"/>
  <c r="CU106" i="4"/>
  <c r="CT106" i="4"/>
  <c r="CW106" i="4"/>
  <c r="CS106" i="4"/>
  <c r="CI106" i="4"/>
  <c r="CQ106" i="4"/>
  <c r="CF106" i="4"/>
  <c r="CC106" i="4"/>
  <c r="AY106" i="4" s="1"/>
  <c r="CE106" i="4"/>
  <c r="CG106" i="4"/>
  <c r="CH106" i="4"/>
  <c r="CT124" i="4"/>
  <c r="CS124" i="4"/>
  <c r="CQ124" i="4"/>
  <c r="CJ124" i="4"/>
  <c r="CI124" i="4"/>
  <c r="CH124" i="4"/>
  <c r="CX124" i="4"/>
  <c r="CW124" i="4"/>
  <c r="CV124" i="4"/>
  <c r="CU124" i="4"/>
  <c r="CF124" i="4"/>
  <c r="CG124" i="4"/>
  <c r="CC124" i="4"/>
  <c r="AY124" i="4" s="1"/>
  <c r="CE124" i="4"/>
  <c r="CH129" i="4"/>
  <c r="CG129" i="4"/>
  <c r="CF129" i="4"/>
  <c r="CE129" i="4"/>
  <c r="CW129" i="4"/>
  <c r="CV129" i="4"/>
  <c r="CU129" i="4"/>
  <c r="CS129" i="4"/>
  <c r="CT129" i="4"/>
  <c r="CO129" i="4"/>
  <c r="CI129" i="4"/>
  <c r="CQ129" i="4"/>
  <c r="CC129" i="4"/>
  <c r="AY21" i="4"/>
  <c r="CV46" i="4"/>
  <c r="CS46" i="4"/>
  <c r="CR46" i="4"/>
  <c r="CH46" i="4"/>
  <c r="CF46" i="4"/>
  <c r="CG46" i="4"/>
  <c r="CE46" i="4"/>
  <c r="CD46" i="4"/>
  <c r="CU46" i="4"/>
  <c r="CT46" i="4"/>
  <c r="CQ141" i="4"/>
  <c r="CF141" i="4"/>
  <c r="CC141" i="4"/>
  <c r="AY141" i="4" s="1"/>
  <c r="CT141" i="4"/>
  <c r="CS141" i="4"/>
  <c r="CO141" i="4"/>
  <c r="CJ141" i="4"/>
  <c r="CI141" i="4"/>
  <c r="CH141" i="4"/>
  <c r="CG141" i="4"/>
  <c r="CE141" i="4"/>
  <c r="CX141" i="4"/>
  <c r="CW141" i="4"/>
  <c r="CV141" i="4"/>
  <c r="CU141" i="4"/>
  <c r="CT268" i="4"/>
  <c r="CL268" i="4"/>
  <c r="CK268" i="4"/>
  <c r="CG268" i="4"/>
  <c r="CZ268" i="4"/>
  <c r="CY268" i="4"/>
  <c r="CH268" i="4"/>
  <c r="CF268" i="4"/>
  <c r="CI268" i="4"/>
  <c r="CW268" i="4"/>
  <c r="CV268" i="4"/>
  <c r="CU268" i="4"/>
  <c r="CC180" i="4"/>
  <c r="CV180" i="4"/>
  <c r="CU180" i="4"/>
  <c r="CG180" i="4"/>
  <c r="CO180" i="4"/>
  <c r="CH180" i="4"/>
  <c r="CA180" i="4"/>
  <c r="AY180" i="4" s="1"/>
  <c r="CS180" i="4"/>
  <c r="CR180" i="4"/>
  <c r="CB180" i="4"/>
  <c r="CQ180" i="4"/>
  <c r="CE180" i="4"/>
  <c r="CP180" i="4"/>
  <c r="CD180" i="4"/>
  <c r="CO186" i="4"/>
  <c r="CA186" i="4"/>
  <c r="CV186" i="4"/>
  <c r="CU186" i="4"/>
  <c r="CG186" i="4"/>
  <c r="CT186" i="4"/>
  <c r="CS186" i="4"/>
  <c r="CR186" i="4"/>
  <c r="CQ186" i="4"/>
  <c r="CP186" i="4"/>
  <c r="CC186" i="4"/>
  <c r="CF186" i="4"/>
  <c r="CB186" i="4"/>
  <c r="CH186" i="4"/>
  <c r="CE186" i="4"/>
  <c r="CD186" i="4"/>
  <c r="CF196" i="4"/>
  <c r="CV196" i="4"/>
  <c r="CP196" i="4"/>
  <c r="CU196" i="4"/>
  <c r="CT196" i="4"/>
  <c r="CH196" i="4"/>
  <c r="CG196" i="4"/>
  <c r="CS196" i="4"/>
  <c r="CR196" i="4"/>
  <c r="CO196" i="4"/>
  <c r="CQ196" i="4"/>
  <c r="CB196" i="4"/>
  <c r="CE196" i="4"/>
  <c r="CA196" i="4"/>
  <c r="CD196" i="4"/>
  <c r="CC196" i="4"/>
  <c r="CU114" i="4"/>
  <c r="CT114" i="4"/>
  <c r="CW114" i="4"/>
  <c r="CS114" i="4"/>
  <c r="CQ114" i="4"/>
  <c r="CC114" i="4"/>
  <c r="CH114" i="4"/>
  <c r="CG114" i="4"/>
  <c r="CF114" i="4"/>
  <c r="CE114" i="4"/>
  <c r="AY114" i="4" s="1"/>
  <c r="AY299" i="4"/>
  <c r="CE53" i="4"/>
  <c r="CE95" i="4"/>
  <c r="CQ95" i="4"/>
  <c r="CO95" i="4"/>
  <c r="CI95" i="4"/>
  <c r="CH95" i="4"/>
  <c r="CG95" i="4"/>
  <c r="CF95" i="4"/>
  <c r="CH17" i="4"/>
  <c r="CG17" i="4"/>
  <c r="CE17" i="4"/>
  <c r="CF17" i="4"/>
  <c r="CD17" i="4"/>
  <c r="CV50" i="4"/>
  <c r="CU50" i="4"/>
  <c r="CT50" i="4"/>
  <c r="CS50" i="4"/>
  <c r="CR50" i="4"/>
  <c r="CW95" i="4"/>
  <c r="CU98" i="4"/>
  <c r="CW115" i="4"/>
  <c r="CV135" i="4"/>
  <c r="D166" i="4"/>
  <c r="CZ254" i="4"/>
  <c r="CE259" i="4"/>
  <c r="CY259" i="4"/>
  <c r="CT259" i="4"/>
  <c r="CL259" i="4"/>
  <c r="CS259" i="4"/>
  <c r="CK259" i="4"/>
  <c r="CI259" i="4"/>
  <c r="CH259" i="4"/>
  <c r="D275" i="4"/>
  <c r="CF168" i="4"/>
  <c r="CV168" i="4"/>
  <c r="CU168" i="4"/>
  <c r="CG168" i="4"/>
  <c r="CE168" i="4"/>
  <c r="CT168" i="4"/>
  <c r="CS168" i="4"/>
  <c r="CR168" i="4"/>
  <c r="CD168" i="4"/>
  <c r="AY168" i="4" s="1"/>
  <c r="CH168" i="4"/>
  <c r="CF251" i="4"/>
  <c r="CZ251" i="4"/>
  <c r="CK251" i="4"/>
  <c r="CL251" i="4"/>
  <c r="CY251" i="4"/>
  <c r="CW251" i="4"/>
  <c r="CV251" i="4"/>
  <c r="CT251" i="4"/>
  <c r="CI251" i="4"/>
  <c r="CG267" i="4"/>
  <c r="CS289" i="4"/>
  <c r="CL289" i="4"/>
  <c r="CY289" i="4"/>
  <c r="CT289" i="4"/>
  <c r="CE289" i="4"/>
  <c r="CH289" i="4"/>
  <c r="CF289" i="4"/>
  <c r="CZ289" i="4"/>
  <c r="CW289" i="4"/>
  <c r="CI289" i="4"/>
  <c r="AY289" i="4" s="1"/>
  <c r="AY44" i="4"/>
  <c r="CH217" i="4"/>
  <c r="CO217" i="4"/>
  <c r="CE217" i="4"/>
  <c r="CD217" i="4"/>
  <c r="CP217" i="4"/>
  <c r="CV217" i="4"/>
  <c r="CU217" i="4"/>
  <c r="CT217" i="4"/>
  <c r="CS217" i="4"/>
  <c r="CR217" i="4"/>
  <c r="CG217" i="4"/>
  <c r="CQ217" i="4"/>
  <c r="CA234" i="4"/>
  <c r="CI267" i="4"/>
  <c r="CE12" i="4"/>
  <c r="CD12" i="4"/>
  <c r="CH16" i="4"/>
  <c r="CG16" i="4"/>
  <c r="CF16" i="4"/>
  <c r="CE16" i="4"/>
  <c r="CD16" i="4"/>
  <c r="AY16" i="4" s="1"/>
  <c r="AY32" i="4"/>
  <c r="CE50" i="4"/>
  <c r="AY50" i="4" s="1"/>
  <c r="F67" i="4"/>
  <c r="CP64" i="4"/>
  <c r="CO71" i="4"/>
  <c r="CA71" i="4"/>
  <c r="O71" i="4" s="1"/>
  <c r="CI93" i="4"/>
  <c r="CI114" i="4"/>
  <c r="CB116" i="4"/>
  <c r="CQ125" i="4"/>
  <c r="CJ125" i="4"/>
  <c r="CI125" i="4"/>
  <c r="CH125" i="4"/>
  <c r="CX125" i="4"/>
  <c r="CW125" i="4"/>
  <c r="CU125" i="4"/>
  <c r="CV125" i="4"/>
  <c r="CT204" i="4"/>
  <c r="CF204" i="4"/>
  <c r="CC204" i="4"/>
  <c r="CD204" i="4"/>
  <c r="CP204" i="4"/>
  <c r="CQ204" i="4"/>
  <c r="CV204" i="4"/>
  <c r="CU204" i="4"/>
  <c r="CS204" i="4"/>
  <c r="CR204" i="4"/>
  <c r="CO204" i="4"/>
  <c r="CH204" i="4"/>
  <c r="CE204" i="4"/>
  <c r="CG204" i="4"/>
  <c r="CV214" i="4"/>
  <c r="L245" i="4"/>
  <c r="CA251" i="4"/>
  <c r="CO251" i="4"/>
  <c r="E334" i="4"/>
  <c r="D334" i="4" s="1"/>
  <c r="CC194" i="4"/>
  <c r="CA194" i="4"/>
  <c r="CB194" i="4"/>
  <c r="CQ194" i="4"/>
  <c r="CP194" i="4"/>
  <c r="CV194" i="4"/>
  <c r="CU194" i="4"/>
  <c r="CS194" i="4"/>
  <c r="CR194" i="4"/>
  <c r="CH194" i="4"/>
  <c r="CO194" i="4"/>
  <c r="CV49" i="4"/>
  <c r="CU49" i="4"/>
  <c r="CT49" i="4"/>
  <c r="CS49" i="4"/>
  <c r="CR49" i="4"/>
  <c r="CP60" i="4"/>
  <c r="CB60" i="4"/>
  <c r="CO81" i="4"/>
  <c r="CC110" i="4"/>
  <c r="CW110" i="4"/>
  <c r="CU110" i="4"/>
  <c r="CT110" i="4"/>
  <c r="CS110" i="4"/>
  <c r="CQ110" i="4"/>
  <c r="CV110" i="4"/>
  <c r="CO110" i="4"/>
  <c r="CI110" i="4"/>
  <c r="CH110" i="4"/>
  <c r="CQ206" i="4"/>
  <c r="CH206" i="4"/>
  <c r="CU206" i="4"/>
  <c r="CO206" i="4"/>
  <c r="CG206" i="4"/>
  <c r="CP206" i="4"/>
  <c r="CE206" i="4"/>
  <c r="CD206" i="4"/>
  <c r="CC206" i="4"/>
  <c r="CB206" i="4"/>
  <c r="CV206" i="4"/>
  <c r="CS206" i="4"/>
  <c r="CR206" i="4"/>
  <c r="CA206" i="4"/>
  <c r="CH219" i="4"/>
  <c r="CQ219" i="4"/>
  <c r="CG219" i="4"/>
  <c r="CS219" i="4"/>
  <c r="CF219" i="4"/>
  <c r="CC219" i="4"/>
  <c r="CB219" i="4"/>
  <c r="CP219" i="4"/>
  <c r="CO219" i="4"/>
  <c r="CE219" i="4"/>
  <c r="CD219" i="4"/>
  <c r="CA219" i="4"/>
  <c r="CV219" i="4"/>
  <c r="CU219" i="4"/>
  <c r="CT219" i="4"/>
  <c r="CR219" i="4"/>
  <c r="CG13" i="4"/>
  <c r="CG37" i="4"/>
  <c r="CF37" i="4"/>
  <c r="CE37" i="4"/>
  <c r="CD37" i="4"/>
  <c r="CD53" i="4"/>
  <c r="CO93" i="4"/>
  <c r="CB110" i="4"/>
  <c r="CP110" i="4"/>
  <c r="CO114" i="4"/>
  <c r="CC116" i="4"/>
  <c r="CE194" i="4"/>
  <c r="CR199" i="4"/>
  <c r="CO199" i="4"/>
  <c r="CA199" i="4"/>
  <c r="CC199" i="4"/>
  <c r="CH199" i="4"/>
  <c r="CG199" i="4"/>
  <c r="CV199" i="4"/>
  <c r="CU199" i="4"/>
  <c r="CT199" i="4"/>
  <c r="CV272" i="4"/>
  <c r="CK272" i="4"/>
  <c r="CZ272" i="4"/>
  <c r="CY272" i="4"/>
  <c r="CW272" i="4"/>
  <c r="CT272" i="4"/>
  <c r="CL272" i="4"/>
  <c r="CI272" i="4"/>
  <c r="CF272" i="4"/>
  <c r="CH272" i="4"/>
  <c r="CH279" i="4"/>
  <c r="CG279" i="4"/>
  <c r="CF279" i="4"/>
  <c r="CY279" i="4"/>
  <c r="CV279" i="4"/>
  <c r="CW279" i="4"/>
  <c r="CU279" i="4"/>
  <c r="CK279" i="4"/>
  <c r="CJ279" i="4"/>
  <c r="CI279" i="4"/>
  <c r="CX279" i="4"/>
  <c r="CZ279" i="4"/>
  <c r="CY292" i="4"/>
  <c r="CW292" i="4"/>
  <c r="CV292" i="4"/>
  <c r="CT292" i="4"/>
  <c r="CF292" i="4"/>
  <c r="CZ292" i="4"/>
  <c r="CL292" i="4"/>
  <c r="CK292" i="4"/>
  <c r="CI292" i="4"/>
  <c r="CH292" i="4"/>
  <c r="CF321" i="4"/>
  <c r="CV321" i="4"/>
  <c r="CW321" i="4"/>
  <c r="CJ321" i="4"/>
  <c r="CZ321" i="4"/>
  <c r="CY321" i="4"/>
  <c r="CK321" i="4"/>
  <c r="CI321" i="4"/>
  <c r="CH321" i="4"/>
  <c r="CX321" i="4"/>
  <c r="CT321" i="4"/>
  <c r="CL321" i="4"/>
  <c r="AY53" i="4"/>
  <c r="CU209" i="4"/>
  <c r="CR209" i="4"/>
  <c r="CB209" i="4"/>
  <c r="CQ209" i="4"/>
  <c r="CC209" i="4"/>
  <c r="CA209" i="4"/>
  <c r="CP209" i="4"/>
  <c r="CO209" i="4"/>
  <c r="CH209" i="4"/>
  <c r="CG209" i="4"/>
  <c r="CF209" i="4"/>
  <c r="CV209" i="4"/>
  <c r="CT209" i="4"/>
  <c r="AY112" i="4"/>
  <c r="CI96" i="4"/>
  <c r="CE96" i="4"/>
  <c r="AY96" i="4" s="1"/>
  <c r="CQ96" i="4"/>
  <c r="CO96" i="4"/>
  <c r="CH96" i="4"/>
  <c r="CF96" i="4"/>
  <c r="CG96" i="4"/>
  <c r="CF253" i="4"/>
  <c r="CK253" i="4"/>
  <c r="CY253" i="4"/>
  <c r="CZ253" i="4"/>
  <c r="CS253" i="4"/>
  <c r="CL253" i="4"/>
  <c r="CI253" i="4"/>
  <c r="CT253" i="4"/>
  <c r="CH253" i="4"/>
  <c r="CE253" i="4"/>
  <c r="AY253" i="4" s="1"/>
  <c r="D333" i="4"/>
  <c r="CC234" i="4"/>
  <c r="CQ234" i="4"/>
  <c r="CR234" i="4"/>
  <c r="CT103" i="4"/>
  <c r="CS103" i="4"/>
  <c r="CU103" i="4"/>
  <c r="CQ103" i="4"/>
  <c r="CE103" i="4"/>
  <c r="AY103" i="4" s="1"/>
  <c r="CC103" i="4"/>
  <c r="CC138" i="4"/>
  <c r="AY138" i="4" s="1"/>
  <c r="CT138" i="4"/>
  <c r="CG138" i="4"/>
  <c r="CF138" i="4"/>
  <c r="CE138" i="4"/>
  <c r="CJ138" i="4"/>
  <c r="CI138" i="4"/>
  <c r="CX138" i="4"/>
  <c r="CV138" i="4"/>
  <c r="CW138" i="4"/>
  <c r="CB136" i="4"/>
  <c r="D136" i="4"/>
  <c r="CP136" i="4"/>
  <c r="CP234" i="4"/>
  <c r="CQ105" i="4"/>
  <c r="CV105" i="4"/>
  <c r="CU105" i="4"/>
  <c r="CT105" i="4"/>
  <c r="CO105" i="4"/>
  <c r="CI105" i="4"/>
  <c r="CH105" i="4"/>
  <c r="CG105" i="4"/>
  <c r="CF105" i="4"/>
  <c r="CE105" i="4"/>
  <c r="CC105" i="4"/>
  <c r="CR22" i="4"/>
  <c r="CH22" i="4"/>
  <c r="CG22" i="4"/>
  <c r="CF22" i="4"/>
  <c r="CH103" i="4"/>
  <c r="CS96" i="4"/>
  <c r="CI103" i="4"/>
  <c r="CA207" i="4"/>
  <c r="CV56" i="4"/>
  <c r="CD56" i="4"/>
  <c r="CC207" i="4"/>
  <c r="CV96" i="4"/>
  <c r="CF137" i="4"/>
  <c r="CE137" i="4"/>
  <c r="CW137" i="4"/>
  <c r="CG137" i="4"/>
  <c r="CC137" i="4"/>
  <c r="CV137" i="4"/>
  <c r="CU137" i="4"/>
  <c r="CT137" i="4"/>
  <c r="CS137" i="4"/>
  <c r="CQ137" i="4"/>
  <c r="CL265" i="4"/>
  <c r="CF49" i="4"/>
  <c r="CU64" i="4"/>
  <c r="CW93" i="4"/>
  <c r="CW96" i="4"/>
  <c r="CC98" i="4"/>
  <c r="CV103" i="4"/>
  <c r="CS105" i="4"/>
  <c r="CF125" i="4"/>
  <c r="CU132" i="4"/>
  <c r="CT132" i="4"/>
  <c r="CF132" i="4"/>
  <c r="CE132" i="4"/>
  <c r="CC132" i="4"/>
  <c r="CI132" i="4"/>
  <c r="CH132" i="4"/>
  <c r="CV132" i="4"/>
  <c r="CS132" i="4"/>
  <c r="CG132" i="4"/>
  <c r="CQ132" i="4"/>
  <c r="CO132" i="4"/>
  <c r="CU138" i="4"/>
  <c r="CB172" i="4"/>
  <c r="CQ199" i="4"/>
  <c r="CF202" i="4"/>
  <c r="CC202" i="4"/>
  <c r="CB202" i="4"/>
  <c r="CQ202" i="4"/>
  <c r="CP202" i="4"/>
  <c r="CD202" i="4"/>
  <c r="CA202" i="4"/>
  <c r="AY202" i="4" s="1"/>
  <c r="CV202" i="4"/>
  <c r="CU202" i="4"/>
  <c r="CT202" i="4"/>
  <c r="CS202" i="4"/>
  <c r="CO202" i="4"/>
  <c r="CR202" i="4"/>
  <c r="CG207" i="4"/>
  <c r="CU210" i="4"/>
  <c r="CE210" i="4"/>
  <c r="CO210" i="4"/>
  <c r="CH210" i="4"/>
  <c r="CV210" i="4"/>
  <c r="CS210" i="4"/>
  <c r="CR210" i="4"/>
  <c r="CQ210" i="4"/>
  <c r="CG210" i="4"/>
  <c r="CP210" i="4"/>
  <c r="CB212" i="4"/>
  <c r="CO252" i="4"/>
  <c r="CO258" i="4"/>
  <c r="CA258" i="4"/>
  <c r="CO265" i="4"/>
  <c r="CO269" i="4"/>
  <c r="CA269" i="4"/>
  <c r="CV274" i="4"/>
  <c r="CT274" i="4"/>
  <c r="CL274" i="4"/>
  <c r="CK274" i="4"/>
  <c r="CF274" i="4"/>
  <c r="CY274" i="4"/>
  <c r="CA287" i="4"/>
  <c r="CE318" i="4"/>
  <c r="CD318" i="4"/>
  <c r="CC318" i="4"/>
  <c r="CR318" i="4"/>
  <c r="CH318" i="4"/>
  <c r="CV318" i="4"/>
  <c r="CL318" i="4"/>
  <c r="CK318" i="4"/>
  <c r="CS318" i="4"/>
  <c r="CI318" i="4"/>
  <c r="CF318" i="4"/>
  <c r="CW318" i="4"/>
  <c r="CT318" i="4"/>
  <c r="CQ318" i="4"/>
  <c r="CF171" i="4"/>
  <c r="CS171" i="4"/>
  <c r="CR171" i="4"/>
  <c r="CD171" i="4"/>
  <c r="CE171" i="4"/>
  <c r="CT171" i="4"/>
  <c r="CH171" i="4"/>
  <c r="CG171" i="4"/>
  <c r="CF13" i="4"/>
  <c r="CE13" i="4"/>
  <c r="CD13" i="4"/>
  <c r="AY13" i="4" s="1"/>
  <c r="CT60" i="4"/>
  <c r="CR60" i="4"/>
  <c r="CF60" i="4"/>
  <c r="CE60" i="4"/>
  <c r="CD60" i="4"/>
  <c r="D99" i="4"/>
  <c r="CP99" i="4"/>
  <c r="CZ271" i="4"/>
  <c r="CY271" i="4"/>
  <c r="CW271" i="4"/>
  <c r="CV271" i="4"/>
  <c r="CS271" i="4"/>
  <c r="CL271" i="4"/>
  <c r="CI271" i="4"/>
  <c r="CH271" i="4"/>
  <c r="CF271" i="4"/>
  <c r="CE271" i="4"/>
  <c r="CT271" i="4"/>
  <c r="AY294" i="4"/>
  <c r="CS23" i="4"/>
  <c r="CR23" i="4"/>
  <c r="CH23" i="4"/>
  <c r="CG23" i="4"/>
  <c r="CH66" i="4"/>
  <c r="CG66" i="4"/>
  <c r="CV66" i="4"/>
  <c r="CU66" i="4"/>
  <c r="CT66" i="4"/>
  <c r="CR66" i="4"/>
  <c r="CS66" i="4"/>
  <c r="CG103" i="4"/>
  <c r="CV123" i="4"/>
  <c r="CU123" i="4"/>
  <c r="CQ123" i="4"/>
  <c r="CJ123" i="4"/>
  <c r="CI123" i="4"/>
  <c r="CH123" i="4"/>
  <c r="CT123" i="4"/>
  <c r="CS123" i="4"/>
  <c r="CE123" i="4"/>
  <c r="CC123" i="4"/>
  <c r="CH138" i="4"/>
  <c r="CV26" i="4"/>
  <c r="CU26" i="4"/>
  <c r="CT26" i="4"/>
  <c r="CS26" i="4"/>
  <c r="CR26" i="4"/>
  <c r="CF53" i="4"/>
  <c r="CQ93" i="4"/>
  <c r="CE116" i="4"/>
  <c r="CO268" i="4"/>
  <c r="CA268" i="4"/>
  <c r="CA297" i="4"/>
  <c r="CO297" i="4"/>
  <c r="D297" i="4"/>
  <c r="CV114" i="4"/>
  <c r="CF116" i="4"/>
  <c r="CF121" i="4"/>
  <c r="CI133" i="4"/>
  <c r="CH181" i="4"/>
  <c r="CR181" i="4"/>
  <c r="CE181" i="4"/>
  <c r="CD181" i="4"/>
  <c r="CC181" i="4"/>
  <c r="CB181" i="4"/>
  <c r="CA181" i="4"/>
  <c r="CV181" i="4"/>
  <c r="CU181" i="4"/>
  <c r="CS181" i="4"/>
  <c r="CQ181" i="4"/>
  <c r="CP181" i="4"/>
  <c r="CG181" i="4"/>
  <c r="CO181" i="4"/>
  <c r="CB232" i="4"/>
  <c r="CP232" i="4"/>
  <c r="CK254" i="4"/>
  <c r="CF254" i="4"/>
  <c r="CV254" i="4"/>
  <c r="CL254" i="4"/>
  <c r="CF260" i="4"/>
  <c r="CY260" i="4"/>
  <c r="CV260" i="4"/>
  <c r="CH260" i="4"/>
  <c r="CL260" i="4"/>
  <c r="CZ260" i="4"/>
  <c r="CW260" i="4"/>
  <c r="CT260" i="4"/>
  <c r="CI273" i="4"/>
  <c r="CH273" i="4"/>
  <c r="CF273" i="4"/>
  <c r="AY273" i="4" s="1"/>
  <c r="CW273" i="4"/>
  <c r="CZ273" i="4"/>
  <c r="CV273" i="4"/>
  <c r="CT273" i="4"/>
  <c r="CY273" i="4"/>
  <c r="CX273" i="4"/>
  <c r="CL273" i="4"/>
  <c r="CK273" i="4"/>
  <c r="CJ273" i="4"/>
  <c r="CH324" i="4"/>
  <c r="CF324" i="4"/>
  <c r="CE324" i="4"/>
  <c r="CD324" i="4"/>
  <c r="CT324" i="4"/>
  <c r="CK324" i="4"/>
  <c r="CC324" i="4"/>
  <c r="CI324" i="4"/>
  <c r="CZ324" i="4"/>
  <c r="CY324" i="4"/>
  <c r="CW324" i="4"/>
  <c r="CV324" i="4"/>
  <c r="CR324" i="4"/>
  <c r="CE23" i="4"/>
  <c r="CA72" i="4"/>
  <c r="O72" i="4" s="1"/>
  <c r="CU119" i="4"/>
  <c r="CD209" i="4"/>
  <c r="CH15" i="4"/>
  <c r="CG15" i="4"/>
  <c r="CF15" i="4"/>
  <c r="CE15" i="4"/>
  <c r="CD15" i="4"/>
  <c r="AY15" i="4" s="1"/>
  <c r="CF23" i="4"/>
  <c r="CG27" i="4"/>
  <c r="CU93" i="4"/>
  <c r="CV119" i="4"/>
  <c r="CP141" i="4"/>
  <c r="CA182" i="4"/>
  <c r="AY182" i="4" s="1"/>
  <c r="CR182" i="4"/>
  <c r="CC182" i="4"/>
  <c r="CB182" i="4"/>
  <c r="CV182" i="4"/>
  <c r="CU182" i="4"/>
  <c r="CS182" i="4"/>
  <c r="CQ182" i="4"/>
  <c r="CP182" i="4"/>
  <c r="CH182" i="4"/>
  <c r="CG182" i="4"/>
  <c r="CF199" i="4"/>
  <c r="CE226" i="4"/>
  <c r="CB226" i="4"/>
  <c r="CS226" i="4"/>
  <c r="CV226" i="4"/>
  <c r="CU226" i="4"/>
  <c r="CR226" i="4"/>
  <c r="CQ226" i="4"/>
  <c r="CP226" i="4"/>
  <c r="CH226" i="4"/>
  <c r="CO226" i="4"/>
  <c r="CK280" i="4"/>
  <c r="CI280" i="4"/>
  <c r="CH280" i="4"/>
  <c r="CG280" i="4"/>
  <c r="CF280" i="4"/>
  <c r="CT280" i="4"/>
  <c r="CL280" i="4"/>
  <c r="CW280" i="4"/>
  <c r="CV280" i="4"/>
  <c r="CU280" i="4"/>
  <c r="CZ302" i="4"/>
  <c r="CY302" i="4"/>
  <c r="CW302" i="4"/>
  <c r="CH302" i="4"/>
  <c r="CI302" i="4"/>
  <c r="CT302" i="4"/>
  <c r="CF302" i="4"/>
  <c r="CV302" i="4"/>
  <c r="CL302" i="4"/>
  <c r="CK302" i="4"/>
  <c r="AY326" i="4"/>
  <c r="CH12" i="4"/>
  <c r="CV17" i="4"/>
  <c r="CH37" i="4"/>
  <c r="CD52" i="4"/>
  <c r="CB66" i="4"/>
  <c r="CC95" i="4"/>
  <c r="CG123" i="4"/>
  <c r="CH135" i="4"/>
  <c r="CF256" i="4"/>
  <c r="CT256" i="4"/>
  <c r="CL256" i="4"/>
  <c r="CV256" i="4"/>
  <c r="CZ256" i="4"/>
  <c r="CY256" i="4"/>
  <c r="CW256" i="4"/>
  <c r="CK256" i="4"/>
  <c r="CU25" i="4"/>
  <c r="CT25" i="4"/>
  <c r="CS25" i="4"/>
  <c r="CR25" i="4"/>
  <c r="CU38" i="4"/>
  <c r="F57" i="4"/>
  <c r="D51" i="4"/>
  <c r="CO73" i="4"/>
  <c r="CU13" i="4"/>
  <c r="CR16" i="4"/>
  <c r="CD22" i="4"/>
  <c r="CD26" i="4"/>
  <c r="CV38" i="4"/>
  <c r="CG49" i="4"/>
  <c r="CF52" i="4"/>
  <c r="CR53" i="4"/>
  <c r="CD66" i="4"/>
  <c r="CG97" i="4"/>
  <c r="CE97" i="4"/>
  <c r="CS97" i="4"/>
  <c r="CQ97" i="4"/>
  <c r="CO97" i="4"/>
  <c r="CI97" i="4"/>
  <c r="CH97" i="4"/>
  <c r="CW103" i="4"/>
  <c r="CW105" i="4"/>
  <c r="D111" i="4"/>
  <c r="CP117" i="4"/>
  <c r="D117" i="4"/>
  <c r="CB120" i="4"/>
  <c r="CP120" i="4"/>
  <c r="D120" i="4"/>
  <c r="CW123" i="4"/>
  <c r="CG125" i="4"/>
  <c r="CB137" i="4"/>
  <c r="CP137" i="4"/>
  <c r="CD182" i="4"/>
  <c r="CS199" i="4"/>
  <c r="AY205" i="4"/>
  <c r="CC226" i="4"/>
  <c r="AY226" i="4" s="1"/>
  <c r="CI254" i="4"/>
  <c r="CK260" i="4"/>
  <c r="AY260" i="4" s="1"/>
  <c r="CZ280" i="4"/>
  <c r="CQ324" i="4"/>
  <c r="CS214" i="4"/>
  <c r="CG214" i="4"/>
  <c r="CE214" i="4"/>
  <c r="CU214" i="4"/>
  <c r="CP214" i="4"/>
  <c r="CO214" i="4"/>
  <c r="CH214" i="4"/>
  <c r="AY214" i="4" s="1"/>
  <c r="CB214" i="4"/>
  <c r="CO282" i="4"/>
  <c r="CA282" i="4"/>
  <c r="AY323" i="4"/>
  <c r="CH13" i="4"/>
  <c r="CG60" i="4"/>
  <c r="CO135" i="4"/>
  <c r="CI135" i="4"/>
  <c r="CE135" i="4"/>
  <c r="CC135" i="4"/>
  <c r="AY135" i="4" s="1"/>
  <c r="CG135" i="4"/>
  <c r="CF135" i="4"/>
  <c r="CR207" i="4"/>
  <c r="CO207" i="4"/>
  <c r="CB207" i="4"/>
  <c r="CU207" i="4"/>
  <c r="CT207" i="4"/>
  <c r="CE207" i="4"/>
  <c r="CV207" i="4"/>
  <c r="CS207" i="4"/>
  <c r="CQ207" i="4"/>
  <c r="CP207" i="4"/>
  <c r="CD27" i="4"/>
  <c r="CP138" i="4"/>
  <c r="CB217" i="4"/>
  <c r="CE110" i="4"/>
  <c r="CR13" i="4"/>
  <c r="AY95" i="4"/>
  <c r="CF110" i="4"/>
  <c r="CH121" i="4"/>
  <c r="AY121" i="4" s="1"/>
  <c r="CP133" i="4"/>
  <c r="CF169" i="4"/>
  <c r="CT169" i="4"/>
  <c r="CS169" i="4"/>
  <c r="CV169" i="4"/>
  <c r="CP192" i="4"/>
  <c r="CV192" i="4"/>
  <c r="CU192" i="4"/>
  <c r="CS192" i="4"/>
  <c r="CD192" i="4"/>
  <c r="CC192" i="4"/>
  <c r="CB192" i="4"/>
  <c r="CA192" i="4"/>
  <c r="CQ192" i="4"/>
  <c r="CO192" i="4"/>
  <c r="CR192" i="4"/>
  <c r="CH192" i="4"/>
  <c r="CG192" i="4"/>
  <c r="CE192" i="4"/>
  <c r="CF217" i="4"/>
  <c r="CI262" i="4"/>
  <c r="CH262" i="4"/>
  <c r="CK262" i="4"/>
  <c r="CF262" i="4"/>
  <c r="CT262" i="4"/>
  <c r="CL262" i="4"/>
  <c r="CY262" i="4"/>
  <c r="CW262" i="4"/>
  <c r="CV262" i="4"/>
  <c r="CV93" i="4"/>
  <c r="CV269" i="4"/>
  <c r="CU269" i="4"/>
  <c r="CT269" i="4"/>
  <c r="CY269" i="4"/>
  <c r="CK269" i="4"/>
  <c r="CH269" i="4"/>
  <c r="CZ269" i="4"/>
  <c r="CW269" i="4"/>
  <c r="CL269" i="4"/>
  <c r="CI269" i="4"/>
  <c r="CG269" i="4"/>
  <c r="CF269" i="4"/>
  <c r="CA293" i="4"/>
  <c r="D293" i="4"/>
  <c r="CL324" i="4"/>
  <c r="D39" i="4"/>
  <c r="CH21" i="4"/>
  <c r="CE21" i="4"/>
  <c r="CG21" i="4"/>
  <c r="CF21" i="4"/>
  <c r="CS16" i="4"/>
  <c r="CE22" i="4"/>
  <c r="CT23" i="4"/>
  <c r="CE26" i="4"/>
  <c r="CE35" i="4"/>
  <c r="CD35" i="4"/>
  <c r="AY35" i="4" s="1"/>
  <c r="E39" i="4"/>
  <c r="CB48" i="4"/>
  <c r="AY48" i="4" s="1"/>
  <c r="CH49" i="4"/>
  <c r="CG52" i="4"/>
  <c r="CE56" i="4"/>
  <c r="CH65" i="4"/>
  <c r="CG65" i="4"/>
  <c r="AY65" i="4" s="1"/>
  <c r="CU65" i="4"/>
  <c r="CV65" i="4"/>
  <c r="CT65" i="4"/>
  <c r="CS65" i="4"/>
  <c r="CR65" i="4"/>
  <c r="CE66" i="4"/>
  <c r="CS95" i="4"/>
  <c r="CG98" i="4"/>
  <c r="CB115" i="4"/>
  <c r="D122" i="4"/>
  <c r="CP122" i="4"/>
  <c r="CX123" i="4"/>
  <c r="CB132" i="4"/>
  <c r="AY132" i="4" s="1"/>
  <c r="CP132" i="4"/>
  <c r="CE182" i="4"/>
  <c r="CE202" i="4"/>
  <c r="CD226" i="4"/>
  <c r="CA250" i="4"/>
  <c r="CO250" i="4"/>
  <c r="CZ262" i="4"/>
  <c r="CV270" i="4"/>
  <c r="CT270" i="4"/>
  <c r="CS270" i="4"/>
  <c r="CR270" i="4"/>
  <c r="CZ270" i="4"/>
  <c r="CF270" i="4"/>
  <c r="CH270" i="4"/>
  <c r="CW270" i="4"/>
  <c r="CQ270" i="4"/>
  <c r="CD270" i="4"/>
  <c r="CC270" i="4"/>
  <c r="AY270" i="4" s="1"/>
  <c r="CH274" i="4"/>
  <c r="CV281" i="4"/>
  <c r="CU281" i="4"/>
  <c r="CT281" i="4"/>
  <c r="CL281" i="4"/>
  <c r="CH281" i="4"/>
  <c r="CI281" i="4"/>
  <c r="CW281" i="4"/>
  <c r="CY281" i="4"/>
  <c r="CK281" i="4"/>
  <c r="CG281" i="4"/>
  <c r="CF281" i="4"/>
  <c r="CH322" i="4"/>
  <c r="CS324" i="4"/>
  <c r="CE329" i="4"/>
  <c r="CD329" i="4"/>
  <c r="CC329" i="4"/>
  <c r="AY329" i="4" s="1"/>
  <c r="CR329" i="4"/>
  <c r="CL329" i="4"/>
  <c r="CI329" i="4"/>
  <c r="CH329" i="4"/>
  <c r="CW329" i="4"/>
  <c r="CV329" i="4"/>
  <c r="CT329" i="4"/>
  <c r="CK329" i="4"/>
  <c r="CZ329" i="4"/>
  <c r="CY329" i="4"/>
  <c r="CS329" i="4"/>
  <c r="CQ329" i="4"/>
  <c r="CF329" i="4"/>
  <c r="CL267" i="4"/>
  <c r="CK267" i="4"/>
  <c r="CJ267" i="4"/>
  <c r="CH267" i="4"/>
  <c r="CF267" i="4"/>
  <c r="CX267" i="4"/>
  <c r="CY267" i="4"/>
  <c r="CW267" i="4"/>
  <c r="CV267" i="4"/>
  <c r="CU267" i="4"/>
  <c r="CT267" i="4"/>
  <c r="CV53" i="4"/>
  <c r="CU53" i="4"/>
  <c r="CT53" i="4"/>
  <c r="CP119" i="4"/>
  <c r="CB119" i="4"/>
  <c r="CO77" i="4"/>
  <c r="CA77" i="4"/>
  <c r="O77" i="4" s="1"/>
  <c r="CV253" i="4"/>
  <c r="CH60" i="4"/>
  <c r="CO138" i="4"/>
  <c r="CW253" i="4"/>
  <c r="CG53" i="4"/>
  <c r="CR38" i="4"/>
  <c r="CP95" i="4"/>
  <c r="CB95" i="4"/>
  <c r="CU17" i="4"/>
  <c r="CE209" i="4"/>
  <c r="CA254" i="4"/>
  <c r="CO254" i="4"/>
  <c r="CP165" i="4"/>
  <c r="CB165" i="4"/>
  <c r="CS209" i="4"/>
  <c r="CO302" i="4"/>
  <c r="CA302" i="4"/>
  <c r="CG14" i="4"/>
  <c r="CF14" i="4"/>
  <c r="CE14" i="4"/>
  <c r="CD14" i="4"/>
  <c r="AY14" i="4" s="1"/>
  <c r="CT16" i="4"/>
  <c r="CU23" i="4"/>
  <c r="CF26" i="4"/>
  <c r="CG36" i="4"/>
  <c r="CR37" i="4"/>
  <c r="CV47" i="4"/>
  <c r="CT47" i="4"/>
  <c r="CS47" i="4"/>
  <c r="CR47" i="4"/>
  <c r="CH47" i="4"/>
  <c r="AY47" i="4" s="1"/>
  <c r="CB51" i="4"/>
  <c r="AY55" i="4"/>
  <c r="CF56" i="4"/>
  <c r="CF66" i="4"/>
  <c r="CT95" i="4"/>
  <c r="CP109" i="4"/>
  <c r="CB109" i="4"/>
  <c r="AY109" i="4" s="1"/>
  <c r="CS125" i="4"/>
  <c r="CS135" i="4"/>
  <c r="I158" i="4"/>
  <c r="CD169" i="4"/>
  <c r="CQ179" i="4"/>
  <c r="CP179" i="4"/>
  <c r="CB179" i="4"/>
  <c r="CV179" i="4"/>
  <c r="CU179" i="4"/>
  <c r="CS179" i="4"/>
  <c r="CR179" i="4"/>
  <c r="CO179" i="4"/>
  <c r="CH179" i="4"/>
  <c r="CG179" i="4"/>
  <c r="CE179" i="4"/>
  <c r="CD179" i="4"/>
  <c r="CC179" i="4"/>
  <c r="CA179" i="4"/>
  <c r="CO182" i="4"/>
  <c r="CS190" i="4"/>
  <c r="CO190" i="4"/>
  <c r="CF190" i="4"/>
  <c r="CE190" i="4"/>
  <c r="CV190" i="4"/>
  <c r="CU190" i="4"/>
  <c r="CT190" i="4"/>
  <c r="CR190" i="4"/>
  <c r="CQ190" i="4"/>
  <c r="CP190" i="4"/>
  <c r="CH190" i="4"/>
  <c r="CG190" i="4"/>
  <c r="CD190" i="4"/>
  <c r="CA190" i="4"/>
  <c r="CC190" i="4"/>
  <c r="CB190" i="4"/>
  <c r="CG202" i="4"/>
  <c r="CA210" i="4"/>
  <c r="CT224" i="4"/>
  <c r="CA224" i="4"/>
  <c r="AY224" i="4" s="1"/>
  <c r="CO224" i="4"/>
  <c r="CH224" i="4"/>
  <c r="CQ224" i="4"/>
  <c r="CP224" i="4"/>
  <c r="CV224" i="4"/>
  <c r="CU224" i="4"/>
  <c r="CG224" i="4"/>
  <c r="CS224" i="4"/>
  <c r="CR224" i="4"/>
  <c r="CG226" i="4"/>
  <c r="L244" i="4"/>
  <c r="CT254" i="4"/>
  <c r="CA256" i="4"/>
  <c r="CL263" i="4"/>
  <c r="CK263" i="4"/>
  <c r="CH263" i="4"/>
  <c r="CF263" i="4"/>
  <c r="CZ263" i="4"/>
  <c r="CW263" i="4"/>
  <c r="CV263" i="4"/>
  <c r="CI274" i="4"/>
  <c r="CL284" i="4"/>
  <c r="CK284" i="4"/>
  <c r="CZ284" i="4"/>
  <c r="CV284" i="4"/>
  <c r="CF284" i="4"/>
  <c r="AY284" i="4" s="1"/>
  <c r="CY284" i="4"/>
  <c r="CW284" i="4"/>
  <c r="CT284" i="4"/>
  <c r="CI284" i="4"/>
  <c r="CH284" i="4"/>
  <c r="CV295" i="4"/>
  <c r="CT295" i="4"/>
  <c r="CS295" i="4"/>
  <c r="CY295" i="4"/>
  <c r="CK295" i="4"/>
  <c r="CZ295" i="4"/>
  <c r="CW295" i="4"/>
  <c r="CL295" i="4"/>
  <c r="CF295" i="4"/>
  <c r="CE295" i="4"/>
  <c r="CH295" i="4"/>
  <c r="CV314" i="4"/>
  <c r="CY314" i="4"/>
  <c r="CH314" i="4"/>
  <c r="CF314" i="4"/>
  <c r="CZ314" i="4"/>
  <c r="CW314" i="4"/>
  <c r="CL314" i="4"/>
  <c r="CK314" i="4"/>
  <c r="CI314" i="4"/>
  <c r="CT314" i="4"/>
  <c r="CE98" i="4"/>
  <c r="CW98" i="4"/>
  <c r="CF98" i="4"/>
  <c r="CT98" i="4"/>
  <c r="CS98" i="4"/>
  <c r="CQ98" i="4"/>
  <c r="CI98" i="4"/>
  <c r="CO98" i="4"/>
  <c r="CB107" i="4"/>
  <c r="D107" i="4"/>
  <c r="CF172" i="4"/>
  <c r="CT172" i="4"/>
  <c r="CS172" i="4"/>
  <c r="CE172" i="4"/>
  <c r="CH172" i="4"/>
  <c r="CG172" i="4"/>
  <c r="CD172" i="4"/>
  <c r="CV172" i="4"/>
  <c r="CP50" i="4"/>
  <c r="CS115" i="4"/>
  <c r="CV115" i="4"/>
  <c r="CT115" i="4"/>
  <c r="CQ115" i="4"/>
  <c r="CF115" i="4"/>
  <c r="CE115" i="4"/>
  <c r="CU115" i="4"/>
  <c r="CO115" i="4"/>
  <c r="CI115" i="4"/>
  <c r="CG115" i="4"/>
  <c r="CH115" i="4"/>
  <c r="CQ138" i="4"/>
  <c r="CF165" i="4"/>
  <c r="CG165" i="4"/>
  <c r="CE165" i="4"/>
  <c r="CH165" i="4"/>
  <c r="CD165" i="4"/>
  <c r="CR165" i="4"/>
  <c r="CU165" i="4"/>
  <c r="CT165" i="4"/>
  <c r="CS165" i="4"/>
  <c r="CS60" i="4"/>
  <c r="CU96" i="4"/>
  <c r="CH258" i="4"/>
  <c r="CF258" i="4"/>
  <c r="CW258" i="4"/>
  <c r="CS258" i="4"/>
  <c r="CK258" i="4"/>
  <c r="CL258" i="4"/>
  <c r="CE258" i="4"/>
  <c r="CD258" i="4"/>
  <c r="CC258" i="4"/>
  <c r="CT258" i="4"/>
  <c r="CR258" i="4"/>
  <c r="CY258" i="4"/>
  <c r="CZ258" i="4"/>
  <c r="CE49" i="4"/>
  <c r="CQ134" i="4"/>
  <c r="CE134" i="4"/>
  <c r="CC134" i="4"/>
  <c r="CV134" i="4"/>
  <c r="CU134" i="4"/>
  <c r="CV13" i="4"/>
  <c r="CG26" i="4"/>
  <c r="CS37" i="4"/>
  <c r="CV54" i="4"/>
  <c r="CH54" i="4"/>
  <c r="AY54" i="4" s="1"/>
  <c r="CG56" i="4"/>
  <c r="CU95" i="4"/>
  <c r="AY97" i="4"/>
  <c r="CT125" i="4"/>
  <c r="CT135" i="4"/>
  <c r="CH137" i="4"/>
  <c r="CJ142" i="4"/>
  <c r="CI142" i="4"/>
  <c r="CC142" i="4"/>
  <c r="CU142" i="4"/>
  <c r="CT142" i="4"/>
  <c r="CS142" i="4"/>
  <c r="CQ142" i="4"/>
  <c r="CG142" i="4"/>
  <c r="AY142" i="4" s="1"/>
  <c r="CO142" i="4"/>
  <c r="CH142" i="4"/>
  <c r="CE169" i="4"/>
  <c r="CR172" i="4"/>
  <c r="CH202" i="4"/>
  <c r="AY208" i="4"/>
  <c r="CB210" i="4"/>
  <c r="CB224" i="4"/>
  <c r="CW254" i="4"/>
  <c r="CQ258" i="4"/>
  <c r="CO263" i="4"/>
  <c r="CA263" i="4"/>
  <c r="CE270" i="4"/>
  <c r="CW274" i="4"/>
  <c r="CA295" i="4"/>
  <c r="CO295" i="4"/>
  <c r="CY318" i="4"/>
  <c r="CT93" i="4"/>
  <c r="CE93" i="4"/>
  <c r="CC93" i="4"/>
  <c r="AY93" i="4" s="1"/>
  <c r="CH93" i="4"/>
  <c r="CG93" i="4"/>
  <c r="CF93" i="4"/>
  <c r="CO116" i="4"/>
  <c r="CU116" i="4"/>
  <c r="CS116" i="4"/>
  <c r="CQ116" i="4"/>
  <c r="CH116" i="4"/>
  <c r="CG116" i="4"/>
  <c r="CX116" i="4"/>
  <c r="CW116" i="4"/>
  <c r="CV116" i="4"/>
  <c r="CT116" i="4"/>
  <c r="CH38" i="4"/>
  <c r="CG38" i="4"/>
  <c r="CF38" i="4"/>
  <c r="CE38" i="4"/>
  <c r="CD38" i="4"/>
  <c r="AY38" i="4" s="1"/>
  <c r="CC119" i="4"/>
  <c r="CS119" i="4"/>
  <c r="CQ119" i="4"/>
  <c r="CO119" i="4"/>
  <c r="CH119" i="4"/>
  <c r="CG119" i="4"/>
  <c r="CF119" i="4"/>
  <c r="CE119" i="4"/>
  <c r="CS133" i="4"/>
  <c r="CF133" i="4"/>
  <c r="CE133" i="4"/>
  <c r="CC133" i="4"/>
  <c r="AY133" i="4" s="1"/>
  <c r="CQ133" i="4"/>
  <c r="CW133" i="4"/>
  <c r="CV133" i="4"/>
  <c r="CU133" i="4"/>
  <c r="CT133" i="4"/>
  <c r="CB171" i="4"/>
  <c r="AY171" i="4" s="1"/>
  <c r="CP171" i="4"/>
  <c r="CV27" i="4"/>
  <c r="CU27" i="4"/>
  <c r="CT27" i="4"/>
  <c r="CR27" i="4"/>
  <c r="CS27" i="4"/>
  <c r="CH64" i="4"/>
  <c r="CG64" i="4"/>
  <c r="AY64" i="4" s="1"/>
  <c r="D67" i="4"/>
  <c r="CS64" i="4"/>
  <c r="CR64" i="4"/>
  <c r="CF64" i="4"/>
  <c r="CD64" i="4"/>
  <c r="CE64" i="4"/>
  <c r="CQ121" i="4"/>
  <c r="CJ121" i="4"/>
  <c r="CI121" i="4"/>
  <c r="CC121" i="4"/>
  <c r="CX121" i="4"/>
  <c r="CW121" i="4"/>
  <c r="CV121" i="4"/>
  <c r="CS121" i="4"/>
  <c r="CU121" i="4"/>
  <c r="CT121" i="4"/>
  <c r="CV52" i="4"/>
  <c r="CS52" i="4"/>
  <c r="CU52" i="4"/>
  <c r="CT52" i="4"/>
  <c r="CP114" i="4"/>
  <c r="CG133" i="4"/>
  <c r="CV171" i="4"/>
  <c r="CG194" i="4"/>
  <c r="CO234" i="4"/>
  <c r="CH251" i="4"/>
  <c r="CH133" i="4"/>
  <c r="CK265" i="4"/>
  <c r="CI265" i="4"/>
  <c r="CH265" i="4"/>
  <c r="CG265" i="4"/>
  <c r="AY265" i="4" s="1"/>
  <c r="CV265" i="4"/>
  <c r="CS265" i="4"/>
  <c r="CW265" i="4"/>
  <c r="CZ265" i="4"/>
  <c r="CY265" i="4"/>
  <c r="CU265" i="4"/>
  <c r="CT265" i="4"/>
  <c r="CK289" i="4"/>
  <c r="CD23" i="4"/>
  <c r="AY23" i="4" s="1"/>
  <c r="CE27" i="4"/>
  <c r="CT119" i="4"/>
  <c r="CF212" i="4"/>
  <c r="CA212" i="4"/>
  <c r="CE212" i="4"/>
  <c r="CT212" i="4"/>
  <c r="CU212" i="4"/>
  <c r="CS212" i="4"/>
  <c r="CP212" i="4"/>
  <c r="CO212" i="4"/>
  <c r="CH212" i="4"/>
  <c r="CV212" i="4"/>
  <c r="CF12" i="4"/>
  <c r="CT17" i="4"/>
  <c r="CB46" i="4"/>
  <c r="CV48" i="4"/>
  <c r="CU48" i="4"/>
  <c r="CT48" i="4"/>
  <c r="CS48" i="4"/>
  <c r="CR48" i="4"/>
  <c r="CH53" i="4"/>
  <c r="AY59" i="4"/>
  <c r="CB62" i="4"/>
  <c r="CT96" i="4"/>
  <c r="CO103" i="4"/>
  <c r="CG121" i="4"/>
  <c r="CB128" i="4"/>
  <c r="AY128" i="4" s="1"/>
  <c r="CC217" i="4"/>
  <c r="CY287" i="4"/>
  <c r="CW287" i="4"/>
  <c r="CV287" i="4"/>
  <c r="CT287" i="4"/>
  <c r="CL287" i="4"/>
  <c r="CH287" i="4"/>
  <c r="CF287" i="4"/>
  <c r="CZ287" i="4"/>
  <c r="CK287" i="4"/>
  <c r="CI287" i="4"/>
  <c r="CV289" i="4"/>
  <c r="CG12" i="4"/>
  <c r="CF36" i="4"/>
  <c r="CE36" i="4"/>
  <c r="CD36" i="4"/>
  <c r="AY36" i="4" s="1"/>
  <c r="CD49" i="4"/>
  <c r="CJ116" i="4"/>
  <c r="CD207" i="4"/>
  <c r="CF265" i="4"/>
  <c r="CF322" i="4"/>
  <c r="CW322" i="4"/>
  <c r="CZ322" i="4"/>
  <c r="CY322" i="4"/>
  <c r="CK322" i="4"/>
  <c r="CV322" i="4"/>
  <c r="CL322" i="4"/>
  <c r="CH27" i="4"/>
  <c r="CT38" i="4"/>
  <c r="CU60" i="4"/>
  <c r="CT64" i="4"/>
  <c r="CB105" i="4"/>
  <c r="CG110" i="4"/>
  <c r="CW119" i="4"/>
  <c r="CE125" i="4"/>
  <c r="CS138" i="4"/>
  <c r="CP199" i="4"/>
  <c r="CF207" i="4"/>
  <c r="CO343" i="4"/>
  <c r="CA343" i="4"/>
  <c r="AS343" i="4" s="1"/>
  <c r="CT13" i="4"/>
  <c r="CE52" i="4"/>
  <c r="CR12" i="4"/>
  <c r="CS12" i="4"/>
  <c r="CU16" i="4"/>
  <c r="CV23" i="4"/>
  <c r="CT12" i="4"/>
  <c r="CV16" i="4"/>
  <c r="CT24" i="4"/>
  <c r="CS24" i="4"/>
  <c r="CR24" i="4"/>
  <c r="CH24" i="4"/>
  <c r="AY24" i="4" s="1"/>
  <c r="CH26" i="4"/>
  <c r="CT37" i="4"/>
  <c r="AY45" i="4"/>
  <c r="CE48" i="4"/>
  <c r="CH56" i="4"/>
  <c r="F63" i="4"/>
  <c r="CO75" i="4"/>
  <c r="CV95" i="4"/>
  <c r="CJ126" i="4"/>
  <c r="CI126" i="4"/>
  <c r="CO126" i="4"/>
  <c r="CH126" i="4"/>
  <c r="CG126" i="4"/>
  <c r="CF126" i="4"/>
  <c r="CF134" i="4"/>
  <c r="CU135" i="4"/>
  <c r="CI137" i="4"/>
  <c r="CV165" i="4"/>
  <c r="CG169" i="4"/>
  <c r="CU172" i="4"/>
  <c r="F183" i="4"/>
  <c r="D183" i="4" s="1"/>
  <c r="D203" i="4"/>
  <c r="CC210" i="4"/>
  <c r="CC224" i="4"/>
  <c r="CY254" i="4"/>
  <c r="CH256" i="4"/>
  <c r="CV258" i="4"/>
  <c r="CI270" i="4"/>
  <c r="CZ274" i="4"/>
  <c r="CK278" i="4"/>
  <c r="CG278" i="4"/>
  <c r="CU278" i="4"/>
  <c r="CV278" i="4"/>
  <c r="CT278" i="4"/>
  <c r="CF278" i="4"/>
  <c r="AY278" i="4" s="1"/>
  <c r="CZ281" i="4"/>
  <c r="CO293" i="4"/>
  <c r="CZ318" i="4"/>
  <c r="CT322" i="4"/>
  <c r="CY301" i="4"/>
  <c r="CW301" i="4"/>
  <c r="CV301" i="4"/>
  <c r="CT301" i="4"/>
  <c r="CF301" i="4"/>
  <c r="CI301" i="4"/>
  <c r="CH301" i="4"/>
  <c r="CE301" i="4"/>
  <c r="AY301" i="4" s="1"/>
  <c r="CL301" i="4"/>
  <c r="CK301" i="4"/>
  <c r="E331" i="4"/>
  <c r="D331" i="4" s="1"/>
  <c r="CL264" i="4"/>
  <c r="CK264" i="4"/>
  <c r="CI264" i="4"/>
  <c r="CR264" i="4"/>
  <c r="CG264" i="4"/>
  <c r="CT264" i="4"/>
  <c r="CF264" i="4"/>
  <c r="CV264" i="4"/>
  <c r="CD264" i="4"/>
  <c r="CC264" i="4"/>
  <c r="CS301" i="4"/>
  <c r="CZ304" i="4"/>
  <c r="CK304" i="4"/>
  <c r="CI304" i="4"/>
  <c r="CV304" i="4"/>
  <c r="CT304" i="4"/>
  <c r="CW304" i="4"/>
  <c r="CL304" i="4"/>
  <c r="CH304" i="4"/>
  <c r="CV92" i="4"/>
  <c r="CF92" i="4"/>
  <c r="CE92" i="4"/>
  <c r="CS59" i="4"/>
  <c r="CG59" i="4"/>
  <c r="AY198" i="4"/>
  <c r="CT29" i="4"/>
  <c r="CG91" i="4"/>
  <c r="CF91" i="4"/>
  <c r="CE91" i="4"/>
  <c r="AY91" i="4" s="1"/>
  <c r="CF118" i="4"/>
  <c r="CE118" i="4"/>
  <c r="AY118" i="4" s="1"/>
  <c r="CT118" i="4"/>
  <c r="CQ118" i="4"/>
  <c r="CV118" i="4"/>
  <c r="CU118" i="4"/>
  <c r="D131" i="4"/>
  <c r="CB131" i="4"/>
  <c r="CF173" i="4"/>
  <c r="AY173" i="4" s="1"/>
  <c r="CU173" i="4"/>
  <c r="CT173" i="4"/>
  <c r="CG173" i="4"/>
  <c r="CV173" i="4"/>
  <c r="CS173" i="4"/>
  <c r="CR173" i="4"/>
  <c r="CP213" i="4"/>
  <c r="CH213" i="4"/>
  <c r="CE213" i="4"/>
  <c r="CV213" i="4"/>
  <c r="CF213" i="4"/>
  <c r="CB213" i="4"/>
  <c r="CU213" i="4"/>
  <c r="CD241" i="4"/>
  <c r="CC241" i="4"/>
  <c r="CB241" i="4"/>
  <c r="CA241" i="4"/>
  <c r="CI257" i="4"/>
  <c r="CH257" i="4"/>
  <c r="CZ257" i="4"/>
  <c r="CV257" i="4"/>
  <c r="CA262" i="4"/>
  <c r="CS264" i="4"/>
  <c r="CF304" i="4"/>
  <c r="AY304" i="4" s="1"/>
  <c r="F335" i="4"/>
  <c r="CG108" i="4"/>
  <c r="AY108" i="4" s="1"/>
  <c r="CF108" i="4"/>
  <c r="CV108" i="4"/>
  <c r="CU108" i="4"/>
  <c r="CT108" i="4"/>
  <c r="CH108" i="4"/>
  <c r="CE108" i="4"/>
  <c r="CG127" i="4"/>
  <c r="CF127" i="4"/>
  <c r="CJ127" i="4"/>
  <c r="CI127" i="4"/>
  <c r="CH127" i="4"/>
  <c r="CE127" i="4"/>
  <c r="CQ127" i="4"/>
  <c r="CU140" i="4"/>
  <c r="CT140" i="4"/>
  <c r="CH140" i="4"/>
  <c r="CC140" i="4"/>
  <c r="AY140" i="4" s="1"/>
  <c r="CO140" i="4"/>
  <c r="CP187" i="4"/>
  <c r="CC187" i="4"/>
  <c r="CQ187" i="4"/>
  <c r="CV187" i="4"/>
  <c r="CH187" i="4"/>
  <c r="CG187" i="4"/>
  <c r="CQ264" i="4"/>
  <c r="CS28" i="4"/>
  <c r="CF170" i="4"/>
  <c r="CR170" i="4"/>
  <c r="CV170" i="4"/>
  <c r="CT28" i="4"/>
  <c r="CU29" i="4"/>
  <c r="CA73" i="4"/>
  <c r="O73" i="4" s="1"/>
  <c r="D102" i="4"/>
  <c r="CB233" i="4"/>
  <c r="CD233" i="4"/>
  <c r="CC233" i="4"/>
  <c r="AY257" i="4"/>
  <c r="CU264" i="4"/>
  <c r="CO290" i="4"/>
  <c r="D290" i="4"/>
  <c r="CO327" i="4"/>
  <c r="D327" i="4"/>
  <c r="CO260" i="4"/>
  <c r="CU28" i="4"/>
  <c r="D58" i="4"/>
  <c r="CT101" i="4"/>
  <c r="CS101" i="4"/>
  <c r="CI101" i="4"/>
  <c r="AY101" i="4" s="1"/>
  <c r="CB123" i="4"/>
  <c r="CX139" i="4"/>
  <c r="CW139" i="4"/>
  <c r="CE139" i="4"/>
  <c r="CC139" i="4"/>
  <c r="AY139" i="4" s="1"/>
  <c r="CJ139" i="4"/>
  <c r="CI139" i="4"/>
  <c r="CF164" i="4"/>
  <c r="CE164" i="4"/>
  <c r="CD164" i="4"/>
  <c r="AY164" i="4" s="1"/>
  <c r="CH164" i="4"/>
  <c r="CG164" i="4"/>
  <c r="CF167" i="4"/>
  <c r="CH167" i="4"/>
  <c r="AY167" i="4" s="1"/>
  <c r="CV167" i="4"/>
  <c r="CU167" i="4"/>
  <c r="CT167" i="4"/>
  <c r="CS167" i="4"/>
  <c r="CH185" i="4"/>
  <c r="CS185" i="4"/>
  <c r="CR185" i="4"/>
  <c r="CD185" i="4"/>
  <c r="CG185" i="4"/>
  <c r="CF185" i="4"/>
  <c r="CE185" i="4"/>
  <c r="CC185" i="4"/>
  <c r="CB185" i="4"/>
  <c r="AY185" i="4" s="1"/>
  <c r="CU185" i="4"/>
  <c r="CT185" i="4"/>
  <c r="CA187" i="4"/>
  <c r="CE241" i="4"/>
  <c r="CW264" i="4"/>
  <c r="CZ299" i="4"/>
  <c r="CK299" i="4"/>
  <c r="CL299" i="4"/>
  <c r="CI299" i="4"/>
  <c r="CT299" i="4"/>
  <c r="CY299" i="4"/>
  <c r="CW299" i="4"/>
  <c r="CV299" i="4"/>
  <c r="CT44" i="4"/>
  <c r="CR44" i="4"/>
  <c r="D296" i="4"/>
  <c r="CO296" i="4"/>
  <c r="CB56" i="4"/>
  <c r="AY56" i="4" s="1"/>
  <c r="E63" i="4"/>
  <c r="CA78" i="4"/>
  <c r="O78" i="4" s="1"/>
  <c r="CG130" i="4"/>
  <c r="CF130" i="4"/>
  <c r="CE130" i="4"/>
  <c r="AY130" i="4" s="1"/>
  <c r="CC130" i="4"/>
  <c r="AY170" i="4"/>
  <c r="CB187" i="4"/>
  <c r="CA213" i="4"/>
  <c r="CS223" i="4"/>
  <c r="CE223" i="4"/>
  <c r="CC223" i="4"/>
  <c r="AY223" i="4" s="1"/>
  <c r="CD223" i="4"/>
  <c r="CB223" i="4"/>
  <c r="CV223" i="4"/>
  <c r="CU223" i="4"/>
  <c r="CR223" i="4"/>
  <c r="CA233" i="4"/>
  <c r="AJ233" i="4" s="1"/>
  <c r="CO241" i="4"/>
  <c r="CF257" i="4"/>
  <c r="CY264" i="4"/>
  <c r="CA290" i="4"/>
  <c r="CY304" i="4"/>
  <c r="CT311" i="4"/>
  <c r="CH311" i="4"/>
  <c r="CW311" i="4"/>
  <c r="CV311" i="4"/>
  <c r="CI311" i="4"/>
  <c r="CL311" i="4"/>
  <c r="CA327" i="4"/>
  <c r="CC92" i="4"/>
  <c r="AY92" i="4" s="1"/>
  <c r="CC127" i="4"/>
  <c r="AY127" i="4" s="1"/>
  <c r="CD187" i="4"/>
  <c r="CS193" i="4"/>
  <c r="CP193" i="4"/>
  <c r="CU193" i="4"/>
  <c r="CR193" i="4"/>
  <c r="CQ193" i="4"/>
  <c r="CO193" i="4"/>
  <c r="CH193" i="4"/>
  <c r="AY193" i="4" s="1"/>
  <c r="CO220" i="4"/>
  <c r="CS220" i="4"/>
  <c r="CP220" i="4"/>
  <c r="CU220" i="4"/>
  <c r="CQ220" i="4"/>
  <c r="CH220" i="4"/>
  <c r="CA220" i="4"/>
  <c r="AY220" i="4" s="1"/>
  <c r="CZ264" i="4"/>
  <c r="D100" i="4"/>
  <c r="CC108" i="4"/>
  <c r="CP126" i="4"/>
  <c r="CB126" i="4"/>
  <c r="AY126" i="4" s="1"/>
  <c r="CP134" i="4"/>
  <c r="CB134" i="4"/>
  <c r="CE140" i="4"/>
  <c r="CE187" i="4"/>
  <c r="CT191" i="4"/>
  <c r="CQ191" i="4"/>
  <c r="CO191" i="4"/>
  <c r="CH191" i="4"/>
  <c r="CA191" i="4"/>
  <c r="CB211" i="4"/>
  <c r="CP211" i="4"/>
  <c r="CU211" i="4"/>
  <c r="CS211" i="4"/>
  <c r="CD211" i="4"/>
  <c r="AY211" i="4" s="1"/>
  <c r="CO211" i="4"/>
  <c r="CH211" i="4"/>
  <c r="CB216" i="4"/>
  <c r="CA216" i="4"/>
  <c r="CS216" i="4"/>
  <c r="CP216" i="4"/>
  <c r="CH216" i="4"/>
  <c r="CG216" i="4"/>
  <c r="CE216" i="4"/>
  <c r="D252" i="4"/>
  <c r="AY276" i="4"/>
  <c r="CT316" i="4"/>
  <c r="CZ316" i="4"/>
  <c r="CY316" i="4"/>
  <c r="CL316" i="4"/>
  <c r="CK316" i="4"/>
  <c r="CI316" i="4"/>
  <c r="CH316" i="4"/>
  <c r="CF316" i="4"/>
  <c r="CA318" i="4"/>
  <c r="CO318" i="4"/>
  <c r="F331" i="4"/>
  <c r="CW113" i="4"/>
  <c r="CV113" i="4"/>
  <c r="CU113" i="4"/>
  <c r="CS113" i="4"/>
  <c r="CQ113" i="4"/>
  <c r="F174" i="4"/>
  <c r="CH198" i="4"/>
  <c r="CD198" i="4"/>
  <c r="CC198" i="4"/>
  <c r="CP198" i="4"/>
  <c r="CO198" i="4"/>
  <c r="CG198" i="4"/>
  <c r="CF198" i="4"/>
  <c r="CE198" i="4"/>
  <c r="CV225" i="4"/>
  <c r="CB225" i="4"/>
  <c r="CR225" i="4"/>
  <c r="CS225" i="4"/>
  <c r="CE225" i="4"/>
  <c r="CH225" i="4"/>
  <c r="CG225" i="4"/>
  <c r="CD225" i="4"/>
  <c r="CC225" i="4"/>
  <c r="CA225" i="4"/>
  <c r="CF255" i="4"/>
  <c r="AY255" i="4" s="1"/>
  <c r="CJ255" i="4"/>
  <c r="CZ255" i="4"/>
  <c r="CX255" i="4"/>
  <c r="CW255" i="4"/>
  <c r="CH255" i="4"/>
  <c r="CT320" i="4"/>
  <c r="CK320" i="4"/>
  <c r="CH320" i="4"/>
  <c r="CF320" i="4"/>
  <c r="AY320" i="4" s="1"/>
  <c r="CL320" i="4"/>
  <c r="CV320" i="4"/>
  <c r="CA324" i="4"/>
  <c r="CO324" i="4"/>
  <c r="CW112" i="4"/>
  <c r="CT112" i="4"/>
  <c r="CQ112" i="4"/>
  <c r="D298" i="4"/>
  <c r="D343" i="4"/>
  <c r="D163" i="4"/>
  <c r="CQ221" i="4"/>
  <c r="CS221" i="4"/>
  <c r="CG221" i="4"/>
  <c r="AY221" i="4" s="1"/>
  <c r="CV286" i="4"/>
  <c r="CT286" i="4"/>
  <c r="CF286" i="4"/>
  <c r="AY286" i="4" s="1"/>
  <c r="CI323" i="4"/>
  <c r="CH323" i="4"/>
  <c r="CF323" i="4"/>
  <c r="CZ323" i="4"/>
  <c r="CL323" i="4"/>
  <c r="CY323" i="4"/>
  <c r="CO328" i="4"/>
  <c r="D328" i="4"/>
  <c r="CG184" i="4"/>
  <c r="CQ184" i="4"/>
  <c r="CP184" i="4"/>
  <c r="CB184" i="4"/>
  <c r="CQ188" i="4"/>
  <c r="CE188" i="4"/>
  <c r="CT188" i="4"/>
  <c r="CI261" i="4"/>
  <c r="CH261" i="4"/>
  <c r="AY261" i="4" s="1"/>
  <c r="CZ261" i="4"/>
  <c r="CW261" i="4"/>
  <c r="CZ276" i="4"/>
  <c r="CY276" i="4"/>
  <c r="CW276" i="4"/>
  <c r="CT276" i="4"/>
  <c r="CK276" i="4"/>
  <c r="CZ306" i="4"/>
  <c r="CY306" i="4"/>
  <c r="CW306" i="4"/>
  <c r="CL306" i="4"/>
  <c r="CH306" i="4"/>
  <c r="CE306" i="4"/>
  <c r="CD306" i="4"/>
  <c r="CF306" i="4"/>
  <c r="CC306" i="4"/>
  <c r="AY306" i="4" s="1"/>
  <c r="CV306" i="4"/>
  <c r="CA312" i="4"/>
  <c r="D312" i="4"/>
  <c r="AY315" i="4"/>
  <c r="CC325" i="4"/>
  <c r="CZ325" i="4"/>
  <c r="CK325" i="4"/>
  <c r="CH325" i="4"/>
  <c r="CF325" i="4"/>
  <c r="CL325" i="4"/>
  <c r="CR325" i="4"/>
  <c r="CQ325" i="4"/>
  <c r="E143" i="4"/>
  <c r="D143" i="4" s="1"/>
  <c r="CG197" i="4"/>
  <c r="CA197" i="4"/>
  <c r="AY197" i="4" s="1"/>
  <c r="CT197" i="4"/>
  <c r="CR245" i="4"/>
  <c r="CS245" i="4"/>
  <c r="CA264" i="4"/>
  <c r="D283" i="4"/>
  <c r="D291" i="4"/>
  <c r="CA328" i="4"/>
  <c r="AY188" i="4"/>
  <c r="CS200" i="4"/>
  <c r="CP200" i="4"/>
  <c r="CD200" i="4"/>
  <c r="AY200" i="4" s="1"/>
  <c r="CG200" i="4"/>
  <c r="CU200" i="4"/>
  <c r="CT200" i="4"/>
  <c r="CC200" i="4"/>
  <c r="CV205" i="4"/>
  <c r="CH205" i="4"/>
  <c r="CD205" i="4"/>
  <c r="CO205" i="4"/>
  <c r="CS208" i="4"/>
  <c r="CP208" i="4"/>
  <c r="CE208" i="4"/>
  <c r="CQ208" i="4"/>
  <c r="L243" i="4"/>
  <c r="D288" i="4"/>
  <c r="CZ303" i="4"/>
  <c r="CY303" i="4"/>
  <c r="CX303" i="4"/>
  <c r="CJ303" i="4"/>
  <c r="CV303" i="4"/>
  <c r="CL303" i="4"/>
  <c r="AY303" i="4" s="1"/>
  <c r="CK303" i="4"/>
  <c r="D308" i="4"/>
  <c r="CA325" i="4"/>
  <c r="CO325" i="4"/>
  <c r="CP169" i="4"/>
  <c r="CB169" i="4"/>
  <c r="CH218" i="4"/>
  <c r="CP218" i="4"/>
  <c r="CF218" i="4"/>
  <c r="CO218" i="4"/>
  <c r="CB218" i="4"/>
  <c r="AY218" i="4" s="1"/>
  <c r="CU218" i="4"/>
  <c r="D266" i="4"/>
  <c r="CA288" i="4"/>
  <c r="CO288" i="4"/>
  <c r="F330" i="4"/>
  <c r="CH195" i="4"/>
  <c r="CG195" i="4"/>
  <c r="AY195" i="4" s="1"/>
  <c r="CE242" i="4"/>
  <c r="CB242" i="4"/>
  <c r="L242" i="4" s="1"/>
  <c r="CO242" i="4"/>
  <c r="D250" i="4"/>
  <c r="CA317" i="4"/>
  <c r="CO317" i="4"/>
  <c r="D317" i="4"/>
  <c r="CO195" i="4"/>
  <c r="CV215" i="4"/>
  <c r="CG215" i="4"/>
  <c r="AY215" i="4" s="1"/>
  <c r="CR222" i="4"/>
  <c r="CU222" i="4"/>
  <c r="CC222" i="4"/>
  <c r="AY222" i="4" s="1"/>
  <c r="CS242" i="4"/>
  <c r="CT285" i="4"/>
  <c r="CL285" i="4"/>
  <c r="CI285" i="4"/>
  <c r="CH285" i="4"/>
  <c r="AY285" i="4" s="1"/>
  <c r="AY292" i="4"/>
  <c r="CV294" i="4"/>
  <c r="CT294" i="4"/>
  <c r="CS294" i="4"/>
  <c r="CR294" i="4"/>
  <c r="CY294" i="4"/>
  <c r="CF294" i="4"/>
  <c r="CA322" i="4"/>
  <c r="CO322" i="4"/>
  <c r="CP195" i="4"/>
  <c r="AY316" i="4"/>
  <c r="E330" i="4"/>
  <c r="CX315" i="4"/>
  <c r="CV315" i="4"/>
  <c r="CT315" i="4"/>
  <c r="CH319" i="4"/>
  <c r="CE319" i="4"/>
  <c r="AY319" i="4" s="1"/>
  <c r="CZ319" i="4"/>
  <c r="CY326" i="4"/>
  <c r="CW326" i="4"/>
  <c r="CV326" i="4"/>
  <c r="CT326" i="4"/>
  <c r="CI326" i="4"/>
  <c r="CH326" i="4"/>
  <c r="CE326" i="4"/>
  <c r="CD326" i="4"/>
  <c r="CR326" i="4"/>
  <c r="E335" i="4"/>
  <c r="CH305" i="4"/>
  <c r="AY305" i="4" s="1"/>
  <c r="CV305" i="4"/>
  <c r="CZ313" i="4"/>
  <c r="CL313" i="4"/>
  <c r="CI313" i="4"/>
  <c r="CH313" i="4"/>
  <c r="AY313" i="4" s="1"/>
  <c r="CA321" i="4"/>
  <c r="CO321" i="4"/>
  <c r="D231" i="4"/>
  <c r="CB231" i="4" s="1"/>
  <c r="D307" i="4"/>
  <c r="CO344" i="4"/>
  <c r="CA344" i="4"/>
  <c r="AS344" i="4" s="1"/>
  <c r="CQ244" i="4"/>
  <c r="CP244" i="4"/>
  <c r="D277" i="4"/>
  <c r="CY300" i="4"/>
  <c r="CW300" i="4"/>
  <c r="CV300" i="4"/>
  <c r="CT300" i="4"/>
  <c r="CI300" i="4"/>
  <c r="AY300" i="4" s="1"/>
  <c r="AY311" i="4"/>
  <c r="CZ309" i="4"/>
  <c r="CL309" i="4"/>
  <c r="AY309" i="4" s="1"/>
  <c r="CZ293" i="4" l="1"/>
  <c r="CY293" i="4"/>
  <c r="CW293" i="4"/>
  <c r="CK293" i="4"/>
  <c r="CI293" i="4"/>
  <c r="CV293" i="4"/>
  <c r="CT293" i="4"/>
  <c r="CL293" i="4"/>
  <c r="CH293" i="4"/>
  <c r="CF293" i="4"/>
  <c r="AY116" i="4"/>
  <c r="AY187" i="4"/>
  <c r="AY105" i="4"/>
  <c r="AY293" i="4"/>
  <c r="CY297" i="4"/>
  <c r="CX297" i="4"/>
  <c r="CW297" i="4"/>
  <c r="CV297" i="4"/>
  <c r="CH297" i="4"/>
  <c r="CI297" i="4"/>
  <c r="CJ297" i="4"/>
  <c r="CZ297" i="4"/>
  <c r="CT297" i="4"/>
  <c r="CL297" i="4"/>
  <c r="CK297" i="4"/>
  <c r="CF297" i="4"/>
  <c r="AY272" i="4"/>
  <c r="CI107" i="4"/>
  <c r="CH107" i="4"/>
  <c r="CV107" i="4"/>
  <c r="CU107" i="4"/>
  <c r="CT107" i="4"/>
  <c r="CC107" i="4"/>
  <c r="CE107" i="4"/>
  <c r="CW107" i="4"/>
  <c r="CQ107" i="4"/>
  <c r="CO107" i="4"/>
  <c r="CG107" i="4"/>
  <c r="AY107" i="4" s="1"/>
  <c r="CF107" i="4"/>
  <c r="CS107" i="4"/>
  <c r="AY271" i="4"/>
  <c r="CW291" i="4"/>
  <c r="CV291" i="4"/>
  <c r="CT291" i="4"/>
  <c r="CJ291" i="4"/>
  <c r="CL291" i="4"/>
  <c r="CZ291" i="4"/>
  <c r="CY291" i="4"/>
  <c r="CH291" i="4"/>
  <c r="CK291" i="4"/>
  <c r="CI291" i="4"/>
  <c r="CX291" i="4"/>
  <c r="CF291" i="4"/>
  <c r="AY291" i="4" s="1"/>
  <c r="CZ275" i="4"/>
  <c r="CW275" i="4"/>
  <c r="CK275" i="4"/>
  <c r="CY275" i="4"/>
  <c r="CT275" i="4"/>
  <c r="CL275" i="4"/>
  <c r="CV275" i="4"/>
  <c r="CI275" i="4"/>
  <c r="CH275" i="4"/>
  <c r="CF275" i="4"/>
  <c r="CZ307" i="4"/>
  <c r="CY307" i="4"/>
  <c r="CW307" i="4"/>
  <c r="CI307" i="4"/>
  <c r="CK307" i="4"/>
  <c r="CH307" i="4"/>
  <c r="CT307" i="4"/>
  <c r="CS307" i="4"/>
  <c r="CV307" i="4"/>
  <c r="CL307" i="4"/>
  <c r="CF307" i="4"/>
  <c r="CE307" i="4"/>
  <c r="AY307" i="4" s="1"/>
  <c r="CC231" i="4"/>
  <c r="CA231" i="4"/>
  <c r="CQ231" i="4"/>
  <c r="CD231" i="4"/>
  <c r="CR231" i="4"/>
  <c r="CO231" i="4"/>
  <c r="AY179" i="4"/>
  <c r="CL283" i="4"/>
  <c r="CK283" i="4"/>
  <c r="CI283" i="4"/>
  <c r="CW283" i="4"/>
  <c r="CS283" i="4"/>
  <c r="CH283" i="4"/>
  <c r="CF283" i="4"/>
  <c r="CE283" i="4"/>
  <c r="AY283" i="4" s="1"/>
  <c r="CZ283" i="4"/>
  <c r="CT283" i="4"/>
  <c r="CY283" i="4"/>
  <c r="CV283" i="4"/>
  <c r="AY210" i="4"/>
  <c r="CV290" i="4"/>
  <c r="CT290" i="4"/>
  <c r="CL290" i="4"/>
  <c r="CW290" i="4"/>
  <c r="CK290" i="4"/>
  <c r="CI290" i="4"/>
  <c r="CZ290" i="4"/>
  <c r="CY290" i="4"/>
  <c r="CF290" i="4"/>
  <c r="AY290" i="4" s="1"/>
  <c r="CH290" i="4"/>
  <c r="CC312" i="4"/>
  <c r="AY312" i="4" s="1"/>
  <c r="CZ312" i="4"/>
  <c r="CL312" i="4"/>
  <c r="CI312" i="4"/>
  <c r="CH312" i="4"/>
  <c r="CF312" i="4"/>
  <c r="CK312" i="4"/>
  <c r="CW312" i="4"/>
  <c r="CE312" i="4"/>
  <c r="CD312" i="4"/>
  <c r="CY312" i="4"/>
  <c r="CV312" i="4"/>
  <c r="CT312" i="4"/>
  <c r="CS312" i="4"/>
  <c r="CQ312" i="4"/>
  <c r="CR312" i="4"/>
  <c r="AY297" i="4"/>
  <c r="AY262" i="4"/>
  <c r="AY268" i="4"/>
  <c r="AY98" i="4"/>
  <c r="CS288" i="4"/>
  <c r="CR288" i="4"/>
  <c r="CQ288" i="4"/>
  <c r="CT288" i="4"/>
  <c r="CL288" i="4"/>
  <c r="CV288" i="4"/>
  <c r="CE288" i="4"/>
  <c r="CD288" i="4"/>
  <c r="AY288" i="4" s="1"/>
  <c r="CK288" i="4"/>
  <c r="CI288" i="4"/>
  <c r="CH288" i="4"/>
  <c r="CF288" i="4"/>
  <c r="CC288" i="4"/>
  <c r="CY288" i="4"/>
  <c r="CZ288" i="4"/>
  <c r="CW288" i="4"/>
  <c r="CE163" i="4"/>
  <c r="CD163" i="4"/>
  <c r="CV163" i="4"/>
  <c r="CT163" i="4"/>
  <c r="CU163" i="4"/>
  <c r="CF163" i="4"/>
  <c r="CS163" i="4"/>
  <c r="CR163" i="4"/>
  <c r="D174" i="4"/>
  <c r="CH163" i="4"/>
  <c r="CG163" i="4"/>
  <c r="AY134" i="4"/>
  <c r="AY321" i="4"/>
  <c r="CL266" i="4"/>
  <c r="CK266" i="4"/>
  <c r="CI266" i="4"/>
  <c r="CH266" i="4"/>
  <c r="CZ266" i="4"/>
  <c r="CY266" i="4"/>
  <c r="CW266" i="4"/>
  <c r="CV266" i="4"/>
  <c r="CU266" i="4"/>
  <c r="CF266" i="4"/>
  <c r="AY266" i="4" s="1"/>
  <c r="CG266" i="4"/>
  <c r="CT266" i="4"/>
  <c r="AY264" i="4"/>
  <c r="AY225" i="4"/>
  <c r="CY296" i="4"/>
  <c r="CW296" i="4"/>
  <c r="CV296" i="4"/>
  <c r="CT296" i="4"/>
  <c r="CF296" i="4"/>
  <c r="CL296" i="4"/>
  <c r="CK296" i="4"/>
  <c r="CI296" i="4"/>
  <c r="CH296" i="4"/>
  <c r="CZ296" i="4"/>
  <c r="CV102" i="4"/>
  <c r="CU102" i="4"/>
  <c r="CS102" i="4"/>
  <c r="CQ102" i="4"/>
  <c r="CO102" i="4"/>
  <c r="CE102" i="4"/>
  <c r="CI102" i="4"/>
  <c r="CH102" i="4"/>
  <c r="CG102" i="4"/>
  <c r="CF102" i="4"/>
  <c r="CC102" i="4"/>
  <c r="AY102" i="4" s="1"/>
  <c r="CW102" i="4"/>
  <c r="CT102" i="4"/>
  <c r="AY46" i="4"/>
  <c r="AY165" i="4"/>
  <c r="AY207" i="4"/>
  <c r="AY37" i="4"/>
  <c r="AY17" i="4"/>
  <c r="AY184" i="4"/>
  <c r="AY287" i="4"/>
  <c r="AY172" i="4"/>
  <c r="AY206" i="4"/>
  <c r="AY189" i="4"/>
  <c r="CW131" i="4"/>
  <c r="CV131" i="4"/>
  <c r="CF131" i="4"/>
  <c r="CE131" i="4"/>
  <c r="CC131" i="4"/>
  <c r="AY131" i="4" s="1"/>
  <c r="CI131" i="4"/>
  <c r="CH131" i="4"/>
  <c r="CG131" i="4"/>
  <c r="CU131" i="4"/>
  <c r="CS131" i="4"/>
  <c r="CT131" i="4"/>
  <c r="CQ131" i="4"/>
  <c r="CO131" i="4"/>
  <c r="AY181" i="4"/>
  <c r="CH136" i="4"/>
  <c r="CG136" i="4"/>
  <c r="CE136" i="4"/>
  <c r="CC136" i="4"/>
  <c r="AY136" i="4" s="1"/>
  <c r="CQ136" i="4"/>
  <c r="CO136" i="4"/>
  <c r="CI136" i="4"/>
  <c r="CF136" i="4"/>
  <c r="CS136" i="4"/>
  <c r="CV136" i="4"/>
  <c r="CU136" i="4"/>
  <c r="CT136" i="4"/>
  <c r="CW136" i="4"/>
  <c r="AY204" i="4"/>
  <c r="CZ298" i="4"/>
  <c r="CY298" i="4"/>
  <c r="CW298" i="4"/>
  <c r="CH298" i="4"/>
  <c r="CT298" i="4"/>
  <c r="CL298" i="4"/>
  <c r="CK298" i="4"/>
  <c r="CI298" i="4"/>
  <c r="CV298" i="4"/>
  <c r="CF298" i="4"/>
  <c r="AY217" i="4"/>
  <c r="AY194" i="4"/>
  <c r="AY256" i="4"/>
  <c r="AY192" i="4"/>
  <c r="AY129" i="4"/>
  <c r="CK328" i="4"/>
  <c r="CI328" i="4"/>
  <c r="CH328" i="4"/>
  <c r="CF328" i="4"/>
  <c r="CW328" i="4"/>
  <c r="CL328" i="4"/>
  <c r="CD328" i="4"/>
  <c r="CC328" i="4"/>
  <c r="AY328" i="4" s="1"/>
  <c r="CR328" i="4"/>
  <c r="CQ328" i="4"/>
  <c r="CE328" i="4"/>
  <c r="CY328" i="4"/>
  <c r="CT328" i="4"/>
  <c r="CS328" i="4"/>
  <c r="CZ328" i="4"/>
  <c r="CV328" i="4"/>
  <c r="CV100" i="4"/>
  <c r="CU100" i="4"/>
  <c r="CT100" i="4"/>
  <c r="CH100" i="4"/>
  <c r="CW100" i="4"/>
  <c r="CS100" i="4"/>
  <c r="CC100" i="4"/>
  <c r="CI100" i="4"/>
  <c r="CF100" i="4"/>
  <c r="CE100" i="4"/>
  <c r="CG100" i="4"/>
  <c r="CQ100" i="4"/>
  <c r="CO100" i="4"/>
  <c r="AY213" i="4"/>
  <c r="CQ120" i="4"/>
  <c r="CO120" i="4"/>
  <c r="CI120" i="4"/>
  <c r="CU120" i="4"/>
  <c r="CT120" i="4"/>
  <c r="CS120" i="4"/>
  <c r="CH120" i="4"/>
  <c r="CF120" i="4"/>
  <c r="CG120" i="4"/>
  <c r="CV120" i="4"/>
  <c r="CC120" i="4"/>
  <c r="CW120" i="4"/>
  <c r="CE120" i="4"/>
  <c r="AY26" i="4"/>
  <c r="CE252" i="4"/>
  <c r="CD252" i="4"/>
  <c r="CF252" i="4"/>
  <c r="CI252" i="4"/>
  <c r="CS252" i="4"/>
  <c r="CR252" i="4"/>
  <c r="CK252" i="4"/>
  <c r="CH252" i="4"/>
  <c r="CC252" i="4"/>
  <c r="CW252" i="4"/>
  <c r="CL252" i="4"/>
  <c r="CV252" i="4"/>
  <c r="CT252" i="4"/>
  <c r="CQ252" i="4"/>
  <c r="CZ252" i="4"/>
  <c r="CY252" i="4"/>
  <c r="AY216" i="4"/>
  <c r="AY190" i="4"/>
  <c r="AY115" i="4"/>
  <c r="D335" i="4"/>
  <c r="AY324" i="4"/>
  <c r="CP231" i="4"/>
  <c r="AY267" i="4"/>
  <c r="AY251" i="4"/>
  <c r="AY49" i="4"/>
  <c r="CH117" i="4"/>
  <c r="CG117" i="4"/>
  <c r="CT117" i="4"/>
  <c r="CQ117" i="4"/>
  <c r="CO117" i="4"/>
  <c r="CW117" i="4"/>
  <c r="CC117" i="4"/>
  <c r="CI117" i="4"/>
  <c r="CF117" i="4"/>
  <c r="CE117" i="4"/>
  <c r="CV117" i="4"/>
  <c r="CU117" i="4"/>
  <c r="CS117" i="4"/>
  <c r="AY66" i="4"/>
  <c r="CC99" i="4"/>
  <c r="CW99" i="4"/>
  <c r="CV99" i="4"/>
  <c r="CG99" i="4"/>
  <c r="CU99" i="4"/>
  <c r="CT99" i="4"/>
  <c r="CS99" i="4"/>
  <c r="CQ99" i="4"/>
  <c r="CH99" i="4"/>
  <c r="CO99" i="4"/>
  <c r="CF99" i="4"/>
  <c r="CE99" i="4"/>
  <c r="CI99" i="4"/>
  <c r="AY199" i="4"/>
  <c r="AY219" i="4"/>
  <c r="CF166" i="4"/>
  <c r="CH166" i="4"/>
  <c r="CG166" i="4"/>
  <c r="CT166" i="4"/>
  <c r="CS166" i="4"/>
  <c r="CR166" i="4"/>
  <c r="CU166" i="4"/>
  <c r="CV166" i="4"/>
  <c r="CE166" i="4"/>
  <c r="CD166" i="4"/>
  <c r="AY166" i="4" s="1"/>
  <c r="AJ232" i="4"/>
  <c r="AY302" i="4"/>
  <c r="AY282" i="4"/>
  <c r="AY169" i="4"/>
  <c r="AY318" i="4"/>
  <c r="CR58" i="4"/>
  <c r="CE58" i="4"/>
  <c r="CG58" i="4"/>
  <c r="D63" i="4"/>
  <c r="CF58" i="4"/>
  <c r="CD58" i="4"/>
  <c r="CT58" i="4"/>
  <c r="CS58" i="4"/>
  <c r="CV58" i="4"/>
  <c r="CU58" i="4"/>
  <c r="CH58" i="4"/>
  <c r="AY60" i="4"/>
  <c r="AY186" i="4"/>
  <c r="AY94" i="4"/>
  <c r="CF203" i="4"/>
  <c r="CC203" i="4"/>
  <c r="CA203" i="4"/>
  <c r="CG203" i="4"/>
  <c r="CU203" i="4"/>
  <c r="CT203" i="4"/>
  <c r="CE203" i="4"/>
  <c r="CP203" i="4"/>
  <c r="CO203" i="4"/>
  <c r="CH203" i="4"/>
  <c r="CD203" i="4"/>
  <c r="CB203" i="4"/>
  <c r="CQ203" i="4"/>
  <c r="CR203" i="4"/>
  <c r="CS203" i="4"/>
  <c r="CV203" i="4"/>
  <c r="AY281" i="4"/>
  <c r="AY52" i="4"/>
  <c r="AY280" i="4"/>
  <c r="AY279" i="4"/>
  <c r="AY110" i="4"/>
  <c r="AY123" i="4"/>
  <c r="AY254" i="4"/>
  <c r="AY137" i="4"/>
  <c r="AY295" i="4"/>
  <c r="AY196" i="4"/>
  <c r="CF317" i="4"/>
  <c r="AY317" i="4" s="1"/>
  <c r="CW317" i="4"/>
  <c r="CV317" i="4"/>
  <c r="CY317" i="4"/>
  <c r="CT317" i="4"/>
  <c r="CZ317" i="4"/>
  <c r="CK317" i="4"/>
  <c r="CL317" i="4"/>
  <c r="CI317" i="4"/>
  <c r="CH317" i="4"/>
  <c r="AY120" i="4"/>
  <c r="AY269" i="4"/>
  <c r="AY325" i="4"/>
  <c r="CZ308" i="4"/>
  <c r="CK308" i="4"/>
  <c r="CW308" i="4"/>
  <c r="CV308" i="4"/>
  <c r="CL308" i="4"/>
  <c r="CI308" i="4"/>
  <c r="CH308" i="4"/>
  <c r="CF308" i="4"/>
  <c r="CT308" i="4"/>
  <c r="CY308" i="4"/>
  <c r="CR327" i="4"/>
  <c r="CQ327" i="4"/>
  <c r="CD327" i="4"/>
  <c r="CJ327" i="4"/>
  <c r="CH327" i="4"/>
  <c r="CF327" i="4"/>
  <c r="AY327" i="4" s="1"/>
  <c r="CY327" i="4"/>
  <c r="CZ327" i="4"/>
  <c r="CX327" i="4"/>
  <c r="CI327" i="4"/>
  <c r="CE327" i="4"/>
  <c r="CC327" i="4"/>
  <c r="CS327" i="4"/>
  <c r="CT327" i="4"/>
  <c r="CK327" i="4"/>
  <c r="CV327" i="4"/>
  <c r="CW327" i="4"/>
  <c r="CL327" i="4"/>
  <c r="AY125" i="4"/>
  <c r="AY212" i="4"/>
  <c r="AY263" i="4"/>
  <c r="AY314" i="4"/>
  <c r="CV111" i="4"/>
  <c r="CT111" i="4"/>
  <c r="CS111" i="4"/>
  <c r="CW111" i="4"/>
  <c r="CQ111" i="4"/>
  <c r="CU111" i="4"/>
  <c r="CC111" i="4"/>
  <c r="CF111" i="4"/>
  <c r="CG111" i="4"/>
  <c r="CH111" i="4"/>
  <c r="CO111" i="4"/>
  <c r="CI111" i="4"/>
  <c r="CE111" i="4"/>
  <c r="CV51" i="4"/>
  <c r="CR51" i="4"/>
  <c r="B384" i="4" s="1"/>
  <c r="CU51" i="4"/>
  <c r="CT51" i="4"/>
  <c r="CS51" i="4"/>
  <c r="CD51" i="4"/>
  <c r="CF51" i="4"/>
  <c r="CG51" i="4"/>
  <c r="CH51" i="4"/>
  <c r="D57" i="4"/>
  <c r="A384" i="4" s="1"/>
  <c r="CE51" i="4"/>
  <c r="AY258" i="4"/>
  <c r="AY209" i="4"/>
  <c r="AY119" i="4"/>
  <c r="D330" i="4"/>
  <c r="L241" i="4"/>
  <c r="CX122" i="4"/>
  <c r="CW122" i="4"/>
  <c r="CQ122" i="4"/>
  <c r="CJ122" i="4"/>
  <c r="CI122" i="4"/>
  <c r="CH122" i="4"/>
  <c r="CE122" i="4"/>
  <c r="CC122" i="4"/>
  <c r="AY122" i="4" s="1"/>
  <c r="CG122" i="4"/>
  <c r="CF122" i="4"/>
  <c r="CS122" i="4"/>
  <c r="CV122" i="4"/>
  <c r="CU122" i="4"/>
  <c r="CT122" i="4"/>
  <c r="AY274" i="4"/>
  <c r="AY22" i="4"/>
  <c r="AY259" i="4"/>
  <c r="AY322" i="4"/>
  <c r="AY12" i="4"/>
  <c r="CZ277" i="4"/>
  <c r="CE277" i="4"/>
  <c r="CY277" i="4"/>
  <c r="CL277" i="4"/>
  <c r="CK277" i="4"/>
  <c r="CI277" i="4"/>
  <c r="CH277" i="4"/>
  <c r="CG277" i="4"/>
  <c r="CW277" i="4"/>
  <c r="CV277" i="4"/>
  <c r="CU277" i="4"/>
  <c r="CT277" i="4"/>
  <c r="CS277" i="4"/>
  <c r="CF277" i="4"/>
  <c r="CF250" i="4"/>
  <c r="AY250" i="4" s="1"/>
  <c r="CY250" i="4"/>
  <c r="CW250" i="4"/>
  <c r="CV250" i="4"/>
  <c r="CT250" i="4"/>
  <c r="CI250" i="4"/>
  <c r="CL250" i="4"/>
  <c r="CH250" i="4"/>
  <c r="CZ250" i="4"/>
  <c r="CK250" i="4"/>
  <c r="AY191" i="4"/>
  <c r="AY62" i="4"/>
  <c r="AJ234" i="4"/>
  <c r="AY111" i="4" l="1"/>
  <c r="AY296" i="4"/>
  <c r="AY51" i="4"/>
  <c r="AY58" i="4"/>
  <c r="AY308" i="4"/>
  <c r="AY117" i="4"/>
  <c r="AY252" i="4"/>
  <c r="AY100" i="4"/>
  <c r="AY275" i="4"/>
  <c r="AY203" i="4"/>
  <c r="AY99" i="4"/>
  <c r="AY163" i="4"/>
  <c r="AY298" i="4"/>
  <c r="AY277" i="4"/>
  <c r="AJ231" i="4"/>
  <c r="CP344" i="3" l="1"/>
  <c r="CB344" i="3"/>
  <c r="F344" i="3"/>
  <c r="CO344" i="3" s="1"/>
  <c r="E344" i="3"/>
  <c r="D344" i="3" s="1"/>
  <c r="CP343" i="3"/>
  <c r="CO343" i="3"/>
  <c r="CB343" i="3"/>
  <c r="CA343" i="3"/>
  <c r="AS343" i="3"/>
  <c r="F343" i="3"/>
  <c r="E343" i="3"/>
  <c r="D343" i="3"/>
  <c r="CP342" i="3"/>
  <c r="CO342" i="3"/>
  <c r="CB342" i="3"/>
  <c r="CA342" i="3"/>
  <c r="AS342" i="3" s="1"/>
  <c r="F342" i="3"/>
  <c r="E342" i="3"/>
  <c r="D342" i="3" s="1"/>
  <c r="CP341" i="3"/>
  <c r="CB341" i="3"/>
  <c r="F341" i="3"/>
  <c r="CO341" i="3" s="1"/>
  <c r="E341" i="3"/>
  <c r="D341" i="3"/>
  <c r="CP340" i="3"/>
  <c r="CO340" i="3"/>
  <c r="CB340" i="3"/>
  <c r="CA340" i="3"/>
  <c r="AS340" i="3"/>
  <c r="F340" i="3"/>
  <c r="D340" i="3" s="1"/>
  <c r="E340" i="3"/>
  <c r="AX335" i="3"/>
  <c r="AW335" i="3"/>
  <c r="AU335" i="3"/>
  <c r="AT335" i="3"/>
  <c r="AS335" i="3"/>
  <c r="AR335" i="3"/>
  <c r="AN335" i="3"/>
  <c r="AM335" i="3"/>
  <c r="AL335" i="3"/>
  <c r="AK335" i="3"/>
  <c r="AJ335" i="3"/>
  <c r="AI335" i="3"/>
  <c r="AH335" i="3"/>
  <c r="AG335" i="3"/>
  <c r="AF335" i="3"/>
  <c r="AE335" i="3"/>
  <c r="AD335" i="3"/>
  <c r="AC335" i="3"/>
  <c r="AB335" i="3"/>
  <c r="AA335" i="3"/>
  <c r="Z335" i="3"/>
  <c r="Y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AX334" i="3"/>
  <c r="AW334" i="3"/>
  <c r="AU334" i="3"/>
  <c r="AT334" i="3"/>
  <c r="AS334" i="3"/>
  <c r="AR334" i="3"/>
  <c r="AN334" i="3"/>
  <c r="AM334" i="3"/>
  <c r="AL334" i="3"/>
  <c r="AK334" i="3"/>
  <c r="AJ334" i="3"/>
  <c r="AI334" i="3"/>
  <c r="AH334" i="3"/>
  <c r="AG334" i="3"/>
  <c r="AF334" i="3"/>
  <c r="AE334" i="3"/>
  <c r="AD334" i="3"/>
  <c r="AC334" i="3"/>
  <c r="AB334" i="3"/>
  <c r="AA334" i="3"/>
  <c r="Z334" i="3"/>
  <c r="Y334" i="3"/>
  <c r="X334" i="3"/>
  <c r="W334" i="3"/>
  <c r="V334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AX333" i="3"/>
  <c r="AW333" i="3"/>
  <c r="AV333" i="3"/>
  <c r="AU333" i="3"/>
  <c r="AT333" i="3"/>
  <c r="AS333" i="3"/>
  <c r="AR333" i="3"/>
  <c r="AN333" i="3"/>
  <c r="AM333" i="3"/>
  <c r="AL333" i="3"/>
  <c r="AK333" i="3"/>
  <c r="AJ333" i="3"/>
  <c r="AI333" i="3"/>
  <c r="AH333" i="3"/>
  <c r="AG333" i="3"/>
  <c r="AF333" i="3"/>
  <c r="AE333" i="3"/>
  <c r="AD333" i="3"/>
  <c r="AC333" i="3"/>
  <c r="AB333" i="3"/>
  <c r="AA333" i="3"/>
  <c r="Z333" i="3"/>
  <c r="Y333" i="3"/>
  <c r="X333" i="3"/>
  <c r="W333" i="3"/>
  <c r="V333" i="3"/>
  <c r="F333" i="3" s="1"/>
  <c r="U333" i="3"/>
  <c r="E333" i="3" s="1"/>
  <c r="D333" i="3" s="1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AX332" i="3"/>
  <c r="AW332" i="3"/>
  <c r="AU332" i="3"/>
  <c r="AT332" i="3"/>
  <c r="AS332" i="3"/>
  <c r="AR332" i="3"/>
  <c r="AN332" i="3"/>
  <c r="AM332" i="3"/>
  <c r="AL332" i="3"/>
  <c r="AK332" i="3"/>
  <c r="AJ332" i="3"/>
  <c r="AI332" i="3"/>
  <c r="AH332" i="3"/>
  <c r="AG332" i="3"/>
  <c r="AF332" i="3"/>
  <c r="AE332" i="3"/>
  <c r="AD332" i="3"/>
  <c r="AC332" i="3"/>
  <c r="AB332" i="3"/>
  <c r="AA332" i="3"/>
  <c r="Z332" i="3"/>
  <c r="Y332" i="3"/>
  <c r="X332" i="3"/>
  <c r="W332" i="3"/>
  <c r="V332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F332" i="3" s="1"/>
  <c r="G332" i="3"/>
  <c r="E332" i="3" s="1"/>
  <c r="AX331" i="3"/>
  <c r="AW331" i="3"/>
  <c r="AU331" i="3"/>
  <c r="AT331" i="3"/>
  <c r="AS331" i="3"/>
  <c r="AR331" i="3"/>
  <c r="AQ331" i="3"/>
  <c r="AN331" i="3"/>
  <c r="AM331" i="3"/>
  <c r="AL331" i="3"/>
  <c r="AK331" i="3"/>
  <c r="AJ331" i="3"/>
  <c r="AI331" i="3"/>
  <c r="AH331" i="3"/>
  <c r="AG331" i="3"/>
  <c r="AF331" i="3"/>
  <c r="AE331" i="3"/>
  <c r="AD331" i="3"/>
  <c r="AC331" i="3"/>
  <c r="AB331" i="3"/>
  <c r="AA331" i="3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F331" i="3" s="1"/>
  <c r="G331" i="3"/>
  <c r="AX330" i="3"/>
  <c r="AW330" i="3"/>
  <c r="AU330" i="3"/>
  <c r="AT330" i="3"/>
  <c r="AS330" i="3"/>
  <c r="AR330" i="3"/>
  <c r="AQ330" i="3"/>
  <c r="AP330" i="3"/>
  <c r="AO330" i="3"/>
  <c r="AN330" i="3"/>
  <c r="AM330" i="3"/>
  <c r="AL330" i="3"/>
  <c r="AK330" i="3"/>
  <c r="AJ330" i="3"/>
  <c r="AI330" i="3"/>
  <c r="AH330" i="3"/>
  <c r="AG330" i="3"/>
  <c r="AF330" i="3"/>
  <c r="AE330" i="3"/>
  <c r="AD330" i="3"/>
  <c r="AC330" i="3"/>
  <c r="AB330" i="3"/>
  <c r="AA330" i="3"/>
  <c r="Z330" i="3"/>
  <c r="Y330" i="3"/>
  <c r="X330" i="3"/>
  <c r="W330" i="3"/>
  <c r="V330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F330" i="3" s="1"/>
  <c r="G330" i="3"/>
  <c r="CV329" i="3"/>
  <c r="CT329" i="3"/>
  <c r="CS329" i="3"/>
  <c r="CR329" i="3"/>
  <c r="CP329" i="3"/>
  <c r="CO329" i="3"/>
  <c r="CL329" i="3"/>
  <c r="CK329" i="3"/>
  <c r="CI329" i="3"/>
  <c r="CH329" i="3"/>
  <c r="CF329" i="3"/>
  <c r="CB329" i="3"/>
  <c r="F329" i="3"/>
  <c r="CA329" i="3" s="1"/>
  <c r="E329" i="3"/>
  <c r="D329" i="3"/>
  <c r="CQ329" i="3" s="1"/>
  <c r="CW328" i="3"/>
  <c r="CV328" i="3"/>
  <c r="CT328" i="3"/>
  <c r="CS328" i="3"/>
  <c r="CP328" i="3"/>
  <c r="CB328" i="3"/>
  <c r="F328" i="3"/>
  <c r="E328" i="3"/>
  <c r="D328" i="3"/>
  <c r="CT327" i="3"/>
  <c r="CS327" i="3"/>
  <c r="CP327" i="3"/>
  <c r="CH327" i="3"/>
  <c r="CF327" i="3"/>
  <c r="CE327" i="3"/>
  <c r="CC327" i="3"/>
  <c r="CB327" i="3"/>
  <c r="CA327" i="3"/>
  <c r="F327" i="3"/>
  <c r="CO327" i="3" s="1"/>
  <c r="E327" i="3"/>
  <c r="D327" i="3"/>
  <c r="CP326" i="3"/>
  <c r="CO326" i="3"/>
  <c r="CD326" i="3"/>
  <c r="CB326" i="3"/>
  <c r="CA326" i="3"/>
  <c r="F326" i="3"/>
  <c r="E326" i="3"/>
  <c r="D326" i="3" s="1"/>
  <c r="CT325" i="3"/>
  <c r="CS325" i="3"/>
  <c r="CR325" i="3"/>
  <c r="CQ325" i="3"/>
  <c r="CP325" i="3"/>
  <c r="CO325" i="3"/>
  <c r="CL325" i="3"/>
  <c r="CK325" i="3"/>
  <c r="CI325" i="3"/>
  <c r="CH325" i="3"/>
  <c r="CF325" i="3"/>
  <c r="CE325" i="3"/>
  <c r="CD325" i="3"/>
  <c r="CB325" i="3"/>
  <c r="F325" i="3"/>
  <c r="CA325" i="3" s="1"/>
  <c r="AY325" i="3" s="1"/>
  <c r="E325" i="3"/>
  <c r="D325" i="3"/>
  <c r="CC325" i="3" s="1"/>
  <c r="CP324" i="3"/>
  <c r="CB324" i="3"/>
  <c r="F324" i="3"/>
  <c r="E324" i="3"/>
  <c r="D324" i="3"/>
  <c r="CZ323" i="3"/>
  <c r="CY323" i="3"/>
  <c r="CW323" i="3"/>
  <c r="CT323" i="3"/>
  <c r="CP323" i="3"/>
  <c r="CO323" i="3"/>
  <c r="CL323" i="3"/>
  <c r="CK323" i="3"/>
  <c r="CB323" i="3"/>
  <c r="F323" i="3"/>
  <c r="CA323" i="3" s="1"/>
  <c r="E323" i="3"/>
  <c r="D323" i="3"/>
  <c r="CV323" i="3" s="1"/>
  <c r="CZ322" i="3"/>
  <c r="CY322" i="3"/>
  <c r="CW322" i="3"/>
  <c r="CV322" i="3"/>
  <c r="CT322" i="3"/>
  <c r="CP322" i="3"/>
  <c r="CO322" i="3"/>
  <c r="CL322" i="3"/>
  <c r="CK322" i="3"/>
  <c r="CI322" i="3"/>
  <c r="CH322" i="3"/>
  <c r="CB322" i="3"/>
  <c r="F322" i="3"/>
  <c r="CA322" i="3" s="1"/>
  <c r="E322" i="3"/>
  <c r="D322" i="3"/>
  <c r="CF322" i="3" s="1"/>
  <c r="CZ321" i="3"/>
  <c r="CY321" i="3"/>
  <c r="CX321" i="3"/>
  <c r="CW321" i="3"/>
  <c r="CV321" i="3"/>
  <c r="CT321" i="3"/>
  <c r="CP321" i="3"/>
  <c r="CO321" i="3"/>
  <c r="CL321" i="3"/>
  <c r="CK321" i="3"/>
  <c r="CJ321" i="3"/>
  <c r="CI321" i="3"/>
  <c r="CH321" i="3"/>
  <c r="CB321" i="3"/>
  <c r="F321" i="3"/>
  <c r="CA321" i="3" s="1"/>
  <c r="AY321" i="3" s="1"/>
  <c r="E321" i="3"/>
  <c r="D321" i="3"/>
  <c r="CF321" i="3" s="1"/>
  <c r="CY320" i="3"/>
  <c r="CW320" i="3"/>
  <c r="CV320" i="3"/>
  <c r="CT320" i="3"/>
  <c r="CP320" i="3"/>
  <c r="CO320" i="3"/>
  <c r="CL320" i="3"/>
  <c r="CH320" i="3"/>
  <c r="CB320" i="3"/>
  <c r="F320" i="3"/>
  <c r="CA320" i="3" s="1"/>
  <c r="E320" i="3"/>
  <c r="D320" i="3" s="1"/>
  <c r="CV319" i="3"/>
  <c r="CT319" i="3"/>
  <c r="CS319" i="3"/>
  <c r="CP319" i="3"/>
  <c r="CO319" i="3"/>
  <c r="CL319" i="3"/>
  <c r="CK319" i="3"/>
  <c r="CI319" i="3"/>
  <c r="CH319" i="3"/>
  <c r="CF319" i="3"/>
  <c r="CE319" i="3"/>
  <c r="CB319" i="3"/>
  <c r="CA319" i="3"/>
  <c r="F319" i="3"/>
  <c r="E319" i="3"/>
  <c r="D319" i="3" s="1"/>
  <c r="CR318" i="3"/>
  <c r="CP318" i="3"/>
  <c r="CO318" i="3"/>
  <c r="CB318" i="3"/>
  <c r="F318" i="3"/>
  <c r="CA318" i="3" s="1"/>
  <c r="E318" i="3"/>
  <c r="D318" i="3"/>
  <c r="CZ317" i="3"/>
  <c r="CY317" i="3"/>
  <c r="CW317" i="3"/>
  <c r="CV317" i="3"/>
  <c r="CT317" i="3"/>
  <c r="CP317" i="3"/>
  <c r="CO317" i="3"/>
  <c r="CL317" i="3"/>
  <c r="CK317" i="3"/>
  <c r="CI317" i="3"/>
  <c r="CH317" i="3"/>
  <c r="CB317" i="3"/>
  <c r="F317" i="3"/>
  <c r="CA317" i="3" s="1"/>
  <c r="E317" i="3"/>
  <c r="D317" i="3"/>
  <c r="CF317" i="3" s="1"/>
  <c r="CP316" i="3"/>
  <c r="CO316" i="3"/>
  <c r="CL316" i="3"/>
  <c r="CB316" i="3"/>
  <c r="F316" i="3"/>
  <c r="CA316" i="3" s="1"/>
  <c r="E316" i="3"/>
  <c r="D316" i="3" s="1"/>
  <c r="CW315" i="3"/>
  <c r="CV315" i="3"/>
  <c r="CT315" i="3"/>
  <c r="CP315" i="3"/>
  <c r="CO315" i="3"/>
  <c r="CL315" i="3"/>
  <c r="CK315" i="3"/>
  <c r="CJ315" i="3"/>
  <c r="CI315" i="3"/>
  <c r="CH315" i="3"/>
  <c r="CF315" i="3"/>
  <c r="CB315" i="3"/>
  <c r="F315" i="3"/>
  <c r="CA315" i="3" s="1"/>
  <c r="E315" i="3"/>
  <c r="D315" i="3" s="1"/>
  <c r="CT314" i="3"/>
  <c r="CP314" i="3"/>
  <c r="CO314" i="3"/>
  <c r="CL314" i="3"/>
  <c r="CK314" i="3"/>
  <c r="CI314" i="3"/>
  <c r="CH314" i="3"/>
  <c r="CF314" i="3"/>
  <c r="CB314" i="3"/>
  <c r="AY314" i="3" s="1"/>
  <c r="CA314" i="3"/>
  <c r="F314" i="3"/>
  <c r="E314" i="3"/>
  <c r="D314" i="3" s="1"/>
  <c r="CP313" i="3"/>
  <c r="CO313" i="3"/>
  <c r="CL313" i="3"/>
  <c r="CK313" i="3"/>
  <c r="CF313" i="3"/>
  <c r="CB313" i="3"/>
  <c r="CA313" i="3"/>
  <c r="F313" i="3"/>
  <c r="E313" i="3"/>
  <c r="D313" i="3" s="1"/>
  <c r="CT312" i="3"/>
  <c r="CS312" i="3"/>
  <c r="CR312" i="3"/>
  <c r="CQ312" i="3"/>
  <c r="CP312" i="3"/>
  <c r="CO312" i="3"/>
  <c r="CL312" i="3"/>
  <c r="CK312" i="3"/>
  <c r="CI312" i="3"/>
  <c r="CH312" i="3"/>
  <c r="CF312" i="3"/>
  <c r="CE312" i="3"/>
  <c r="CD312" i="3"/>
  <c r="CB312" i="3"/>
  <c r="F312" i="3"/>
  <c r="CA312" i="3" s="1"/>
  <c r="E312" i="3"/>
  <c r="D312" i="3"/>
  <c r="CC312" i="3" s="1"/>
  <c r="CY311" i="3"/>
  <c r="CW311" i="3"/>
  <c r="CV311" i="3"/>
  <c r="CT311" i="3"/>
  <c r="CP311" i="3"/>
  <c r="CO311" i="3"/>
  <c r="CL311" i="3"/>
  <c r="CK311" i="3"/>
  <c r="CI311" i="3"/>
  <c r="CH311" i="3"/>
  <c r="CF311" i="3"/>
  <c r="CB311" i="3"/>
  <c r="CA311" i="3"/>
  <c r="F311" i="3"/>
  <c r="E311" i="3"/>
  <c r="D311" i="3" s="1"/>
  <c r="CZ311" i="3" s="1"/>
  <c r="CT310" i="3"/>
  <c r="CP310" i="3"/>
  <c r="CO310" i="3"/>
  <c r="CL310" i="3"/>
  <c r="CI310" i="3"/>
  <c r="CF310" i="3"/>
  <c r="CB310" i="3"/>
  <c r="CA310" i="3"/>
  <c r="F310" i="3"/>
  <c r="E310" i="3"/>
  <c r="D310" i="3" s="1"/>
  <c r="CT309" i="3"/>
  <c r="CP309" i="3"/>
  <c r="CO309" i="3"/>
  <c r="CB309" i="3"/>
  <c r="CA309" i="3"/>
  <c r="F309" i="3"/>
  <c r="E309" i="3"/>
  <c r="D309" i="3" s="1"/>
  <c r="CP308" i="3"/>
  <c r="CO308" i="3"/>
  <c r="CB308" i="3"/>
  <c r="F308" i="3"/>
  <c r="CA308" i="3" s="1"/>
  <c r="E308" i="3"/>
  <c r="CP307" i="3"/>
  <c r="CB307" i="3"/>
  <c r="F307" i="3"/>
  <c r="CO307" i="3" s="1"/>
  <c r="E307" i="3"/>
  <c r="CQ306" i="3"/>
  <c r="CP306" i="3"/>
  <c r="CO306" i="3"/>
  <c r="CL306" i="3"/>
  <c r="CK306" i="3"/>
  <c r="CI306" i="3"/>
  <c r="CE306" i="3"/>
  <c r="CB306" i="3"/>
  <c r="F306" i="3"/>
  <c r="CA306" i="3" s="1"/>
  <c r="E306" i="3"/>
  <c r="D306" i="3" s="1"/>
  <c r="CV305" i="3"/>
  <c r="CT305" i="3"/>
  <c r="CP305" i="3"/>
  <c r="CO305" i="3"/>
  <c r="CL305" i="3"/>
  <c r="CK305" i="3"/>
  <c r="CI305" i="3"/>
  <c r="CH305" i="3"/>
  <c r="CF305" i="3"/>
  <c r="CB305" i="3"/>
  <c r="CA305" i="3"/>
  <c r="AY305" i="3" s="1"/>
  <c r="F305" i="3"/>
  <c r="E305" i="3"/>
  <c r="D305" i="3" s="1"/>
  <c r="CP304" i="3"/>
  <c r="CK304" i="3"/>
  <c r="CI304" i="3"/>
  <c r="CH304" i="3"/>
  <c r="CF304" i="3"/>
  <c r="CB304" i="3"/>
  <c r="F304" i="3"/>
  <c r="CO304" i="3" s="1"/>
  <c r="E304" i="3"/>
  <c r="D304" i="3" s="1"/>
  <c r="CP303" i="3"/>
  <c r="CB303" i="3"/>
  <c r="F303" i="3"/>
  <c r="E303" i="3"/>
  <c r="D303" i="3" s="1"/>
  <c r="CP302" i="3"/>
  <c r="CL302" i="3"/>
  <c r="CK302" i="3"/>
  <c r="CI302" i="3"/>
  <c r="CF302" i="3"/>
  <c r="CB302" i="3"/>
  <c r="CA302" i="3"/>
  <c r="F302" i="3"/>
  <c r="CO302" i="3" s="1"/>
  <c r="E302" i="3"/>
  <c r="D302" i="3"/>
  <c r="CP301" i="3"/>
  <c r="CB301" i="3"/>
  <c r="F301" i="3"/>
  <c r="CO301" i="3" s="1"/>
  <c r="E301" i="3"/>
  <c r="D301" i="3" s="1"/>
  <c r="CZ300" i="3"/>
  <c r="CP300" i="3"/>
  <c r="CO300" i="3"/>
  <c r="CL300" i="3"/>
  <c r="CK300" i="3"/>
  <c r="CI300" i="3"/>
  <c r="CH300" i="3"/>
  <c r="CF300" i="3"/>
  <c r="CB300" i="3"/>
  <c r="CA300" i="3"/>
  <c r="F300" i="3"/>
  <c r="E300" i="3"/>
  <c r="D300" i="3" s="1"/>
  <c r="CP299" i="3"/>
  <c r="CB299" i="3"/>
  <c r="F299" i="3"/>
  <c r="CO299" i="3" s="1"/>
  <c r="E299" i="3"/>
  <c r="D299" i="3" s="1"/>
  <c r="CP298" i="3"/>
  <c r="CK298" i="3"/>
  <c r="CF298" i="3"/>
  <c r="CB298" i="3"/>
  <c r="F298" i="3"/>
  <c r="CO298" i="3" s="1"/>
  <c r="E298" i="3"/>
  <c r="D298" i="3" s="1"/>
  <c r="CP297" i="3"/>
  <c r="CB297" i="3"/>
  <c r="F297" i="3"/>
  <c r="E297" i="3"/>
  <c r="D297" i="3" s="1"/>
  <c r="CF297" i="3" s="1"/>
  <c r="CZ296" i="3"/>
  <c r="CP296" i="3"/>
  <c r="CB296" i="3"/>
  <c r="F296" i="3"/>
  <c r="E296" i="3"/>
  <c r="D296" i="3"/>
  <c r="CZ295" i="3"/>
  <c r="CY295" i="3"/>
  <c r="CP295" i="3"/>
  <c r="CB295" i="3"/>
  <c r="F295" i="3"/>
  <c r="E295" i="3"/>
  <c r="D295" i="3" s="1"/>
  <c r="CP294" i="3"/>
  <c r="CB294" i="3"/>
  <c r="F294" i="3"/>
  <c r="CO294" i="3" s="1"/>
  <c r="E294" i="3"/>
  <c r="CP293" i="3"/>
  <c r="CB293" i="3"/>
  <c r="F293" i="3"/>
  <c r="CO293" i="3" s="1"/>
  <c r="E293" i="3"/>
  <c r="D293" i="3" s="1"/>
  <c r="CP292" i="3"/>
  <c r="CB292" i="3"/>
  <c r="F292" i="3"/>
  <c r="E292" i="3"/>
  <c r="D292" i="3" s="1"/>
  <c r="CP291" i="3"/>
  <c r="CB291" i="3"/>
  <c r="F291" i="3"/>
  <c r="CO291" i="3" s="1"/>
  <c r="E291" i="3"/>
  <c r="CP290" i="3"/>
  <c r="CB290" i="3"/>
  <c r="F290" i="3"/>
  <c r="E290" i="3"/>
  <c r="D290" i="3" s="1"/>
  <c r="CP289" i="3"/>
  <c r="CB289" i="3"/>
  <c r="F289" i="3"/>
  <c r="E289" i="3"/>
  <c r="D289" i="3" s="1"/>
  <c r="CP288" i="3"/>
  <c r="CB288" i="3"/>
  <c r="F288" i="3"/>
  <c r="E288" i="3"/>
  <c r="CZ287" i="3"/>
  <c r="CP287" i="3"/>
  <c r="CH287" i="3"/>
  <c r="CF287" i="3"/>
  <c r="CB287" i="3"/>
  <c r="CA287" i="3"/>
  <c r="F287" i="3"/>
  <c r="CO287" i="3" s="1"/>
  <c r="E287" i="3"/>
  <c r="D287" i="3"/>
  <c r="CP286" i="3"/>
  <c r="CB286" i="3"/>
  <c r="CA286" i="3"/>
  <c r="F286" i="3"/>
  <c r="CO286" i="3" s="1"/>
  <c r="E286" i="3"/>
  <c r="D286" i="3" s="1"/>
  <c r="CY285" i="3"/>
  <c r="CX285" i="3"/>
  <c r="CW285" i="3"/>
  <c r="CV285" i="3"/>
  <c r="CP285" i="3"/>
  <c r="CF285" i="3"/>
  <c r="CB285" i="3"/>
  <c r="F285" i="3"/>
  <c r="CO285" i="3" s="1"/>
  <c r="E285" i="3"/>
  <c r="D285" i="3"/>
  <c r="CP284" i="3"/>
  <c r="CB284" i="3"/>
  <c r="F284" i="3"/>
  <c r="E284" i="3"/>
  <c r="D284" i="3" s="1"/>
  <c r="CP283" i="3"/>
  <c r="CB283" i="3"/>
  <c r="F283" i="3"/>
  <c r="E283" i="3"/>
  <c r="D283" i="3" s="1"/>
  <c r="CS283" i="3" s="1"/>
  <c r="CZ282" i="3"/>
  <c r="CP282" i="3"/>
  <c r="CB282" i="3"/>
  <c r="F282" i="3"/>
  <c r="E282" i="3"/>
  <c r="D282" i="3"/>
  <c r="F281" i="3"/>
  <c r="E281" i="3"/>
  <c r="D281" i="3"/>
  <c r="F280" i="3"/>
  <c r="E280" i="3"/>
  <c r="D280" i="3"/>
  <c r="F279" i="3"/>
  <c r="E279" i="3"/>
  <c r="D279" i="3" s="1"/>
  <c r="CY278" i="3"/>
  <c r="CV278" i="3"/>
  <c r="CU278" i="3"/>
  <c r="CT278" i="3"/>
  <c r="CL278" i="3"/>
  <c r="CK278" i="3"/>
  <c r="CI278" i="3"/>
  <c r="CH278" i="3"/>
  <c r="CG278" i="3"/>
  <c r="CF278" i="3"/>
  <c r="F278" i="3"/>
  <c r="E278" i="3"/>
  <c r="D278" i="3" s="1"/>
  <c r="CZ278" i="3" s="1"/>
  <c r="F277" i="3"/>
  <c r="E277" i="3"/>
  <c r="CR276" i="3"/>
  <c r="CQ276" i="3"/>
  <c r="CK276" i="3"/>
  <c r="CG276" i="3"/>
  <c r="CC276" i="3"/>
  <c r="F276" i="3"/>
  <c r="E276" i="3"/>
  <c r="D276" i="3" s="1"/>
  <c r="F275" i="3"/>
  <c r="E275" i="3"/>
  <c r="D275" i="3"/>
  <c r="F274" i="3"/>
  <c r="E274" i="3"/>
  <c r="CY273" i="3"/>
  <c r="CX273" i="3"/>
  <c r="CW273" i="3"/>
  <c r="CV273" i="3"/>
  <c r="CT273" i="3"/>
  <c r="CK273" i="3"/>
  <c r="F273" i="3"/>
  <c r="E273" i="3"/>
  <c r="D273" i="3" s="1"/>
  <c r="F272" i="3"/>
  <c r="E272" i="3"/>
  <c r="F271" i="3"/>
  <c r="D271" i="3" s="1"/>
  <c r="E271" i="3"/>
  <c r="F270" i="3"/>
  <c r="E270" i="3"/>
  <c r="D270" i="3"/>
  <c r="CY270" i="3" s="1"/>
  <c r="CZ269" i="3"/>
  <c r="CY269" i="3"/>
  <c r="CA269" i="3"/>
  <c r="F269" i="3"/>
  <c r="CO269" i="3" s="1"/>
  <c r="E269" i="3"/>
  <c r="D269" i="3"/>
  <c r="F268" i="3"/>
  <c r="E268" i="3"/>
  <c r="F267" i="3"/>
  <c r="CO267" i="3" s="1"/>
  <c r="E267" i="3"/>
  <c r="D267" i="3"/>
  <c r="CY266" i="3"/>
  <c r="CU266" i="3"/>
  <c r="CT266" i="3"/>
  <c r="CO266" i="3"/>
  <c r="F266" i="3"/>
  <c r="CA266" i="3" s="1"/>
  <c r="E266" i="3"/>
  <c r="D266" i="3" s="1"/>
  <c r="F265" i="3"/>
  <c r="CA265" i="3" s="1"/>
  <c r="E265" i="3"/>
  <c r="D265" i="3"/>
  <c r="CW264" i="3"/>
  <c r="CV264" i="3"/>
  <c r="CU264" i="3"/>
  <c r="CT264" i="3"/>
  <c r="CS264" i="3"/>
  <c r="CR264" i="3"/>
  <c r="CD264" i="3"/>
  <c r="CC264" i="3"/>
  <c r="CA264" i="3"/>
  <c r="F264" i="3"/>
  <c r="CO264" i="3" s="1"/>
  <c r="E264" i="3"/>
  <c r="D264" i="3"/>
  <c r="CP263" i="3"/>
  <c r="CB263" i="3"/>
  <c r="F263" i="3"/>
  <c r="E263" i="3"/>
  <c r="D263" i="3"/>
  <c r="CY262" i="3"/>
  <c r="CW262" i="3"/>
  <c r="CV262" i="3"/>
  <c r="CT262" i="3"/>
  <c r="CP262" i="3"/>
  <c r="CO262" i="3"/>
  <c r="CB262" i="3"/>
  <c r="F262" i="3"/>
  <c r="CA262" i="3" s="1"/>
  <c r="E262" i="3"/>
  <c r="D262" i="3" s="1"/>
  <c r="CP261" i="3"/>
  <c r="CB261" i="3"/>
  <c r="F261" i="3"/>
  <c r="E261" i="3"/>
  <c r="D261" i="3" s="1"/>
  <c r="CZ260" i="3"/>
  <c r="CY260" i="3"/>
  <c r="CW260" i="3"/>
  <c r="CV260" i="3"/>
  <c r="CT260" i="3"/>
  <c r="CP260" i="3"/>
  <c r="CO260" i="3"/>
  <c r="CB260" i="3"/>
  <c r="CA260" i="3"/>
  <c r="F260" i="3"/>
  <c r="E260" i="3"/>
  <c r="D260" i="3"/>
  <c r="CZ259" i="3"/>
  <c r="CY259" i="3"/>
  <c r="CW259" i="3"/>
  <c r="CV259" i="3"/>
  <c r="CT259" i="3"/>
  <c r="CS259" i="3"/>
  <c r="CP259" i="3"/>
  <c r="CO259" i="3"/>
  <c r="CL259" i="3"/>
  <c r="CK259" i="3"/>
  <c r="CI259" i="3"/>
  <c r="CB259" i="3"/>
  <c r="CA259" i="3"/>
  <c r="F259" i="3"/>
  <c r="E259" i="3"/>
  <c r="D259" i="3"/>
  <c r="CY258" i="3"/>
  <c r="CW258" i="3"/>
  <c r="CV258" i="3"/>
  <c r="CP258" i="3"/>
  <c r="CB258" i="3"/>
  <c r="F258" i="3"/>
  <c r="CO258" i="3" s="1"/>
  <c r="E258" i="3"/>
  <c r="D258" i="3" s="1"/>
  <c r="CP257" i="3"/>
  <c r="CB257" i="3"/>
  <c r="F257" i="3"/>
  <c r="E257" i="3"/>
  <c r="CZ256" i="3"/>
  <c r="CY256" i="3"/>
  <c r="CV256" i="3"/>
  <c r="CP256" i="3"/>
  <c r="CO256" i="3"/>
  <c r="CB256" i="3"/>
  <c r="CA256" i="3"/>
  <c r="F256" i="3"/>
  <c r="E256" i="3"/>
  <c r="D256" i="3"/>
  <c r="CP255" i="3"/>
  <c r="CO255" i="3"/>
  <c r="CB255" i="3"/>
  <c r="CA255" i="3"/>
  <c r="F255" i="3"/>
  <c r="E255" i="3"/>
  <c r="D255" i="3"/>
  <c r="CP254" i="3"/>
  <c r="CO254" i="3"/>
  <c r="CB254" i="3"/>
  <c r="F254" i="3"/>
  <c r="CA254" i="3" s="1"/>
  <c r="E254" i="3"/>
  <c r="D254" i="3" s="1"/>
  <c r="CW254" i="3" s="1"/>
  <c r="CY253" i="3"/>
  <c r="CW253" i="3"/>
  <c r="CV253" i="3"/>
  <c r="CT253" i="3"/>
  <c r="CP253" i="3"/>
  <c r="CO253" i="3"/>
  <c r="CK253" i="3"/>
  <c r="CI253" i="3"/>
  <c r="CH253" i="3"/>
  <c r="CF253" i="3"/>
  <c r="CB253" i="3"/>
  <c r="F253" i="3"/>
  <c r="CA253" i="3" s="1"/>
  <c r="E253" i="3"/>
  <c r="D253" i="3" s="1"/>
  <c r="CP252" i="3"/>
  <c r="CB252" i="3"/>
  <c r="F252" i="3"/>
  <c r="CA252" i="3" s="1"/>
  <c r="E252" i="3"/>
  <c r="D252" i="3"/>
  <c r="CR252" i="3" s="1"/>
  <c r="CZ251" i="3"/>
  <c r="CY251" i="3"/>
  <c r="CW251" i="3"/>
  <c r="CV251" i="3"/>
  <c r="CT251" i="3"/>
  <c r="CP251" i="3"/>
  <c r="CO251" i="3"/>
  <c r="CL251" i="3"/>
  <c r="CK251" i="3"/>
  <c r="CB251" i="3"/>
  <c r="CA251" i="3"/>
  <c r="F251" i="3"/>
  <c r="E251" i="3"/>
  <c r="D251" i="3"/>
  <c r="CZ250" i="3"/>
  <c r="CV250" i="3"/>
  <c r="CP250" i="3"/>
  <c r="CO250" i="3"/>
  <c r="CL250" i="3"/>
  <c r="CK250" i="3"/>
  <c r="CB250" i="3"/>
  <c r="F250" i="3"/>
  <c r="CA250" i="3" s="1"/>
  <c r="E250" i="3"/>
  <c r="D250" i="3" s="1"/>
  <c r="AY246" i="3"/>
  <c r="CS245" i="3"/>
  <c r="CD245" i="3"/>
  <c r="CB245" i="3"/>
  <c r="CA245" i="3"/>
  <c r="D245" i="3"/>
  <c r="CB244" i="3"/>
  <c r="D244" i="3"/>
  <c r="CS243" i="3"/>
  <c r="CR243" i="3"/>
  <c r="CQ243" i="3"/>
  <c r="CP243" i="3"/>
  <c r="CO243" i="3"/>
  <c r="CE243" i="3"/>
  <c r="CD243" i="3"/>
  <c r="CC243" i="3"/>
  <c r="CA243" i="3"/>
  <c r="D243" i="3"/>
  <c r="CB243" i="3" s="1"/>
  <c r="CO242" i="3"/>
  <c r="CE242" i="3"/>
  <c r="CD242" i="3"/>
  <c r="CC242" i="3"/>
  <c r="CB242" i="3"/>
  <c r="CA242" i="3"/>
  <c r="D242" i="3"/>
  <c r="D241" i="3"/>
  <c r="AJ236" i="3"/>
  <c r="AD236" i="3"/>
  <c r="AJ235" i="3"/>
  <c r="AD235" i="3"/>
  <c r="CR234" i="3"/>
  <c r="CQ234" i="3"/>
  <c r="CP234" i="3"/>
  <c r="CO234" i="3"/>
  <c r="CD234" i="3"/>
  <c r="CC234" i="3"/>
  <c r="CB234" i="3"/>
  <c r="CA234" i="3"/>
  <c r="AJ234" i="3" s="1"/>
  <c r="AD234" i="3"/>
  <c r="F234" i="3"/>
  <c r="E234" i="3"/>
  <c r="D234" i="3"/>
  <c r="AD233" i="3"/>
  <c r="F233" i="3"/>
  <c r="E233" i="3"/>
  <c r="AD232" i="3"/>
  <c r="F232" i="3"/>
  <c r="E232" i="3"/>
  <c r="D232" i="3" s="1"/>
  <c r="CQ231" i="3"/>
  <c r="CP231" i="3"/>
  <c r="CD231" i="3"/>
  <c r="CC231" i="3"/>
  <c r="CA231" i="3"/>
  <c r="AD231" i="3"/>
  <c r="F231" i="3"/>
  <c r="E231" i="3"/>
  <c r="D231" i="3" s="1"/>
  <c r="AY227" i="3"/>
  <c r="CC226" i="3"/>
  <c r="CB226" i="3"/>
  <c r="CA226" i="3"/>
  <c r="F226" i="3"/>
  <c r="E226" i="3"/>
  <c r="D226" i="3" s="1"/>
  <c r="CU225" i="3"/>
  <c r="CQ225" i="3"/>
  <c r="CO225" i="3"/>
  <c r="CH225" i="3"/>
  <c r="CE225" i="3"/>
  <c r="CD225" i="3"/>
  <c r="CC225" i="3"/>
  <c r="CB225" i="3"/>
  <c r="F225" i="3"/>
  <c r="E225" i="3"/>
  <c r="D225" i="3" s="1"/>
  <c r="F224" i="3"/>
  <c r="E224" i="3"/>
  <c r="D224" i="3" s="1"/>
  <c r="F223" i="3"/>
  <c r="E223" i="3"/>
  <c r="D223" i="3" s="1"/>
  <c r="CH223" i="3" s="1"/>
  <c r="F222" i="3"/>
  <c r="E222" i="3"/>
  <c r="D222" i="3"/>
  <c r="CD221" i="3"/>
  <c r="CC221" i="3"/>
  <c r="CB221" i="3"/>
  <c r="F221" i="3"/>
  <c r="E221" i="3"/>
  <c r="D221" i="3"/>
  <c r="F220" i="3"/>
  <c r="D220" i="3" s="1"/>
  <c r="E220" i="3"/>
  <c r="F219" i="3"/>
  <c r="E219" i="3"/>
  <c r="D219" i="3" s="1"/>
  <c r="CU218" i="3"/>
  <c r="CR218" i="3"/>
  <c r="CG218" i="3"/>
  <c r="CD218" i="3"/>
  <c r="F218" i="3"/>
  <c r="E218" i="3"/>
  <c r="D218" i="3"/>
  <c r="F217" i="3"/>
  <c r="D217" i="3" s="1"/>
  <c r="E217" i="3"/>
  <c r="F216" i="3"/>
  <c r="E216" i="3"/>
  <c r="D216" i="3"/>
  <c r="F215" i="3"/>
  <c r="D215" i="3" s="1"/>
  <c r="CO215" i="3" s="1"/>
  <c r="E215" i="3"/>
  <c r="CP214" i="3"/>
  <c r="CO214" i="3"/>
  <c r="CE214" i="3"/>
  <c r="F214" i="3"/>
  <c r="E214" i="3"/>
  <c r="D214" i="3"/>
  <c r="F213" i="3"/>
  <c r="D213" i="3" s="1"/>
  <c r="E213" i="3"/>
  <c r="CU212" i="3"/>
  <c r="F212" i="3"/>
  <c r="E212" i="3"/>
  <c r="D212" i="3" s="1"/>
  <c r="F211" i="3"/>
  <c r="D211" i="3" s="1"/>
  <c r="CQ211" i="3" s="1"/>
  <c r="E211" i="3"/>
  <c r="F210" i="3"/>
  <c r="E210" i="3"/>
  <c r="D210" i="3"/>
  <c r="F209" i="3"/>
  <c r="E209" i="3"/>
  <c r="D209" i="3" s="1"/>
  <c r="CT209" i="3" s="1"/>
  <c r="CV208" i="3"/>
  <c r="CS208" i="3"/>
  <c r="CQ208" i="3"/>
  <c r="CP208" i="3"/>
  <c r="CO208" i="3"/>
  <c r="CH208" i="3"/>
  <c r="CG208" i="3"/>
  <c r="CE208" i="3"/>
  <c r="CD208" i="3"/>
  <c r="CC208" i="3"/>
  <c r="CB208" i="3"/>
  <c r="F208" i="3"/>
  <c r="E208" i="3"/>
  <c r="D208" i="3"/>
  <c r="CU208" i="3" s="1"/>
  <c r="F207" i="3"/>
  <c r="D207" i="3" s="1"/>
  <c r="CB207" i="3" s="1"/>
  <c r="E207" i="3"/>
  <c r="CS206" i="3"/>
  <c r="CR206" i="3"/>
  <c r="CQ206" i="3"/>
  <c r="CO206" i="3"/>
  <c r="CH206" i="3"/>
  <c r="CE206" i="3"/>
  <c r="CD206" i="3"/>
  <c r="CB206" i="3"/>
  <c r="F206" i="3"/>
  <c r="E206" i="3"/>
  <c r="D206" i="3"/>
  <c r="F205" i="3"/>
  <c r="E205" i="3"/>
  <c r="D205" i="3" s="1"/>
  <c r="CU204" i="3"/>
  <c r="CS204" i="3"/>
  <c r="CQ204" i="3"/>
  <c r="CC204" i="3"/>
  <c r="CB204" i="3"/>
  <c r="CA204" i="3"/>
  <c r="F204" i="3"/>
  <c r="E204" i="3"/>
  <c r="D204" i="3" s="1"/>
  <c r="F203" i="3"/>
  <c r="E203" i="3"/>
  <c r="F202" i="3"/>
  <c r="E202" i="3"/>
  <c r="D202" i="3" s="1"/>
  <c r="CC202" i="3" s="1"/>
  <c r="AX201" i="3"/>
  <c r="AW201" i="3"/>
  <c r="AV201" i="3"/>
  <c r="AU201" i="3"/>
  <c r="AT201" i="3"/>
  <c r="AS201" i="3"/>
  <c r="AR201" i="3"/>
  <c r="AQ201" i="3"/>
  <c r="AP201" i="3"/>
  <c r="AO201" i="3"/>
  <c r="AN201" i="3"/>
  <c r="AM201" i="3"/>
  <c r="AL201" i="3"/>
  <c r="AK201" i="3"/>
  <c r="AJ201" i="3"/>
  <c r="AI201" i="3"/>
  <c r="AH201" i="3"/>
  <c r="AG201" i="3"/>
  <c r="AF201" i="3"/>
  <c r="AE201" i="3"/>
  <c r="AD201" i="3"/>
  <c r="AC201" i="3"/>
  <c r="AB201" i="3"/>
  <c r="AA201" i="3"/>
  <c r="Z201" i="3"/>
  <c r="Y201" i="3"/>
  <c r="X201" i="3"/>
  <c r="W201" i="3"/>
  <c r="V201" i="3"/>
  <c r="U201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E200" i="3"/>
  <c r="D200" i="3" s="1"/>
  <c r="CU199" i="3"/>
  <c r="CT199" i="3"/>
  <c r="E199" i="3"/>
  <c r="D199" i="3" s="1"/>
  <c r="CV198" i="3"/>
  <c r="CU198" i="3"/>
  <c r="CT198" i="3"/>
  <c r="CR198" i="3"/>
  <c r="CQ198" i="3"/>
  <c r="CP198" i="3"/>
  <c r="CO198" i="3"/>
  <c r="CH198" i="3"/>
  <c r="CG198" i="3"/>
  <c r="CF198" i="3"/>
  <c r="CE198" i="3"/>
  <c r="CC198" i="3"/>
  <c r="E198" i="3"/>
  <c r="D198" i="3"/>
  <c r="CV197" i="3"/>
  <c r="CU197" i="3"/>
  <c r="CT197" i="3"/>
  <c r="CS197" i="3"/>
  <c r="CR197" i="3"/>
  <c r="CQ197" i="3"/>
  <c r="CP197" i="3"/>
  <c r="CO197" i="3"/>
  <c r="CH197" i="3"/>
  <c r="CG197" i="3"/>
  <c r="CF197" i="3"/>
  <c r="CE197" i="3"/>
  <c r="CD197" i="3"/>
  <c r="CC197" i="3"/>
  <c r="CB197" i="3"/>
  <c r="E197" i="3"/>
  <c r="D197" i="3" s="1"/>
  <c r="CA197" i="3" s="1"/>
  <c r="AX196" i="3"/>
  <c r="AW196" i="3"/>
  <c r="AV196" i="3"/>
  <c r="AU196" i="3"/>
  <c r="AT196" i="3"/>
  <c r="AS196" i="3"/>
  <c r="AR196" i="3"/>
  <c r="AQ196" i="3"/>
  <c r="AO196" i="3"/>
  <c r="AM196" i="3"/>
  <c r="AK196" i="3"/>
  <c r="AI196" i="3"/>
  <c r="AG196" i="3"/>
  <c r="AE196" i="3"/>
  <c r="AC196" i="3"/>
  <c r="E195" i="3"/>
  <c r="D195" i="3" s="1"/>
  <c r="CA195" i="3" s="1"/>
  <c r="CR194" i="3"/>
  <c r="CQ194" i="3"/>
  <c r="CO194" i="3"/>
  <c r="CE194" i="3"/>
  <c r="CD194" i="3"/>
  <c r="CC194" i="3"/>
  <c r="CB194" i="3"/>
  <c r="E194" i="3"/>
  <c r="D194" i="3"/>
  <c r="CH193" i="3"/>
  <c r="CB193" i="3"/>
  <c r="CA193" i="3"/>
  <c r="E193" i="3"/>
  <c r="D193" i="3"/>
  <c r="CV192" i="3"/>
  <c r="CQ192" i="3"/>
  <c r="CO192" i="3"/>
  <c r="CH192" i="3"/>
  <c r="CG192" i="3"/>
  <c r="CE192" i="3"/>
  <c r="CB192" i="3"/>
  <c r="CA192" i="3"/>
  <c r="E192" i="3"/>
  <c r="D192" i="3"/>
  <c r="F191" i="3"/>
  <c r="D191" i="3"/>
  <c r="CF191" i="3" s="1"/>
  <c r="CU190" i="3"/>
  <c r="CT190" i="3"/>
  <c r="CS190" i="3"/>
  <c r="CR190" i="3"/>
  <c r="CQ190" i="3"/>
  <c r="CO190" i="3"/>
  <c r="CC190" i="3"/>
  <c r="CB190" i="3"/>
  <c r="F190" i="3"/>
  <c r="D190" i="3" s="1"/>
  <c r="F189" i="3"/>
  <c r="D189" i="3"/>
  <c r="CQ189" i="3" s="1"/>
  <c r="CR188" i="3"/>
  <c r="CQ188" i="3"/>
  <c r="CP188" i="3"/>
  <c r="CO188" i="3"/>
  <c r="F188" i="3"/>
  <c r="D188" i="3"/>
  <c r="CV187" i="3"/>
  <c r="CT187" i="3"/>
  <c r="CS187" i="3"/>
  <c r="CR187" i="3"/>
  <c r="CQ187" i="3"/>
  <c r="CP187" i="3"/>
  <c r="CO187" i="3"/>
  <c r="CH187" i="3"/>
  <c r="CG187" i="3"/>
  <c r="CF187" i="3"/>
  <c r="CE187" i="3"/>
  <c r="CD187" i="3"/>
  <c r="CC187" i="3"/>
  <c r="CB187" i="3"/>
  <c r="CA187" i="3"/>
  <c r="F187" i="3"/>
  <c r="D187" i="3" s="1"/>
  <c r="CU187" i="3" s="1"/>
  <c r="CA186" i="3"/>
  <c r="F186" i="3"/>
  <c r="D186" i="3" s="1"/>
  <c r="CR185" i="3"/>
  <c r="CQ185" i="3"/>
  <c r="CP185" i="3"/>
  <c r="CO185" i="3"/>
  <c r="CH185" i="3"/>
  <c r="CG185" i="3"/>
  <c r="CF185" i="3"/>
  <c r="CC185" i="3"/>
  <c r="CB185" i="3"/>
  <c r="F185" i="3"/>
  <c r="D185" i="3" s="1"/>
  <c r="F184" i="3"/>
  <c r="D184" i="3" s="1"/>
  <c r="CF184" i="3" s="1"/>
  <c r="AX183" i="3"/>
  <c r="AW183" i="3"/>
  <c r="AV183" i="3"/>
  <c r="AU183" i="3"/>
  <c r="AT183" i="3"/>
  <c r="AS183" i="3"/>
  <c r="AR183" i="3"/>
  <c r="AQ183" i="3"/>
  <c r="AP183" i="3"/>
  <c r="AN183" i="3"/>
  <c r="AL183" i="3"/>
  <c r="AJ183" i="3"/>
  <c r="AH183" i="3"/>
  <c r="AF183" i="3"/>
  <c r="AD183" i="3"/>
  <c r="F183" i="3" s="1"/>
  <c r="D183" i="3"/>
  <c r="F182" i="3"/>
  <c r="D182" i="3"/>
  <c r="CU182" i="3" s="1"/>
  <c r="CV181" i="3"/>
  <c r="CU181" i="3"/>
  <c r="CS181" i="3"/>
  <c r="CP181" i="3"/>
  <c r="F181" i="3"/>
  <c r="D181" i="3" s="1"/>
  <c r="CA180" i="3"/>
  <c r="F180" i="3"/>
  <c r="D180" i="3" s="1"/>
  <c r="CV179" i="3"/>
  <c r="CU179" i="3"/>
  <c r="CS179" i="3"/>
  <c r="CR179" i="3"/>
  <c r="CO179" i="3"/>
  <c r="CH179" i="3"/>
  <c r="CG179" i="3"/>
  <c r="CD179" i="3"/>
  <c r="CC179" i="3"/>
  <c r="F179" i="3"/>
  <c r="D179" i="3" s="1"/>
  <c r="AX174" i="3"/>
  <c r="AW174" i="3"/>
  <c r="AV174" i="3"/>
  <c r="AU174" i="3"/>
  <c r="AT174" i="3"/>
  <c r="AS174" i="3"/>
  <c r="AR174" i="3"/>
  <c r="AQ174" i="3"/>
  <c r="AP174" i="3"/>
  <c r="AO174" i="3"/>
  <c r="AN174" i="3"/>
  <c r="AM174" i="3"/>
  <c r="AL174" i="3"/>
  <c r="AK174" i="3"/>
  <c r="AJ174" i="3"/>
  <c r="AI174" i="3"/>
  <c r="AH174" i="3"/>
  <c r="AG174" i="3"/>
  <c r="AF174" i="3"/>
  <c r="AE174" i="3"/>
  <c r="AD174" i="3"/>
  <c r="AC174" i="3"/>
  <c r="AB174" i="3"/>
  <c r="AA174" i="3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CR173" i="3"/>
  <c r="CQ173" i="3"/>
  <c r="CO173" i="3"/>
  <c r="CC173" i="3"/>
  <c r="CA173" i="3"/>
  <c r="F173" i="3"/>
  <c r="CB173" i="3" s="1"/>
  <c r="E173" i="3"/>
  <c r="D173" i="3"/>
  <c r="CQ172" i="3"/>
  <c r="CO172" i="3"/>
  <c r="CC172" i="3"/>
  <c r="CA172" i="3"/>
  <c r="F172" i="3"/>
  <c r="E172" i="3"/>
  <c r="D172" i="3"/>
  <c r="CQ171" i="3"/>
  <c r="CO171" i="3"/>
  <c r="CC171" i="3"/>
  <c r="CA171" i="3"/>
  <c r="F171" i="3"/>
  <c r="E171" i="3"/>
  <c r="CQ170" i="3"/>
  <c r="CP170" i="3"/>
  <c r="CO170" i="3"/>
  <c r="CC170" i="3"/>
  <c r="CA170" i="3"/>
  <c r="F170" i="3"/>
  <c r="CB170" i="3" s="1"/>
  <c r="E170" i="3"/>
  <c r="D170" i="3" s="1"/>
  <c r="CT169" i="3"/>
  <c r="CS169" i="3"/>
  <c r="CQ169" i="3"/>
  <c r="CO169" i="3"/>
  <c r="CC169" i="3"/>
  <c r="CB169" i="3"/>
  <c r="CA169" i="3"/>
  <c r="F169" i="3"/>
  <c r="CP169" i="3" s="1"/>
  <c r="E169" i="3"/>
  <c r="D169" i="3" s="1"/>
  <c r="CQ168" i="3"/>
  <c r="CO168" i="3"/>
  <c r="CC168" i="3"/>
  <c r="CA168" i="3"/>
  <c r="F168" i="3"/>
  <c r="CP168" i="3" s="1"/>
  <c r="E168" i="3"/>
  <c r="D168" i="3"/>
  <c r="CD168" i="3" s="1"/>
  <c r="CQ167" i="3"/>
  <c r="CO167" i="3"/>
  <c r="CC167" i="3"/>
  <c r="CB167" i="3"/>
  <c r="CA167" i="3"/>
  <c r="F167" i="3"/>
  <c r="CP167" i="3" s="1"/>
  <c r="E167" i="3"/>
  <c r="D167" i="3"/>
  <c r="CV166" i="3"/>
  <c r="CU166" i="3"/>
  <c r="CS166" i="3"/>
  <c r="CR166" i="3"/>
  <c r="CQ166" i="3"/>
  <c r="CO166" i="3"/>
  <c r="CC166" i="3"/>
  <c r="CA166" i="3"/>
  <c r="F166" i="3"/>
  <c r="E166" i="3"/>
  <c r="D166" i="3"/>
  <c r="CS165" i="3"/>
  <c r="CQ165" i="3"/>
  <c r="CP165" i="3"/>
  <c r="CO165" i="3"/>
  <c r="CC165" i="3"/>
  <c r="CA165" i="3"/>
  <c r="F165" i="3"/>
  <c r="CB165" i="3" s="1"/>
  <c r="E165" i="3"/>
  <c r="D165" i="3"/>
  <c r="CG165" i="3" s="1"/>
  <c r="CV164" i="3"/>
  <c r="CU164" i="3"/>
  <c r="CT164" i="3"/>
  <c r="CR164" i="3"/>
  <c r="CQ164" i="3"/>
  <c r="CP164" i="3"/>
  <c r="CO164" i="3"/>
  <c r="CF164" i="3"/>
  <c r="CE164" i="3"/>
  <c r="CC164" i="3"/>
  <c r="CB164" i="3"/>
  <c r="CA164" i="3"/>
  <c r="F164" i="3"/>
  <c r="E164" i="3"/>
  <c r="D164" i="3"/>
  <c r="CQ163" i="3"/>
  <c r="CO163" i="3"/>
  <c r="CC163" i="3"/>
  <c r="CA163" i="3"/>
  <c r="F163" i="3"/>
  <c r="E163" i="3"/>
  <c r="D163" i="3"/>
  <c r="CS163" i="3" s="1"/>
  <c r="N158" i="3"/>
  <c r="M158" i="3"/>
  <c r="L158" i="3" a="1"/>
  <c r="L158" i="3" s="1"/>
  <c r="K158" i="3"/>
  <c r="J158" i="3"/>
  <c r="H158" i="3"/>
  <c r="G158" i="3"/>
  <c r="F158" i="3"/>
  <c r="E158" i="3"/>
  <c r="D158" i="3"/>
  <c r="C158" i="3"/>
  <c r="I157" i="3"/>
  <c r="B157" i="3"/>
  <c r="I156" i="3"/>
  <c r="B156" i="3"/>
  <c r="I155" i="3"/>
  <c r="B155" i="3"/>
  <c r="I154" i="3"/>
  <c r="B154" i="3"/>
  <c r="I153" i="3"/>
  <c r="B153" i="3"/>
  <c r="I152" i="3"/>
  <c r="B152" i="3"/>
  <c r="I151" i="3"/>
  <c r="B151" i="3"/>
  <c r="I150" i="3"/>
  <c r="B150" i="3"/>
  <c r="I149" i="3"/>
  <c r="B149" i="3"/>
  <c r="I148" i="3"/>
  <c r="I158" i="3" s="1"/>
  <c r="B148" i="3"/>
  <c r="AX143" i="3"/>
  <c r="AW143" i="3"/>
  <c r="AV143" i="3"/>
  <c r="AU143" i="3"/>
  <c r="AT143" i="3"/>
  <c r="AS143" i="3"/>
  <c r="AR143" i="3"/>
  <c r="AQ143" i="3"/>
  <c r="AP143" i="3"/>
  <c r="AO143" i="3"/>
  <c r="AN143" i="3"/>
  <c r="AM143" i="3"/>
  <c r="AL143" i="3"/>
  <c r="AK143" i="3"/>
  <c r="AJ143" i="3"/>
  <c r="AI143" i="3"/>
  <c r="AH143" i="3"/>
  <c r="AG143" i="3"/>
  <c r="AF143" i="3"/>
  <c r="AE143" i="3"/>
  <c r="AD143" i="3"/>
  <c r="AC143" i="3"/>
  <c r="AB143" i="3"/>
  <c r="AA143" i="3"/>
  <c r="Z143" i="3"/>
  <c r="Y143" i="3"/>
  <c r="X143" i="3"/>
  <c r="W143" i="3"/>
  <c r="V143" i="3"/>
  <c r="U143" i="3"/>
  <c r="T143" i="3"/>
  <c r="S143" i="3"/>
  <c r="R143" i="3"/>
  <c r="Q143" i="3"/>
  <c r="P143" i="3"/>
  <c r="O143" i="3"/>
  <c r="N143" i="3"/>
  <c r="M143" i="3"/>
  <c r="L143" i="3"/>
  <c r="K143" i="3"/>
  <c r="J143" i="3"/>
  <c r="F143" i="3" s="1"/>
  <c r="I143" i="3"/>
  <c r="H143" i="3"/>
  <c r="G143" i="3"/>
  <c r="CR142" i="3"/>
  <c r="CD142" i="3"/>
  <c r="CA142" i="3"/>
  <c r="F142" i="3"/>
  <c r="CP142" i="3" s="1"/>
  <c r="E142" i="3"/>
  <c r="CR141" i="3"/>
  <c r="CD141" i="3"/>
  <c r="CA141" i="3"/>
  <c r="F141" i="3"/>
  <c r="CP141" i="3" s="1"/>
  <c r="E141" i="3"/>
  <c r="D141" i="3" s="1"/>
  <c r="CC141" i="3" s="1"/>
  <c r="CW140" i="3"/>
  <c r="CV140" i="3"/>
  <c r="CU140" i="3"/>
  <c r="CT140" i="3"/>
  <c r="CS140" i="3"/>
  <c r="CR140" i="3"/>
  <c r="CP140" i="3"/>
  <c r="CD140" i="3"/>
  <c r="CB140" i="3"/>
  <c r="CA140" i="3"/>
  <c r="F140" i="3"/>
  <c r="E140" i="3"/>
  <c r="D140" i="3"/>
  <c r="CR139" i="3"/>
  <c r="CP139" i="3"/>
  <c r="CD139" i="3"/>
  <c r="CB139" i="3"/>
  <c r="CA139" i="3"/>
  <c r="F139" i="3"/>
  <c r="D139" i="3" s="1"/>
  <c r="CS139" i="3" s="1"/>
  <c r="E139" i="3"/>
  <c r="CR138" i="3"/>
  <c r="CP138" i="3"/>
  <c r="CD138" i="3"/>
  <c r="CA138" i="3"/>
  <c r="F138" i="3"/>
  <c r="CB138" i="3" s="1"/>
  <c r="E138" i="3"/>
  <c r="D138" i="3" s="1"/>
  <c r="CR137" i="3"/>
  <c r="CP137" i="3"/>
  <c r="CD137" i="3"/>
  <c r="CA137" i="3"/>
  <c r="F137" i="3"/>
  <c r="CB137" i="3" s="1"/>
  <c r="E137" i="3"/>
  <c r="CW136" i="3"/>
  <c r="CV136" i="3"/>
  <c r="CT136" i="3"/>
  <c r="CS136" i="3"/>
  <c r="CR136" i="3"/>
  <c r="CO136" i="3"/>
  <c r="CI136" i="3"/>
  <c r="CH136" i="3"/>
  <c r="CG136" i="3"/>
  <c r="CF136" i="3"/>
  <c r="CD136" i="3"/>
  <c r="CC136" i="3"/>
  <c r="CB136" i="3"/>
  <c r="CA136" i="3"/>
  <c r="F136" i="3"/>
  <c r="CP136" i="3" s="1"/>
  <c r="E136" i="3"/>
  <c r="D136" i="3" s="1"/>
  <c r="CW135" i="3"/>
  <c r="CV135" i="3"/>
  <c r="CR135" i="3"/>
  <c r="CQ135" i="3"/>
  <c r="CP135" i="3"/>
  <c r="CO135" i="3"/>
  <c r="CI135" i="3"/>
  <c r="CH135" i="3"/>
  <c r="CG135" i="3"/>
  <c r="CF135" i="3"/>
  <c r="CE135" i="3"/>
  <c r="CD135" i="3"/>
  <c r="CC135" i="3"/>
  <c r="CA135" i="3"/>
  <c r="F135" i="3"/>
  <c r="D135" i="3" s="1"/>
  <c r="E135" i="3"/>
  <c r="CR134" i="3"/>
  <c r="CP134" i="3"/>
  <c r="CO134" i="3"/>
  <c r="CI134" i="3"/>
  <c r="CG134" i="3"/>
  <c r="CF134" i="3"/>
  <c r="CE134" i="3"/>
  <c r="CD134" i="3"/>
  <c r="CB134" i="3"/>
  <c r="CA134" i="3"/>
  <c r="F134" i="3"/>
  <c r="E134" i="3"/>
  <c r="D134" i="3"/>
  <c r="CR133" i="3"/>
  <c r="CD133" i="3"/>
  <c r="CA133" i="3"/>
  <c r="F133" i="3"/>
  <c r="E133" i="3"/>
  <c r="CW132" i="3"/>
  <c r="CV132" i="3"/>
  <c r="CT132" i="3"/>
  <c r="CS132" i="3"/>
  <c r="CR132" i="3"/>
  <c r="CQ132" i="3"/>
  <c r="CP132" i="3"/>
  <c r="CO132" i="3"/>
  <c r="CI132" i="3"/>
  <c r="CH132" i="3"/>
  <c r="CG132" i="3"/>
  <c r="CF132" i="3"/>
  <c r="CE132" i="3"/>
  <c r="CD132" i="3"/>
  <c r="CC132" i="3"/>
  <c r="CB132" i="3"/>
  <c r="CA132" i="3"/>
  <c r="AY132" i="3" s="1"/>
  <c r="F132" i="3"/>
  <c r="E132" i="3"/>
  <c r="D132" i="3"/>
  <c r="CU132" i="3" s="1"/>
  <c r="CW131" i="3"/>
  <c r="CU131" i="3"/>
  <c r="CT131" i="3"/>
  <c r="CS131" i="3"/>
  <c r="CR131" i="3"/>
  <c r="CP131" i="3"/>
  <c r="CD131" i="3"/>
  <c r="CC131" i="3"/>
  <c r="CA131" i="3"/>
  <c r="F131" i="3"/>
  <c r="CB131" i="3" s="1"/>
  <c r="E131" i="3"/>
  <c r="D131" i="3" s="1"/>
  <c r="CR130" i="3"/>
  <c r="CD130" i="3"/>
  <c r="CA130" i="3"/>
  <c r="F130" i="3"/>
  <c r="CP130" i="3" s="1"/>
  <c r="E130" i="3"/>
  <c r="CR129" i="3"/>
  <c r="CD129" i="3"/>
  <c r="CA129" i="3"/>
  <c r="F129" i="3"/>
  <c r="CP129" i="3" s="1"/>
  <c r="E129" i="3"/>
  <c r="CR128" i="3"/>
  <c r="CP128" i="3"/>
  <c r="CD128" i="3"/>
  <c r="CB128" i="3"/>
  <c r="CA128" i="3"/>
  <c r="F128" i="3"/>
  <c r="E128" i="3"/>
  <c r="D128" i="3" s="1"/>
  <c r="CW128" i="3" s="1"/>
  <c r="CX127" i="3"/>
  <c r="CR127" i="3"/>
  <c r="CD127" i="3"/>
  <c r="F127" i="3"/>
  <c r="CP127" i="3" s="1"/>
  <c r="E127" i="3"/>
  <c r="D127" i="3" s="1"/>
  <c r="CT127" i="3" s="1"/>
  <c r="CR126" i="3"/>
  <c r="CD126" i="3"/>
  <c r="CA126" i="3"/>
  <c r="F126" i="3"/>
  <c r="E126" i="3"/>
  <c r="CR125" i="3"/>
  <c r="CD125" i="3"/>
  <c r="F125" i="3"/>
  <c r="CP125" i="3" s="1"/>
  <c r="E125" i="3"/>
  <c r="D125" i="3" s="1"/>
  <c r="CG125" i="3" s="1"/>
  <c r="CR124" i="3"/>
  <c r="CD124" i="3"/>
  <c r="F124" i="3"/>
  <c r="CP124" i="3" s="1"/>
  <c r="E124" i="3"/>
  <c r="CR123" i="3"/>
  <c r="CP123" i="3"/>
  <c r="CD123" i="3"/>
  <c r="CB123" i="3"/>
  <c r="F123" i="3"/>
  <c r="E123" i="3"/>
  <c r="D123" i="3"/>
  <c r="CR122" i="3"/>
  <c r="CD122" i="3"/>
  <c r="F122" i="3"/>
  <c r="E122" i="3"/>
  <c r="CR121" i="3"/>
  <c r="CD121" i="3"/>
  <c r="F121" i="3"/>
  <c r="E121" i="3"/>
  <c r="CR120" i="3"/>
  <c r="CD120" i="3"/>
  <c r="CA120" i="3"/>
  <c r="F120" i="3"/>
  <c r="E120" i="3"/>
  <c r="CR119" i="3"/>
  <c r="CP119" i="3"/>
  <c r="CD119" i="3"/>
  <c r="CB119" i="3"/>
  <c r="CA119" i="3"/>
  <c r="F119" i="3"/>
  <c r="E119" i="3"/>
  <c r="D119" i="3" s="1"/>
  <c r="CQ119" i="3" s="1"/>
  <c r="CU118" i="3"/>
  <c r="CT118" i="3"/>
  <c r="CR118" i="3"/>
  <c r="CP118" i="3"/>
  <c r="CD118" i="3"/>
  <c r="CB118" i="3"/>
  <c r="CA118" i="3"/>
  <c r="F118" i="3"/>
  <c r="E118" i="3"/>
  <c r="D118" i="3"/>
  <c r="CR117" i="3"/>
  <c r="CD117" i="3"/>
  <c r="CB117" i="3"/>
  <c r="CA117" i="3"/>
  <c r="F117" i="3"/>
  <c r="E117" i="3"/>
  <c r="CR116" i="3"/>
  <c r="CD116" i="3"/>
  <c r="CA116" i="3"/>
  <c r="F116" i="3"/>
  <c r="CP116" i="3" s="1"/>
  <c r="E116" i="3"/>
  <c r="D116" i="3"/>
  <c r="CR115" i="3"/>
  <c r="CD115" i="3"/>
  <c r="CA115" i="3"/>
  <c r="F115" i="3"/>
  <c r="E115" i="3"/>
  <c r="D115" i="3"/>
  <c r="CC115" i="3" s="1"/>
  <c r="CR114" i="3"/>
  <c r="CD114" i="3"/>
  <c r="CA114" i="3"/>
  <c r="F114" i="3"/>
  <c r="CB114" i="3" s="1"/>
  <c r="E114" i="3"/>
  <c r="CR113" i="3"/>
  <c r="CB113" i="3"/>
  <c r="CA113" i="3"/>
  <c r="F113" i="3"/>
  <c r="CP113" i="3" s="1"/>
  <c r="E113" i="3"/>
  <c r="D113" i="3" s="1"/>
  <c r="CU112" i="3"/>
  <c r="CT112" i="3"/>
  <c r="CS112" i="3"/>
  <c r="CR112" i="3"/>
  <c r="CO112" i="3"/>
  <c r="CH112" i="3"/>
  <c r="CD112" i="3"/>
  <c r="CB112" i="3"/>
  <c r="CA112" i="3"/>
  <c r="F112" i="3"/>
  <c r="CP112" i="3" s="1"/>
  <c r="E112" i="3"/>
  <c r="D112" i="3"/>
  <c r="CR111" i="3"/>
  <c r="CD111" i="3"/>
  <c r="CA111" i="3"/>
  <c r="F111" i="3"/>
  <c r="E111" i="3"/>
  <c r="D111" i="3"/>
  <c r="CR110" i="3"/>
  <c r="CD110" i="3"/>
  <c r="CA110" i="3"/>
  <c r="F110" i="3"/>
  <c r="E110" i="3"/>
  <c r="CV109" i="3"/>
  <c r="CU109" i="3"/>
  <c r="CS109" i="3"/>
  <c r="CR109" i="3"/>
  <c r="CQ109" i="3"/>
  <c r="CP109" i="3"/>
  <c r="CO109" i="3"/>
  <c r="CI109" i="3"/>
  <c r="CG109" i="3"/>
  <c r="CD109" i="3"/>
  <c r="CA109" i="3"/>
  <c r="F109" i="3"/>
  <c r="CB109" i="3" s="1"/>
  <c r="E109" i="3"/>
  <c r="D109" i="3"/>
  <c r="CW108" i="3"/>
  <c r="CU108" i="3"/>
  <c r="CT108" i="3"/>
  <c r="CS108" i="3"/>
  <c r="CR108" i="3"/>
  <c r="CQ108" i="3"/>
  <c r="CP108" i="3"/>
  <c r="CO108" i="3"/>
  <c r="CH108" i="3"/>
  <c r="CG108" i="3"/>
  <c r="CD108" i="3"/>
  <c r="CC108" i="3"/>
  <c r="CB108" i="3"/>
  <c r="CA108" i="3"/>
  <c r="F108" i="3"/>
  <c r="E108" i="3"/>
  <c r="D108" i="3" s="1"/>
  <c r="CW107" i="3"/>
  <c r="CV107" i="3"/>
  <c r="CU107" i="3"/>
  <c r="CT107" i="3"/>
  <c r="CS107" i="3"/>
  <c r="CR107" i="3"/>
  <c r="CQ107" i="3"/>
  <c r="CP107" i="3"/>
  <c r="CO107" i="3"/>
  <c r="CH107" i="3"/>
  <c r="CG107" i="3"/>
  <c r="CF107" i="3"/>
  <c r="CD107" i="3"/>
  <c r="CA107" i="3"/>
  <c r="F107" i="3"/>
  <c r="CB107" i="3" s="1"/>
  <c r="E107" i="3"/>
  <c r="D107" i="3"/>
  <c r="CR106" i="3"/>
  <c r="CP106" i="3"/>
  <c r="CD106" i="3"/>
  <c r="CA106" i="3"/>
  <c r="F106" i="3"/>
  <c r="E106" i="3"/>
  <c r="CB105" i="3"/>
  <c r="CA105" i="3"/>
  <c r="F105" i="3"/>
  <c r="CP105" i="3" s="1"/>
  <c r="E105" i="3"/>
  <c r="D105" i="3"/>
  <c r="CF105" i="3" s="1"/>
  <c r="CX104" i="3"/>
  <c r="CU104" i="3"/>
  <c r="CT104" i="3"/>
  <c r="CS104" i="3"/>
  <c r="CR104" i="3"/>
  <c r="CD104" i="3"/>
  <c r="CC104" i="3"/>
  <c r="CB104" i="3"/>
  <c r="F104" i="3"/>
  <c r="D104" i="3" s="1"/>
  <c r="E104" i="3"/>
  <c r="CW103" i="3"/>
  <c r="CV103" i="3"/>
  <c r="CS103" i="3"/>
  <c r="CR103" i="3"/>
  <c r="CP103" i="3"/>
  <c r="CO103" i="3"/>
  <c r="CI103" i="3"/>
  <c r="CF103" i="3"/>
  <c r="CD103" i="3"/>
  <c r="CA103" i="3"/>
  <c r="F103" i="3"/>
  <c r="CB103" i="3" s="1"/>
  <c r="E103" i="3"/>
  <c r="D103" i="3"/>
  <c r="CR102" i="3"/>
  <c r="CD102" i="3"/>
  <c r="CB102" i="3"/>
  <c r="CA102" i="3"/>
  <c r="F102" i="3"/>
  <c r="D102" i="3" s="1"/>
  <c r="E102" i="3"/>
  <c r="CR101" i="3"/>
  <c r="CH101" i="3"/>
  <c r="CF101" i="3"/>
  <c r="CE101" i="3"/>
  <c r="CD101" i="3"/>
  <c r="CB101" i="3"/>
  <c r="CA101" i="3"/>
  <c r="F101" i="3"/>
  <c r="CP101" i="3" s="1"/>
  <c r="E101" i="3"/>
  <c r="D101" i="3"/>
  <c r="CR100" i="3"/>
  <c r="CD100" i="3"/>
  <c r="CA100" i="3"/>
  <c r="F100" i="3"/>
  <c r="CP100" i="3" s="1"/>
  <c r="E100" i="3"/>
  <c r="D100" i="3"/>
  <c r="CC100" i="3" s="1"/>
  <c r="CW99" i="3"/>
  <c r="CV99" i="3"/>
  <c r="CR99" i="3"/>
  <c r="CD99" i="3"/>
  <c r="CA99" i="3"/>
  <c r="F99" i="3"/>
  <c r="CB99" i="3" s="1"/>
  <c r="E99" i="3"/>
  <c r="D99" i="3" s="1"/>
  <c r="CO99" i="3" s="1"/>
  <c r="CR98" i="3"/>
  <c r="CD98" i="3"/>
  <c r="CB98" i="3"/>
  <c r="CA98" i="3"/>
  <c r="F98" i="3"/>
  <c r="CP98" i="3" s="1"/>
  <c r="E98" i="3"/>
  <c r="CR97" i="3"/>
  <c r="CD97" i="3"/>
  <c r="CA97" i="3"/>
  <c r="F97" i="3"/>
  <c r="CP97" i="3" s="1"/>
  <c r="E97" i="3"/>
  <c r="D97" i="3" s="1"/>
  <c r="CH97" i="3" s="1"/>
  <c r="CR96" i="3"/>
  <c r="CI96" i="3"/>
  <c r="CD96" i="3"/>
  <c r="CA96" i="3"/>
  <c r="F96" i="3"/>
  <c r="CP96" i="3" s="1"/>
  <c r="E96" i="3"/>
  <c r="D96" i="3"/>
  <c r="CR95" i="3"/>
  <c r="CD95" i="3"/>
  <c r="CA95" i="3"/>
  <c r="F95" i="3"/>
  <c r="CP95" i="3" s="1"/>
  <c r="E95" i="3"/>
  <c r="D95" i="3" s="1"/>
  <c r="CR94" i="3"/>
  <c r="CD94" i="3"/>
  <c r="CA94" i="3"/>
  <c r="F94" i="3"/>
  <c r="E94" i="3"/>
  <c r="D94" i="3"/>
  <c r="CS94" i="3" s="1"/>
  <c r="CV93" i="3"/>
  <c r="CU93" i="3"/>
  <c r="CT93" i="3"/>
  <c r="CS93" i="3"/>
  <c r="CR93" i="3"/>
  <c r="CP93" i="3"/>
  <c r="CO93" i="3"/>
  <c r="CD93" i="3"/>
  <c r="CB93" i="3"/>
  <c r="CA93" i="3"/>
  <c r="F93" i="3"/>
  <c r="E93" i="3"/>
  <c r="D93" i="3"/>
  <c r="CW92" i="3"/>
  <c r="CV92" i="3"/>
  <c r="CT92" i="3"/>
  <c r="CR92" i="3"/>
  <c r="CQ92" i="3"/>
  <c r="CP92" i="3"/>
  <c r="CH92" i="3"/>
  <c r="CG92" i="3"/>
  <c r="CE92" i="3"/>
  <c r="CD92" i="3"/>
  <c r="CC92" i="3"/>
  <c r="CA92" i="3"/>
  <c r="F92" i="3"/>
  <c r="CB92" i="3" s="1"/>
  <c r="E92" i="3"/>
  <c r="D92" i="3" s="1"/>
  <c r="CR91" i="3"/>
  <c r="CD91" i="3"/>
  <c r="CA91" i="3"/>
  <c r="F91" i="3"/>
  <c r="D91" i="3" s="1"/>
  <c r="E91" i="3"/>
  <c r="D86" i="3"/>
  <c r="D85" i="3"/>
  <c r="I81" i="3"/>
  <c r="CO81" i="3" s="1"/>
  <c r="D81" i="3"/>
  <c r="I80" i="3"/>
  <c r="D80" i="3"/>
  <c r="I79" i="3"/>
  <c r="D79" i="3"/>
  <c r="I78" i="3"/>
  <c r="CO78" i="3" s="1"/>
  <c r="D78" i="3"/>
  <c r="CO77" i="3"/>
  <c r="CA77" i="3"/>
  <c r="O77" i="3" s="1"/>
  <c r="I77" i="3"/>
  <c r="D77" i="3"/>
  <c r="I76" i="3"/>
  <c r="D76" i="3"/>
  <c r="CO76" i="3" s="1"/>
  <c r="CA75" i="3"/>
  <c r="O75" i="3"/>
  <c r="I75" i="3"/>
  <c r="D75" i="3"/>
  <c r="CO74" i="3"/>
  <c r="I74" i="3"/>
  <c r="CA74" i="3" s="1"/>
  <c r="O74" i="3" s="1"/>
  <c r="D74" i="3"/>
  <c r="I73" i="3"/>
  <c r="CO73" i="3" s="1"/>
  <c r="D73" i="3"/>
  <c r="I72" i="3"/>
  <c r="D72" i="3"/>
  <c r="I71" i="3"/>
  <c r="D71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F67" i="3"/>
  <c r="CQ66" i="3"/>
  <c r="CO66" i="3"/>
  <c r="CC66" i="3"/>
  <c r="CA66" i="3"/>
  <c r="F66" i="3"/>
  <c r="E66" i="3"/>
  <c r="D66" i="3" s="1"/>
  <c r="CU65" i="3"/>
  <c r="CT65" i="3"/>
  <c r="CS65" i="3"/>
  <c r="CQ65" i="3"/>
  <c r="CP65" i="3"/>
  <c r="CO65" i="3"/>
  <c r="CD65" i="3"/>
  <c r="CC65" i="3"/>
  <c r="CB65" i="3"/>
  <c r="CA65" i="3"/>
  <c r="F65" i="3"/>
  <c r="D65" i="3" s="1"/>
  <c r="E65" i="3"/>
  <c r="CQ64" i="3"/>
  <c r="CO64" i="3"/>
  <c r="CC64" i="3"/>
  <c r="CA64" i="3"/>
  <c r="F64" i="3"/>
  <c r="CP64" i="3" s="1"/>
  <c r="E64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CV62" i="3"/>
  <c r="CT62" i="3"/>
  <c r="CS62" i="3"/>
  <c r="CR62" i="3"/>
  <c r="CQ62" i="3"/>
  <c r="CP62" i="3"/>
  <c r="CO62" i="3"/>
  <c r="CH62" i="3"/>
  <c r="CG62" i="3"/>
  <c r="CE62" i="3"/>
  <c r="CD62" i="3"/>
  <c r="CC62" i="3"/>
  <c r="CB62" i="3"/>
  <c r="CA62" i="3"/>
  <c r="F62" i="3"/>
  <c r="E62" i="3"/>
  <c r="D62" i="3"/>
  <c r="CV61" i="3"/>
  <c r="CT61" i="3"/>
  <c r="CS61" i="3"/>
  <c r="CR61" i="3"/>
  <c r="CQ61" i="3"/>
  <c r="CP61" i="3"/>
  <c r="CO61" i="3"/>
  <c r="CG61" i="3"/>
  <c r="CF61" i="3"/>
  <c r="CD61" i="3"/>
  <c r="CC61" i="3"/>
  <c r="CB61" i="3"/>
  <c r="CA61" i="3"/>
  <c r="F61" i="3"/>
  <c r="E61" i="3"/>
  <c r="D61" i="3"/>
  <c r="CQ60" i="3"/>
  <c r="CP60" i="3"/>
  <c r="CO60" i="3"/>
  <c r="CC60" i="3"/>
  <c r="CB60" i="3"/>
  <c r="CA60" i="3"/>
  <c r="F60" i="3"/>
  <c r="E60" i="3"/>
  <c r="D60" i="3"/>
  <c r="CD60" i="3" s="1"/>
  <c r="CQ59" i="3"/>
  <c r="CP59" i="3"/>
  <c r="CO59" i="3"/>
  <c r="CC59" i="3"/>
  <c r="CB59" i="3"/>
  <c r="CA59" i="3"/>
  <c r="F59" i="3"/>
  <c r="E59" i="3"/>
  <c r="D59" i="3" s="1"/>
  <c r="CQ58" i="3"/>
  <c r="CP58" i="3"/>
  <c r="CO58" i="3"/>
  <c r="CC58" i="3"/>
  <c r="CB58" i="3"/>
  <c r="CA58" i="3"/>
  <c r="F58" i="3"/>
  <c r="F63" i="3" s="1"/>
  <c r="E58" i="3"/>
  <c r="E63" i="3" s="1"/>
  <c r="D58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CQ56" i="3"/>
  <c r="CO56" i="3"/>
  <c r="CC56" i="3"/>
  <c r="CA56" i="3"/>
  <c r="F56" i="3"/>
  <c r="CP56" i="3" s="1"/>
  <c r="E56" i="3"/>
  <c r="D56" i="3"/>
  <c r="CD56" i="3" s="1"/>
  <c r="CV55" i="3"/>
  <c r="CU55" i="3"/>
  <c r="CQ55" i="3"/>
  <c r="CO55" i="3"/>
  <c r="CC55" i="3"/>
  <c r="CA55" i="3"/>
  <c r="F55" i="3"/>
  <c r="E55" i="3"/>
  <c r="D55" i="3"/>
  <c r="CQ54" i="3"/>
  <c r="CO54" i="3"/>
  <c r="CC54" i="3"/>
  <c r="CA54" i="3"/>
  <c r="F54" i="3"/>
  <c r="CP54" i="3" s="1"/>
  <c r="E54" i="3"/>
  <c r="CQ53" i="3"/>
  <c r="CO53" i="3"/>
  <c r="CC53" i="3"/>
  <c r="CA53" i="3"/>
  <c r="F53" i="3"/>
  <c r="E53" i="3"/>
  <c r="D53" i="3"/>
  <c r="CS53" i="3" s="1"/>
  <c r="CV52" i="3"/>
  <c r="CU52" i="3"/>
  <c r="CT52" i="3"/>
  <c r="CS52" i="3"/>
  <c r="CR52" i="3"/>
  <c r="CQ52" i="3"/>
  <c r="CO52" i="3"/>
  <c r="CC52" i="3"/>
  <c r="CA52" i="3"/>
  <c r="F52" i="3"/>
  <c r="E52" i="3"/>
  <c r="E57" i="3" s="1"/>
  <c r="D52" i="3"/>
  <c r="CU51" i="3"/>
  <c r="CT51" i="3"/>
  <c r="CS51" i="3"/>
  <c r="CR51" i="3"/>
  <c r="CQ51" i="3"/>
  <c r="CP51" i="3"/>
  <c r="CO51" i="3"/>
  <c r="CF51" i="3"/>
  <c r="CE51" i="3"/>
  <c r="CD51" i="3"/>
  <c r="CC51" i="3"/>
  <c r="CA51" i="3"/>
  <c r="F51" i="3"/>
  <c r="CB51" i="3" s="1"/>
  <c r="E51" i="3"/>
  <c r="D51" i="3"/>
  <c r="CQ50" i="3"/>
  <c r="CP50" i="3"/>
  <c r="CO50" i="3"/>
  <c r="CC50" i="3"/>
  <c r="CB50" i="3"/>
  <c r="CA50" i="3"/>
  <c r="F50" i="3"/>
  <c r="E50" i="3"/>
  <c r="D50" i="3" s="1"/>
  <c r="CV50" i="3" s="1"/>
  <c r="CT49" i="3"/>
  <c r="CS49" i="3"/>
  <c r="CQ49" i="3"/>
  <c r="CO49" i="3"/>
  <c r="CC49" i="3"/>
  <c r="CA49" i="3"/>
  <c r="F49" i="3"/>
  <c r="CP49" i="3" s="1"/>
  <c r="E49" i="3"/>
  <c r="D49" i="3" s="1"/>
  <c r="CH49" i="3" s="1"/>
  <c r="CQ48" i="3"/>
  <c r="CP48" i="3"/>
  <c r="CO48" i="3"/>
  <c r="CC48" i="3"/>
  <c r="CB48" i="3"/>
  <c r="CA48" i="3"/>
  <c r="F48" i="3"/>
  <c r="E48" i="3"/>
  <c r="D48" i="3" s="1"/>
  <c r="CQ47" i="3"/>
  <c r="CO47" i="3"/>
  <c r="CC47" i="3"/>
  <c r="CA47" i="3"/>
  <c r="F47" i="3"/>
  <c r="CP47" i="3" s="1"/>
  <c r="E47" i="3"/>
  <c r="D47" i="3"/>
  <c r="CH47" i="3" s="1"/>
  <c r="CV46" i="3"/>
  <c r="CU46" i="3"/>
  <c r="CT46" i="3"/>
  <c r="CO46" i="3"/>
  <c r="CA46" i="3"/>
  <c r="F46" i="3"/>
  <c r="CB46" i="3" s="1"/>
  <c r="E46" i="3"/>
  <c r="D46" i="3"/>
  <c r="CO45" i="3"/>
  <c r="CA45" i="3"/>
  <c r="F45" i="3"/>
  <c r="CB45" i="3" s="1"/>
  <c r="E45" i="3"/>
  <c r="D45" i="3"/>
  <c r="CV45" i="3" s="1"/>
  <c r="CQ44" i="3"/>
  <c r="CO44" i="3"/>
  <c r="CC44" i="3"/>
  <c r="CA44" i="3"/>
  <c r="F44" i="3"/>
  <c r="CB44" i="3" s="1"/>
  <c r="E44" i="3"/>
  <c r="D44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CQ38" i="3"/>
  <c r="CO38" i="3"/>
  <c r="CC38" i="3"/>
  <c r="CB38" i="3"/>
  <c r="CA38" i="3"/>
  <c r="F38" i="3"/>
  <c r="CP38" i="3" s="1"/>
  <c r="E38" i="3"/>
  <c r="D38" i="3"/>
  <c r="CV37" i="3"/>
  <c r="CU37" i="3"/>
  <c r="CT37" i="3"/>
  <c r="CS37" i="3"/>
  <c r="CQ37" i="3"/>
  <c r="CO37" i="3"/>
  <c r="CC37" i="3"/>
  <c r="CA37" i="3"/>
  <c r="F37" i="3"/>
  <c r="CP37" i="3" s="1"/>
  <c r="E37" i="3"/>
  <c r="D37" i="3"/>
  <c r="CQ36" i="3"/>
  <c r="CP36" i="3"/>
  <c r="CO36" i="3"/>
  <c r="CC36" i="3"/>
  <c r="CA36" i="3"/>
  <c r="F36" i="3"/>
  <c r="CB36" i="3" s="1"/>
  <c r="E36" i="3"/>
  <c r="D36" i="3" s="1"/>
  <c r="CQ35" i="3"/>
  <c r="CP35" i="3"/>
  <c r="CO35" i="3"/>
  <c r="CC35" i="3"/>
  <c r="CA35" i="3"/>
  <c r="F35" i="3"/>
  <c r="CB35" i="3" s="1"/>
  <c r="E35" i="3"/>
  <c r="D35" i="3" s="1"/>
  <c r="CQ34" i="3"/>
  <c r="CP34" i="3"/>
  <c r="CO34" i="3"/>
  <c r="CC34" i="3"/>
  <c r="CB34" i="3"/>
  <c r="CA34" i="3"/>
  <c r="F34" i="3"/>
  <c r="D34" i="3" s="1"/>
  <c r="E34" i="3"/>
  <c r="CV33" i="3"/>
  <c r="CU33" i="3"/>
  <c r="CT33" i="3"/>
  <c r="CS33" i="3"/>
  <c r="CR33" i="3"/>
  <c r="CQ33" i="3"/>
  <c r="CP33" i="3"/>
  <c r="CO33" i="3"/>
  <c r="CF33" i="3"/>
  <c r="CE33" i="3"/>
  <c r="CD33" i="3"/>
  <c r="CC33" i="3"/>
  <c r="CB33" i="3"/>
  <c r="CA33" i="3"/>
  <c r="F33" i="3"/>
  <c r="E33" i="3"/>
  <c r="D33" i="3"/>
  <c r="CT32" i="3"/>
  <c r="CS32" i="3"/>
  <c r="CR32" i="3"/>
  <c r="CQ32" i="3"/>
  <c r="CO32" i="3"/>
  <c r="CF32" i="3"/>
  <c r="CC32" i="3"/>
  <c r="CA32" i="3"/>
  <c r="F32" i="3"/>
  <c r="CP32" i="3" s="1"/>
  <c r="E32" i="3"/>
  <c r="D32" i="3" s="1"/>
  <c r="CQ31" i="3"/>
  <c r="CO31" i="3"/>
  <c r="CC31" i="3"/>
  <c r="CA31" i="3"/>
  <c r="F31" i="3"/>
  <c r="CB31" i="3" s="1"/>
  <c r="E31" i="3"/>
  <c r="D31" i="3" s="1"/>
  <c r="CQ30" i="3"/>
  <c r="CO30" i="3"/>
  <c r="CC30" i="3"/>
  <c r="CA30" i="3"/>
  <c r="F30" i="3"/>
  <c r="CP30" i="3" s="1"/>
  <c r="E30" i="3"/>
  <c r="D30" i="3" s="1"/>
  <c r="CV29" i="3"/>
  <c r="CU29" i="3"/>
  <c r="CT29" i="3"/>
  <c r="CQ29" i="3"/>
  <c r="CO29" i="3"/>
  <c r="CF29" i="3"/>
  <c r="CC29" i="3"/>
  <c r="CA29" i="3"/>
  <c r="F29" i="3"/>
  <c r="E29" i="3"/>
  <c r="D29" i="3"/>
  <c r="CQ28" i="3"/>
  <c r="CO28" i="3"/>
  <c r="CC28" i="3"/>
  <c r="CA28" i="3"/>
  <c r="F28" i="3"/>
  <c r="CP28" i="3" s="1"/>
  <c r="E28" i="3"/>
  <c r="CQ27" i="3"/>
  <c r="CO27" i="3"/>
  <c r="CC27" i="3"/>
  <c r="CA27" i="3"/>
  <c r="F27" i="3"/>
  <c r="CP27" i="3" s="1"/>
  <c r="E27" i="3"/>
  <c r="D27" i="3"/>
  <c r="CV26" i="3"/>
  <c r="CU26" i="3"/>
  <c r="CT26" i="3"/>
  <c r="CQ26" i="3"/>
  <c r="CO26" i="3"/>
  <c r="CC26" i="3"/>
  <c r="CA26" i="3"/>
  <c r="F26" i="3"/>
  <c r="CB26" i="3" s="1"/>
  <c r="E26" i="3"/>
  <c r="D26" i="3"/>
  <c r="CU25" i="3"/>
  <c r="CT25" i="3"/>
  <c r="CS25" i="3"/>
  <c r="CR25" i="3"/>
  <c r="CQ25" i="3"/>
  <c r="CP25" i="3"/>
  <c r="CO25" i="3"/>
  <c r="CF25" i="3"/>
  <c r="CD25" i="3"/>
  <c r="CC25" i="3"/>
  <c r="CA25" i="3"/>
  <c r="F25" i="3"/>
  <c r="CB25" i="3" s="1"/>
  <c r="E25" i="3"/>
  <c r="D25" i="3"/>
  <c r="CV24" i="3"/>
  <c r="CU24" i="3"/>
  <c r="CS24" i="3"/>
  <c r="CR24" i="3"/>
  <c r="CQ24" i="3"/>
  <c r="CP24" i="3"/>
  <c r="CO24" i="3"/>
  <c r="CF24" i="3"/>
  <c r="CE24" i="3"/>
  <c r="CD24" i="3"/>
  <c r="CC24" i="3"/>
  <c r="CB24" i="3"/>
  <c r="CA24" i="3"/>
  <c r="F24" i="3"/>
  <c r="D24" i="3" s="1"/>
  <c r="E24" i="3"/>
  <c r="CV23" i="3"/>
  <c r="CU23" i="3"/>
  <c r="CT23" i="3"/>
  <c r="CS23" i="3"/>
  <c r="CR23" i="3"/>
  <c r="CQ23" i="3"/>
  <c r="CP23" i="3"/>
  <c r="CO23" i="3"/>
  <c r="CF23" i="3"/>
  <c r="CE23" i="3"/>
  <c r="CD23" i="3"/>
  <c r="CC23" i="3"/>
  <c r="CB23" i="3"/>
  <c r="CA23" i="3"/>
  <c r="F23" i="3"/>
  <c r="E23" i="3"/>
  <c r="D23" i="3"/>
  <c r="CQ22" i="3"/>
  <c r="CO22" i="3"/>
  <c r="CC22" i="3"/>
  <c r="CA22" i="3"/>
  <c r="F22" i="3"/>
  <c r="CP22" i="3" s="1"/>
  <c r="E22" i="3"/>
  <c r="CR21" i="3"/>
  <c r="CQ21" i="3"/>
  <c r="CP21" i="3"/>
  <c r="CO21" i="3"/>
  <c r="CE21" i="3"/>
  <c r="CD21" i="3"/>
  <c r="CC21" i="3"/>
  <c r="CB21" i="3"/>
  <c r="CA21" i="3"/>
  <c r="F21" i="3"/>
  <c r="E21" i="3"/>
  <c r="E39" i="3" s="1"/>
  <c r="D21" i="3"/>
  <c r="CQ17" i="3"/>
  <c r="CO17" i="3"/>
  <c r="CC17" i="3"/>
  <c r="CA17" i="3"/>
  <c r="F17" i="3"/>
  <c r="CP17" i="3" s="1"/>
  <c r="E17" i="3"/>
  <c r="D17" i="3"/>
  <c r="CF17" i="3" s="1"/>
  <c r="CQ16" i="3"/>
  <c r="CO16" i="3"/>
  <c r="CC16" i="3"/>
  <c r="CA16" i="3"/>
  <c r="F16" i="3"/>
  <c r="E16" i="3"/>
  <c r="D16" i="3" s="1"/>
  <c r="CV15" i="3"/>
  <c r="CU15" i="3"/>
  <c r="CT15" i="3"/>
  <c r="CS15" i="3"/>
  <c r="CR15" i="3"/>
  <c r="CQ15" i="3"/>
  <c r="CO15" i="3"/>
  <c r="CC15" i="3"/>
  <c r="CB15" i="3"/>
  <c r="CA15" i="3"/>
  <c r="F15" i="3"/>
  <c r="CP15" i="3" s="1"/>
  <c r="E15" i="3"/>
  <c r="D15" i="3"/>
  <c r="CV14" i="3"/>
  <c r="CU14" i="3"/>
  <c r="CT14" i="3"/>
  <c r="CS14" i="3"/>
  <c r="CR14" i="3"/>
  <c r="CQ14" i="3"/>
  <c r="CP14" i="3"/>
  <c r="CO14" i="3"/>
  <c r="CC14" i="3"/>
  <c r="CB14" i="3"/>
  <c r="CA14" i="3"/>
  <c r="F14" i="3"/>
  <c r="E14" i="3"/>
  <c r="D14" i="3"/>
  <c r="CQ13" i="3"/>
  <c r="CO13" i="3"/>
  <c r="CC13" i="3"/>
  <c r="CA13" i="3"/>
  <c r="F13" i="3"/>
  <c r="CB13" i="3" s="1"/>
  <c r="E13" i="3"/>
  <c r="D13" i="3"/>
  <c r="CU12" i="3"/>
  <c r="CT12" i="3"/>
  <c r="CQ12" i="3"/>
  <c r="CP12" i="3"/>
  <c r="CO12" i="3"/>
  <c r="CC12" i="3"/>
  <c r="CA12" i="3"/>
  <c r="F12" i="3"/>
  <c r="CB12" i="3" s="1"/>
  <c r="E12" i="3"/>
  <c r="D12" i="3"/>
  <c r="CE12" i="3" s="1"/>
  <c r="A5" i="3"/>
  <c r="A4" i="3"/>
  <c r="A3" i="3"/>
  <c r="A2" i="3"/>
  <c r="CU95" i="3" l="1"/>
  <c r="CQ95" i="3"/>
  <c r="CH95" i="3"/>
  <c r="CG95" i="3"/>
  <c r="CS95" i="3"/>
  <c r="CO95" i="3"/>
  <c r="CI95" i="3"/>
  <c r="CF95" i="3"/>
  <c r="CE95" i="3"/>
  <c r="CW95" i="3"/>
  <c r="CT95" i="3"/>
  <c r="CV95" i="3"/>
  <c r="CC95" i="3"/>
  <c r="AY95" i="3" s="1"/>
  <c r="AY13" i="3"/>
  <c r="CR66" i="3"/>
  <c r="CH66" i="3"/>
  <c r="CE66" i="3"/>
  <c r="CF66" i="3"/>
  <c r="CD66" i="3"/>
  <c r="CG66" i="3"/>
  <c r="CV66" i="3"/>
  <c r="CU66" i="3"/>
  <c r="CT66" i="3"/>
  <c r="CS66" i="3"/>
  <c r="CH30" i="3"/>
  <c r="CG30" i="3"/>
  <c r="CU30" i="3"/>
  <c r="CT30" i="3"/>
  <c r="CS30" i="3"/>
  <c r="CR30" i="3"/>
  <c r="CD30" i="3"/>
  <c r="CV30" i="3"/>
  <c r="CF30" i="3"/>
  <c r="CE30" i="3"/>
  <c r="CO232" i="3"/>
  <c r="CD232" i="3"/>
  <c r="CC232" i="3"/>
  <c r="CA232" i="3"/>
  <c r="CR232" i="3"/>
  <c r="CQ232" i="3"/>
  <c r="AY107" i="3"/>
  <c r="D332" i="3"/>
  <c r="CU59" i="3"/>
  <c r="CG59" i="3"/>
  <c r="CF59" i="3"/>
  <c r="CT59" i="3"/>
  <c r="CS59" i="3"/>
  <c r="CR59" i="3"/>
  <c r="CH59" i="3"/>
  <c r="CE59" i="3"/>
  <c r="CD59" i="3"/>
  <c r="AY59" i="3" s="1"/>
  <c r="CV59" i="3"/>
  <c r="CH31" i="3"/>
  <c r="CG31" i="3"/>
  <c r="CU31" i="3"/>
  <c r="CV31" i="3"/>
  <c r="CT31" i="3"/>
  <c r="CS31" i="3"/>
  <c r="CF31" i="3"/>
  <c r="AY31" i="3" s="1"/>
  <c r="CE31" i="3"/>
  <c r="CR31" i="3"/>
  <c r="CD31" i="3"/>
  <c r="CH35" i="3"/>
  <c r="CG35" i="3"/>
  <c r="CV35" i="3"/>
  <c r="CR35" i="3"/>
  <c r="CS35" i="3"/>
  <c r="CE35" i="3"/>
  <c r="CU35" i="3"/>
  <c r="CT35" i="3"/>
  <c r="CF35" i="3"/>
  <c r="CD35" i="3"/>
  <c r="AY35" i="3" s="1"/>
  <c r="CG48" i="3"/>
  <c r="CE48" i="3"/>
  <c r="CD48" i="3"/>
  <c r="CU48" i="3"/>
  <c r="CV48" i="3"/>
  <c r="CT48" i="3"/>
  <c r="CS48" i="3"/>
  <c r="CR48" i="3"/>
  <c r="CH48" i="3"/>
  <c r="CF48" i="3"/>
  <c r="CH16" i="3"/>
  <c r="CG16" i="3"/>
  <c r="CS16" i="3"/>
  <c r="CR16" i="3"/>
  <c r="CV16" i="3"/>
  <c r="CU16" i="3"/>
  <c r="CD16" i="3"/>
  <c r="CT16" i="3"/>
  <c r="CF16" i="3"/>
  <c r="CE16" i="3"/>
  <c r="CH36" i="3"/>
  <c r="CG36" i="3"/>
  <c r="CE36" i="3"/>
  <c r="CD36" i="3"/>
  <c r="AY36" i="3" s="1"/>
  <c r="CS36" i="3"/>
  <c r="CF36" i="3"/>
  <c r="CV36" i="3"/>
  <c r="CU36" i="3"/>
  <c r="CR36" i="3"/>
  <c r="CT36" i="3"/>
  <c r="CD200" i="3"/>
  <c r="CA200" i="3"/>
  <c r="CH200" i="3"/>
  <c r="CG200" i="3"/>
  <c r="CF200" i="3"/>
  <c r="CV200" i="3"/>
  <c r="CU200" i="3"/>
  <c r="CT200" i="3"/>
  <c r="CQ200" i="3"/>
  <c r="CP200" i="3"/>
  <c r="CO200" i="3"/>
  <c r="CE200" i="3"/>
  <c r="CC200" i="3"/>
  <c r="CB200" i="3"/>
  <c r="CH27" i="3"/>
  <c r="CG27" i="3"/>
  <c r="CF27" i="3"/>
  <c r="CE27" i="3"/>
  <c r="CD27" i="3"/>
  <c r="CS111" i="3"/>
  <c r="CG111" i="3"/>
  <c r="CC111" i="3"/>
  <c r="CI111" i="3"/>
  <c r="CH111" i="3"/>
  <c r="CV111" i="3"/>
  <c r="CU111" i="3"/>
  <c r="CT111" i="3"/>
  <c r="CO111" i="3"/>
  <c r="CQ111" i="3"/>
  <c r="CP114" i="3"/>
  <c r="CB116" i="3"/>
  <c r="CE123" i="3"/>
  <c r="CS123" i="3"/>
  <c r="CJ123" i="3"/>
  <c r="CQ123" i="3"/>
  <c r="CH123" i="3"/>
  <c r="AY123" i="3" s="1"/>
  <c r="CG123" i="3"/>
  <c r="CI123" i="3"/>
  <c r="CF123" i="3"/>
  <c r="CC123" i="3"/>
  <c r="CB168" i="3"/>
  <c r="CS182" i="3"/>
  <c r="CA184" i="3"/>
  <c r="CF207" i="3"/>
  <c r="CC210" i="3"/>
  <c r="CU210" i="3"/>
  <c r="CP210" i="3"/>
  <c r="CO210" i="3"/>
  <c r="CH210" i="3"/>
  <c r="CG210" i="3"/>
  <c r="CS210" i="3"/>
  <c r="CQ210" i="3"/>
  <c r="CE210" i="3"/>
  <c r="CV210" i="3"/>
  <c r="CD210" i="3"/>
  <c r="CR210" i="3"/>
  <c r="CB210" i="3"/>
  <c r="CA210" i="3"/>
  <c r="CW270" i="3"/>
  <c r="CO297" i="3"/>
  <c r="CA297" i="3"/>
  <c r="CZ303" i="3"/>
  <c r="CY303" i="3"/>
  <c r="CX303" i="3"/>
  <c r="CW303" i="3"/>
  <c r="CV303" i="3"/>
  <c r="CT303" i="3"/>
  <c r="CH303" i="3"/>
  <c r="CF303" i="3"/>
  <c r="CL303" i="3"/>
  <c r="CK303" i="3"/>
  <c r="CJ303" i="3"/>
  <c r="E331" i="3"/>
  <c r="D331" i="3" s="1"/>
  <c r="D22" i="3"/>
  <c r="CP45" i="3"/>
  <c r="CB97" i="3"/>
  <c r="AY97" i="3" s="1"/>
  <c r="CB100" i="3"/>
  <c r="CO102" i="3"/>
  <c r="CG102" i="3"/>
  <c r="CQ102" i="3"/>
  <c r="CF102" i="3"/>
  <c r="CW102" i="3"/>
  <c r="CV102" i="3"/>
  <c r="CS102" i="3"/>
  <c r="CB121" i="3"/>
  <c r="D121" i="3"/>
  <c r="CB125" i="3"/>
  <c r="CF128" i="3"/>
  <c r="CD184" i="3"/>
  <c r="CA189" i="3"/>
  <c r="CG223" i="3"/>
  <c r="CO263" i="3"/>
  <c r="CA263" i="3"/>
  <c r="CA303" i="3"/>
  <c r="CO303" i="3"/>
  <c r="CH38" i="3"/>
  <c r="CG38" i="3"/>
  <c r="AY38" i="3" s="1"/>
  <c r="CF38" i="3"/>
  <c r="CE38" i="3"/>
  <c r="CB17" i="3"/>
  <c r="CU58" i="3"/>
  <c r="CF58" i="3"/>
  <c r="CE58" i="3"/>
  <c r="CD58" i="3"/>
  <c r="CH58" i="3"/>
  <c r="CG58" i="3"/>
  <c r="AY58" i="3" s="1"/>
  <c r="CU222" i="3"/>
  <c r="CT222" i="3"/>
  <c r="CS222" i="3"/>
  <c r="CR222" i="3"/>
  <c r="CP222" i="3"/>
  <c r="CO222" i="3"/>
  <c r="CQ222" i="3"/>
  <c r="CF222" i="3"/>
  <c r="CH222" i="3"/>
  <c r="CG222" i="3"/>
  <c r="CD222" i="3"/>
  <c r="CB222" i="3"/>
  <c r="CV222" i="3"/>
  <c r="CE222" i="3"/>
  <c r="CC222" i="3"/>
  <c r="CA222" i="3"/>
  <c r="CH13" i="3"/>
  <c r="CG13" i="3"/>
  <c r="CE13" i="3"/>
  <c r="CD13" i="3"/>
  <c r="CH91" i="3"/>
  <c r="CS91" i="3"/>
  <c r="CO91" i="3"/>
  <c r="CI91" i="3"/>
  <c r="CW91" i="3"/>
  <c r="CV91" i="3"/>
  <c r="CQ91" i="3"/>
  <c r="AY170" i="3"/>
  <c r="CV209" i="3"/>
  <c r="CH34" i="3"/>
  <c r="CG34" i="3"/>
  <c r="CT34" i="3"/>
  <c r="CE44" i="3"/>
  <c r="CD44" i="3"/>
  <c r="CV44" i="3"/>
  <c r="CD50" i="3"/>
  <c r="CO118" i="3"/>
  <c r="CI118" i="3"/>
  <c r="CH118" i="3"/>
  <c r="CW118" i="3"/>
  <c r="CV118" i="3"/>
  <c r="CC118" i="3"/>
  <c r="AY118" i="3" s="1"/>
  <c r="CH279" i="3"/>
  <c r="CG279" i="3"/>
  <c r="CF279" i="3"/>
  <c r="CV279" i="3"/>
  <c r="CT279" i="3"/>
  <c r="CL279" i="3"/>
  <c r="CK279" i="3"/>
  <c r="CJ279" i="3"/>
  <c r="CI279" i="3"/>
  <c r="CZ279" i="3"/>
  <c r="CY279" i="3"/>
  <c r="CX279" i="3"/>
  <c r="CU279" i="3"/>
  <c r="CH26" i="3"/>
  <c r="CG26" i="3"/>
  <c r="CE26" i="3"/>
  <c r="CD26" i="3"/>
  <c r="AY26" i="3" s="1"/>
  <c r="CB47" i="3"/>
  <c r="AY47" i="3" s="1"/>
  <c r="CH113" i="3"/>
  <c r="CI113" i="3"/>
  <c r="CC113" i="3"/>
  <c r="CU113" i="3"/>
  <c r="CT113" i="3"/>
  <c r="CQ113" i="3"/>
  <c r="CO113" i="3"/>
  <c r="CQ219" i="3"/>
  <c r="CP219" i="3"/>
  <c r="CO219" i="3"/>
  <c r="CH219" i="3"/>
  <c r="CF219" i="3"/>
  <c r="CE219" i="3"/>
  <c r="CS219" i="3"/>
  <c r="CD219" i="3"/>
  <c r="CV219" i="3"/>
  <c r="CU219" i="3"/>
  <c r="CA219" i="3"/>
  <c r="CT219" i="3"/>
  <c r="CR219" i="3"/>
  <c r="CG219" i="3"/>
  <c r="CC219" i="3"/>
  <c r="CB219" i="3"/>
  <c r="CH37" i="3"/>
  <c r="CG37" i="3"/>
  <c r="CF37" i="3"/>
  <c r="CE37" i="3"/>
  <c r="CD37" i="3"/>
  <c r="CE97" i="3"/>
  <c r="CB133" i="3"/>
  <c r="CP133" i="3"/>
  <c r="CV224" i="3"/>
  <c r="CU224" i="3"/>
  <c r="CT224" i="3"/>
  <c r="CR224" i="3"/>
  <c r="CQ224" i="3"/>
  <c r="CC224" i="3"/>
  <c r="CF224" i="3"/>
  <c r="CS224" i="3"/>
  <c r="CO224" i="3"/>
  <c r="CP224" i="3"/>
  <c r="CH224" i="3"/>
  <c r="CA224" i="3"/>
  <c r="CG224" i="3"/>
  <c r="CE224" i="3"/>
  <c r="CD224" i="3"/>
  <c r="CB224" i="3"/>
  <c r="AY12" i="3"/>
  <c r="CD38" i="3"/>
  <c r="CG55" i="3"/>
  <c r="CS55" i="3"/>
  <c r="CR55" i="3"/>
  <c r="CT55" i="3"/>
  <c r="CF55" i="3"/>
  <c r="CH55" i="3"/>
  <c r="CW96" i="3"/>
  <c r="CS96" i="3"/>
  <c r="CO96" i="3"/>
  <c r="CG96" i="3"/>
  <c r="CF96" i="3"/>
  <c r="CV96" i="3"/>
  <c r="CU96" i="3"/>
  <c r="CT96" i="3"/>
  <c r="CQ96" i="3"/>
  <c r="CS119" i="3"/>
  <c r="CR163" i="3"/>
  <c r="CH105" i="3"/>
  <c r="CE111" i="3"/>
  <c r="CT119" i="3"/>
  <c r="CL267" i="3"/>
  <c r="CK267" i="3"/>
  <c r="CJ267" i="3"/>
  <c r="CI267" i="3"/>
  <c r="CH267" i="3"/>
  <c r="CG267" i="3"/>
  <c r="CF267" i="3"/>
  <c r="CX267" i="3"/>
  <c r="CZ267" i="3"/>
  <c r="CY267" i="3"/>
  <c r="CW267" i="3"/>
  <c r="CV267" i="3"/>
  <c r="CU267" i="3"/>
  <c r="CT267" i="3"/>
  <c r="CH32" i="3"/>
  <c r="CG32" i="3"/>
  <c r="CV32" i="3"/>
  <c r="CU32" i="3"/>
  <c r="CH44" i="3"/>
  <c r="CB49" i="3"/>
  <c r="CR50" i="3"/>
  <c r="CP55" i="3"/>
  <c r="CB55" i="3"/>
  <c r="CT58" i="3"/>
  <c r="CA73" i="3"/>
  <c r="O73" i="3" s="1"/>
  <c r="CA78" i="3"/>
  <c r="O78" i="3" s="1"/>
  <c r="CG91" i="3"/>
  <c r="CI94" i="3"/>
  <c r="CW100" i="3"/>
  <c r="CE102" i="3"/>
  <c r="CV105" i="3"/>
  <c r="CF111" i="3"/>
  <c r="CE113" i="3"/>
  <c r="AY113" i="3" s="1"/>
  <c r="CP115" i="3"/>
  <c r="CB115" i="3"/>
  <c r="CU119" i="3"/>
  <c r="CT123" i="3"/>
  <c r="CH125" i="3"/>
  <c r="CW139" i="3"/>
  <c r="CH167" i="3"/>
  <c r="CG167" i="3"/>
  <c r="CV167" i="3"/>
  <c r="CR167" i="3"/>
  <c r="CF167" i="3"/>
  <c r="CE167" i="3"/>
  <c r="AY167" i="3" s="1"/>
  <c r="CU167" i="3"/>
  <c r="CT167" i="3"/>
  <c r="CS167" i="3"/>
  <c r="CD167" i="3"/>
  <c r="CF169" i="3"/>
  <c r="CU169" i="3"/>
  <c r="CR169" i="3"/>
  <c r="CV169" i="3"/>
  <c r="CE169" i="3"/>
  <c r="CD169" i="3"/>
  <c r="CF202" i="3"/>
  <c r="CO212" i="3"/>
  <c r="CF212" i="3"/>
  <c r="CT212" i="3"/>
  <c r="CH212" i="3"/>
  <c r="CE212" i="3"/>
  <c r="CB212" i="3"/>
  <c r="CV212" i="3"/>
  <c r="CS212" i="3"/>
  <c r="CH215" i="3"/>
  <c r="CR220" i="3"/>
  <c r="CQ220" i="3"/>
  <c r="CP220" i="3"/>
  <c r="CO220" i="3"/>
  <c r="CG220" i="3"/>
  <c r="CE220" i="3"/>
  <c r="CC220" i="3"/>
  <c r="CV220" i="3"/>
  <c r="CU220" i="3"/>
  <c r="CB220" i="3"/>
  <c r="CH220" i="3"/>
  <c r="CS220" i="3"/>
  <c r="CK252" i="3"/>
  <c r="CA261" i="3"/>
  <c r="AY261" i="3" s="1"/>
  <c r="CO261" i="3"/>
  <c r="CU184" i="3"/>
  <c r="CR184" i="3"/>
  <c r="CQ184" i="3"/>
  <c r="CP184" i="3"/>
  <c r="CB184" i="3"/>
  <c r="CV184" i="3"/>
  <c r="CT184" i="3"/>
  <c r="CS184" i="3"/>
  <c r="CO184" i="3"/>
  <c r="CG184" i="3"/>
  <c r="CH184" i="3"/>
  <c r="CC184" i="3"/>
  <c r="CV17" i="3"/>
  <c r="CS13" i="3"/>
  <c r="CH25" i="3"/>
  <c r="CG25" i="3"/>
  <c r="CV25" i="3"/>
  <c r="CR27" i="3"/>
  <c r="CS50" i="3"/>
  <c r="CR53" i="3"/>
  <c r="CO94" i="3"/>
  <c r="CV119" i="3"/>
  <c r="CI125" i="3"/>
  <c r="CC127" i="3"/>
  <c r="CD165" i="3"/>
  <c r="CH202" i="3"/>
  <c r="CA220" i="3"/>
  <c r="CO252" i="3"/>
  <c r="CA257" i="3"/>
  <c r="CO257" i="3"/>
  <c r="D257" i="3"/>
  <c r="F39" i="3"/>
  <c r="CT116" i="3"/>
  <c r="CS116" i="3"/>
  <c r="CF116" i="3"/>
  <c r="CC116" i="3"/>
  <c r="CJ116" i="3"/>
  <c r="CE116" i="3"/>
  <c r="CV116" i="3"/>
  <c r="CU116" i="3"/>
  <c r="CX116" i="3"/>
  <c r="CW116" i="3"/>
  <c r="CI116" i="3"/>
  <c r="CB191" i="3"/>
  <c r="CP191" i="3"/>
  <c r="CO191" i="3"/>
  <c r="CH191" i="3"/>
  <c r="CV191" i="3"/>
  <c r="CT191" i="3"/>
  <c r="CS191" i="3"/>
  <c r="CC191" i="3"/>
  <c r="CU191" i="3"/>
  <c r="CR191" i="3"/>
  <c r="CQ191" i="3"/>
  <c r="CG191" i="3"/>
  <c r="CV286" i="3"/>
  <c r="CT286" i="3"/>
  <c r="CL286" i="3"/>
  <c r="CK286" i="3"/>
  <c r="CI286" i="3"/>
  <c r="CH286" i="3"/>
  <c r="CZ286" i="3"/>
  <c r="CY286" i="3"/>
  <c r="CF286" i="3"/>
  <c r="CW286" i="3"/>
  <c r="CB28" i="3"/>
  <c r="CF172" i="3"/>
  <c r="CT172" i="3"/>
  <c r="CS172" i="3"/>
  <c r="CD172" i="3"/>
  <c r="CR172" i="3"/>
  <c r="CV172" i="3"/>
  <c r="CU172" i="3"/>
  <c r="CH172" i="3"/>
  <c r="CG172" i="3"/>
  <c r="CE172" i="3"/>
  <c r="CR209" i="3"/>
  <c r="CB64" i="3"/>
  <c r="CB95" i="3"/>
  <c r="CF170" i="3"/>
  <c r="CR170" i="3"/>
  <c r="CU170" i="3"/>
  <c r="CD170" i="3"/>
  <c r="CV170" i="3"/>
  <c r="CT170" i="3"/>
  <c r="CS170" i="3"/>
  <c r="CZ275" i="3"/>
  <c r="CY275" i="3"/>
  <c r="CW275" i="3"/>
  <c r="CV275" i="3"/>
  <c r="CT275" i="3"/>
  <c r="CK275" i="3"/>
  <c r="CH275" i="3"/>
  <c r="CF275" i="3"/>
  <c r="CL275" i="3"/>
  <c r="CI275" i="3"/>
  <c r="CA307" i="3"/>
  <c r="CP172" i="3"/>
  <c r="CB172" i="3"/>
  <c r="CS200" i="3"/>
  <c r="CB91" i="3"/>
  <c r="CC125" i="3"/>
  <c r="CH139" i="3"/>
  <c r="CB189" i="3"/>
  <c r="CV205" i="3"/>
  <c r="CH205" i="3"/>
  <c r="CS205" i="3"/>
  <c r="CR205" i="3"/>
  <c r="CQ205" i="3"/>
  <c r="CP205" i="3"/>
  <c r="CB205" i="3"/>
  <c r="CU205" i="3"/>
  <c r="CG205" i="3"/>
  <c r="CD205" i="3"/>
  <c r="CO205" i="3"/>
  <c r="CE205" i="3"/>
  <c r="CC205" i="3"/>
  <c r="CA205" i="3"/>
  <c r="CF13" i="3"/>
  <c r="CB27" i="3"/>
  <c r="AY27" i="3" s="1"/>
  <c r="CE50" i="3"/>
  <c r="CP66" i="3"/>
  <c r="CB66" i="3"/>
  <c r="CC91" i="3"/>
  <c r="CZ271" i="3"/>
  <c r="CY271" i="3"/>
  <c r="CW271" i="3"/>
  <c r="CV271" i="3"/>
  <c r="CT271" i="3"/>
  <c r="CS271" i="3"/>
  <c r="CL271" i="3"/>
  <c r="CF271" i="3"/>
  <c r="CK271" i="3"/>
  <c r="CH271" i="3"/>
  <c r="CE271" i="3"/>
  <c r="CI271" i="3"/>
  <c r="CP31" i="3"/>
  <c r="CB94" i="3"/>
  <c r="CP94" i="3"/>
  <c r="CO116" i="3"/>
  <c r="CE125" i="3"/>
  <c r="CG168" i="3"/>
  <c r="CF173" i="3"/>
  <c r="CU173" i="3"/>
  <c r="CT173" i="3"/>
  <c r="CE173" i="3"/>
  <c r="CG173" i="3"/>
  <c r="AY173" i="3" s="1"/>
  <c r="CV173" i="3"/>
  <c r="CS173" i="3"/>
  <c r="CH189" i="3"/>
  <c r="CA215" i="3"/>
  <c r="CU215" i="3"/>
  <c r="CS215" i="3"/>
  <c r="CG215" i="3"/>
  <c r="CE215" i="3"/>
  <c r="CV215" i="3"/>
  <c r="CW279" i="3"/>
  <c r="CE34" i="3"/>
  <c r="CU45" i="3"/>
  <c r="CU100" i="3"/>
  <c r="CF125" i="3"/>
  <c r="CB30" i="3"/>
  <c r="CS58" i="3"/>
  <c r="CB141" i="3"/>
  <c r="CK261" i="3"/>
  <c r="CJ261" i="3"/>
  <c r="CI261" i="3"/>
  <c r="CH261" i="3"/>
  <c r="CF261" i="3"/>
  <c r="CY261" i="3"/>
  <c r="CX261" i="3"/>
  <c r="CZ261" i="3"/>
  <c r="CL261" i="3"/>
  <c r="CW261" i="3"/>
  <c r="CT261" i="3"/>
  <c r="CV261" i="3"/>
  <c r="CH21" i="3"/>
  <c r="CG21" i="3"/>
  <c r="CV21" i="3"/>
  <c r="CU21" i="3"/>
  <c r="CT21" i="3"/>
  <c r="CS21" i="3"/>
  <c r="CF21" i="3"/>
  <c r="AY21" i="3" s="1"/>
  <c r="CR38" i="3"/>
  <c r="CP52" i="3"/>
  <c r="CB52" i="3"/>
  <c r="CV58" i="3"/>
  <c r="CP91" i="3"/>
  <c r="CS97" i="3"/>
  <c r="CQ101" i="3"/>
  <c r="CG101" i="3"/>
  <c r="CU101" i="3"/>
  <c r="CT101" i="3"/>
  <c r="CO101" i="3"/>
  <c r="CI101" i="3"/>
  <c r="CW101" i="3"/>
  <c r="CV101" i="3"/>
  <c r="CS101" i="3"/>
  <c r="CH102" i="3"/>
  <c r="CW105" i="3"/>
  <c r="CF113" i="3"/>
  <c r="CE118" i="3"/>
  <c r="CU123" i="3"/>
  <c r="CH138" i="3"/>
  <c r="CG138" i="3"/>
  <c r="CW138" i="3"/>
  <c r="CT138" i="3"/>
  <c r="CO138" i="3"/>
  <c r="CE138" i="3"/>
  <c r="CI138" i="3"/>
  <c r="CF138" i="3"/>
  <c r="CC138" i="3"/>
  <c r="AY138" i="3" s="1"/>
  <c r="CX138" i="3"/>
  <c r="CV138" i="3"/>
  <c r="CU138" i="3"/>
  <c r="CS138" i="3"/>
  <c r="CJ138" i="3"/>
  <c r="CX139" i="3"/>
  <c r="CF12" i="3"/>
  <c r="CT13" i="3"/>
  <c r="CF26" i="3"/>
  <c r="CS27" i="3"/>
  <c r="CP29" i="3"/>
  <c r="CB29" i="3"/>
  <c r="CB37" i="3"/>
  <c r="CS38" i="3"/>
  <c r="CP44" i="3"/>
  <c r="CD49" i="3"/>
  <c r="CU50" i="3"/>
  <c r="D63" i="3"/>
  <c r="CR65" i="3"/>
  <c r="CH65" i="3"/>
  <c r="CG65" i="3"/>
  <c r="CF65" i="3"/>
  <c r="CV65" i="3"/>
  <c r="CT97" i="3"/>
  <c r="CI102" i="3"/>
  <c r="D110" i="3"/>
  <c r="CW111" i="3"/>
  <c r="CG113" i="3"/>
  <c r="CF118" i="3"/>
  <c r="D120" i="3"/>
  <c r="D122" i="3"/>
  <c r="CV123" i="3"/>
  <c r="CQ125" i="3"/>
  <c r="CO140" i="3"/>
  <c r="CI140" i="3"/>
  <c r="CE140" i="3"/>
  <c r="CQ140" i="3"/>
  <c r="CH140" i="3"/>
  <c r="CG140" i="3"/>
  <c r="CF140" i="3"/>
  <c r="CC140" i="3"/>
  <c r="AY140" i="3" s="1"/>
  <c r="E143" i="3"/>
  <c r="D143" i="3" s="1"/>
  <c r="CF165" i="3"/>
  <c r="CB171" i="3"/>
  <c r="D171" i="3"/>
  <c r="CO202" i="3"/>
  <c r="CP215" i="3"/>
  <c r="CD220" i="3"/>
  <c r="CE47" i="3"/>
  <c r="CD47" i="3"/>
  <c r="CT47" i="3"/>
  <c r="CS47" i="3"/>
  <c r="CR47" i="3"/>
  <c r="CD191" i="3"/>
  <c r="AY50" i="3"/>
  <c r="CE189" i="3"/>
  <c r="CD189" i="3"/>
  <c r="CC189" i="3"/>
  <c r="CV189" i="3"/>
  <c r="CP189" i="3"/>
  <c r="CF189" i="3"/>
  <c r="CU189" i="3"/>
  <c r="CT189" i="3"/>
  <c r="CS189" i="3"/>
  <c r="CR189" i="3"/>
  <c r="CO189" i="3"/>
  <c r="CG53" i="3"/>
  <c r="CH53" i="3"/>
  <c r="CF53" i="3"/>
  <c r="CE53" i="3"/>
  <c r="CD53" i="3"/>
  <c r="CR13" i="3"/>
  <c r="CU47" i="3"/>
  <c r="CT53" i="3"/>
  <c r="CO79" i="3"/>
  <c r="CA79" i="3"/>
  <c r="O79" i="3" s="1"/>
  <c r="CT91" i="3"/>
  <c r="CB96" i="3"/>
  <c r="CV97" i="3"/>
  <c r="CP102" i="3"/>
  <c r="CB106" i="3"/>
  <c r="D106" i="3"/>
  <c r="CB110" i="3"/>
  <c r="CP110" i="3"/>
  <c r="CQ112" i="3"/>
  <c r="CI112" i="3"/>
  <c r="CG112" i="3"/>
  <c r="CC112" i="3"/>
  <c r="AY112" i="3" s="1"/>
  <c r="CF112" i="3"/>
  <c r="CE112" i="3"/>
  <c r="CV112" i="3"/>
  <c r="CW112" i="3"/>
  <c r="CG118" i="3"/>
  <c r="CP120" i="3"/>
  <c r="CB120" i="3"/>
  <c r="CB122" i="3"/>
  <c r="CP122" i="3"/>
  <c r="CW123" i="3"/>
  <c r="CQ127" i="3"/>
  <c r="CB129" i="3"/>
  <c r="D142" i="3"/>
  <c r="CD173" i="3"/>
  <c r="CC180" i="3"/>
  <c r="CV180" i="3"/>
  <c r="CG180" i="3"/>
  <c r="CU180" i="3"/>
  <c r="CQ180" i="3"/>
  <c r="CR180" i="3"/>
  <c r="CE180" i="3"/>
  <c r="CS180" i="3"/>
  <c r="CP180" i="3"/>
  <c r="CO180" i="3"/>
  <c r="CH180" i="3"/>
  <c r="CD180" i="3"/>
  <c r="CB180" i="3"/>
  <c r="CP202" i="3"/>
  <c r="CA212" i="3"/>
  <c r="CT215" i="3"/>
  <c r="CI255" i="3"/>
  <c r="CH255" i="3"/>
  <c r="CF255" i="3"/>
  <c r="AY255" i="3" s="1"/>
  <c r="CV255" i="3"/>
  <c r="CZ255" i="3"/>
  <c r="CY255" i="3"/>
  <c r="CX255" i="3"/>
  <c r="CW255" i="3"/>
  <c r="CJ255" i="3"/>
  <c r="CK255" i="3"/>
  <c r="CT255" i="3"/>
  <c r="CL255" i="3"/>
  <c r="D288" i="3"/>
  <c r="CZ299" i="3"/>
  <c r="CY299" i="3"/>
  <c r="CW299" i="3"/>
  <c r="CV299" i="3"/>
  <c r="CT299" i="3"/>
  <c r="CK299" i="3"/>
  <c r="CI299" i="3"/>
  <c r="CL299" i="3"/>
  <c r="CH299" i="3"/>
  <c r="CF299" i="3"/>
  <c r="E174" i="3"/>
  <c r="CG116" i="3"/>
  <c r="CR58" i="3"/>
  <c r="CI97" i="3"/>
  <c r="CH15" i="3"/>
  <c r="CG15" i="3"/>
  <c r="CF15" i="3"/>
  <c r="CE15" i="3"/>
  <c r="CH29" i="3"/>
  <c r="CG29" i="3"/>
  <c r="CS29" i="3"/>
  <c r="CR29" i="3"/>
  <c r="CD46" i="3"/>
  <c r="AY46" i="3" s="1"/>
  <c r="CR46" i="3"/>
  <c r="CH46" i="3"/>
  <c r="CG46" i="3"/>
  <c r="CF46" i="3"/>
  <c r="CU13" i="3"/>
  <c r="CR34" i="3"/>
  <c r="CT38" i="3"/>
  <c r="F57" i="3"/>
  <c r="CV13" i="3"/>
  <c r="CU27" i="3"/>
  <c r="CS34" i="3"/>
  <c r="CV47" i="3"/>
  <c r="CC96" i="3"/>
  <c r="CW125" i="3"/>
  <c r="CU134" i="3"/>
  <c r="CT134" i="3"/>
  <c r="CV134" i="3"/>
  <c r="CC134" i="3"/>
  <c r="AY134" i="3" s="1"/>
  <c r="CW134" i="3"/>
  <c r="CQ134" i="3"/>
  <c r="CS134" i="3"/>
  <c r="CH134" i="3"/>
  <c r="CH173" i="3"/>
  <c r="AY180" i="3"/>
  <c r="CH216" i="3"/>
  <c r="CG216" i="3"/>
  <c r="CB216" i="3"/>
  <c r="CU216" i="3"/>
  <c r="CO216" i="3"/>
  <c r="CS216" i="3"/>
  <c r="CP216" i="3"/>
  <c r="CE216" i="3"/>
  <c r="CA216" i="3"/>
  <c r="CV216" i="3"/>
  <c r="CO288" i="3"/>
  <c r="CA288" i="3"/>
  <c r="CH17" i="3"/>
  <c r="CG17" i="3"/>
  <c r="CU17" i="3"/>
  <c r="CT17" i="3"/>
  <c r="CS17" i="3"/>
  <c r="CR17" i="3"/>
  <c r="CD17" i="3"/>
  <c r="CG45" i="3"/>
  <c r="CF45" i="3"/>
  <c r="CE45" i="3"/>
  <c r="CD45" i="3"/>
  <c r="CU213" i="3"/>
  <c r="CP213" i="3"/>
  <c r="CA213" i="3"/>
  <c r="CF213" i="3"/>
  <c r="CE213" i="3"/>
  <c r="CB213" i="3"/>
  <c r="CV213" i="3"/>
  <c r="CT213" i="3"/>
  <c r="CS213" i="3"/>
  <c r="CH213" i="3"/>
  <c r="CO213" i="3"/>
  <c r="AY24" i="3"/>
  <c r="CH128" i="3"/>
  <c r="CG128" i="3"/>
  <c r="CT128" i="3"/>
  <c r="CE128" i="3"/>
  <c r="CU128" i="3"/>
  <c r="CS128" i="3"/>
  <c r="CQ128" i="3"/>
  <c r="CO128" i="3"/>
  <c r="CC128" i="3"/>
  <c r="CG213" i="3"/>
  <c r="CG50" i="3"/>
  <c r="CH50" i="3"/>
  <c r="CF50" i="3"/>
  <c r="CT50" i="3"/>
  <c r="CH119" i="3"/>
  <c r="CG119" i="3"/>
  <c r="CO119" i="3"/>
  <c r="CW119" i="3"/>
  <c r="CI119" i="3"/>
  <c r="CF119" i="3"/>
  <c r="CE119" i="3"/>
  <c r="CC119" i="3"/>
  <c r="AY119" i="3" s="1"/>
  <c r="CH45" i="3"/>
  <c r="AY168" i="3"/>
  <c r="CY297" i="3"/>
  <c r="CX297" i="3"/>
  <c r="CW297" i="3"/>
  <c r="CV297" i="3"/>
  <c r="CT297" i="3"/>
  <c r="CL297" i="3"/>
  <c r="CI297" i="3"/>
  <c r="CZ297" i="3"/>
  <c r="CK297" i="3"/>
  <c r="CJ297" i="3"/>
  <c r="CH297" i="3"/>
  <c r="CE17" i="3"/>
  <c r="CW94" i="3"/>
  <c r="CQ94" i="3"/>
  <c r="CH94" i="3"/>
  <c r="CG94" i="3"/>
  <c r="CF94" i="3"/>
  <c r="CE94" i="3"/>
  <c r="CC94" i="3"/>
  <c r="CP111" i="3"/>
  <c r="CB111" i="3"/>
  <c r="CI128" i="3"/>
  <c r="CV141" i="3"/>
  <c r="CU141" i="3"/>
  <c r="CI141" i="3"/>
  <c r="CJ141" i="3"/>
  <c r="CE141" i="3"/>
  <c r="CT141" i="3"/>
  <c r="CS141" i="3"/>
  <c r="CQ141" i="3"/>
  <c r="CO141" i="3"/>
  <c r="CH141" i="3"/>
  <c r="CX141" i="3"/>
  <c r="CW141" i="3"/>
  <c r="CG141" i="3"/>
  <c r="CF141" i="3"/>
  <c r="CP16" i="3"/>
  <c r="CB16" i="3"/>
  <c r="AY16" i="3" s="1"/>
  <c r="CG49" i="3"/>
  <c r="CF49" i="3"/>
  <c r="CE49" i="3"/>
  <c r="CV49" i="3"/>
  <c r="CU49" i="3"/>
  <c r="CU60" i="3"/>
  <c r="CH60" i="3"/>
  <c r="CG60" i="3"/>
  <c r="CR60" i="3"/>
  <c r="CV60" i="3"/>
  <c r="CT60" i="3"/>
  <c r="CS60" i="3"/>
  <c r="CF60" i="3"/>
  <c r="CH116" i="3"/>
  <c r="CD34" i="3"/>
  <c r="AY34" i="3" s="1"/>
  <c r="CT45" i="3"/>
  <c r="CC105" i="3"/>
  <c r="CH170" i="3"/>
  <c r="CB22" i="3"/>
  <c r="CF44" i="3"/>
  <c r="AY44" i="3" s="1"/>
  <c r="CE91" i="3"/>
  <c r="CU99" i="3"/>
  <c r="CI99" i="3"/>
  <c r="CQ99" i="3"/>
  <c r="CH99" i="3"/>
  <c r="CG99" i="3"/>
  <c r="CF99" i="3"/>
  <c r="CE99" i="3"/>
  <c r="CC99" i="3"/>
  <c r="AY99" i="3" s="1"/>
  <c r="CC102" i="3"/>
  <c r="CV115" i="3"/>
  <c r="CG115" i="3"/>
  <c r="CI115" i="3"/>
  <c r="CW115" i="3"/>
  <c r="CU115" i="3"/>
  <c r="CQ115" i="3"/>
  <c r="CS115" i="3"/>
  <c r="CO115" i="3"/>
  <c r="CF115" i="3"/>
  <c r="CH115" i="3"/>
  <c r="AY254" i="3"/>
  <c r="CG44" i="3"/>
  <c r="CG47" i="3"/>
  <c r="CG52" i="3"/>
  <c r="CE52" i="3"/>
  <c r="CD52" i="3"/>
  <c r="CQ93" i="3"/>
  <c r="CI93" i="3"/>
  <c r="CH93" i="3"/>
  <c r="CC93" i="3"/>
  <c r="CW93" i="3"/>
  <c r="CQ116" i="3"/>
  <c r="CP121" i="3"/>
  <c r="AY15" i="3"/>
  <c r="CT27" i="3"/>
  <c r="CP26" i="3"/>
  <c r="CB32" i="3"/>
  <c r="AY32" i="3" s="1"/>
  <c r="CU38" i="3"/>
  <c r="CR44" i="3"/>
  <c r="CG51" i="3"/>
  <c r="AY51" i="3" s="1"/>
  <c r="CH51" i="3"/>
  <c r="D57" i="3"/>
  <c r="CV51" i="3"/>
  <c r="CF52" i="3"/>
  <c r="CU53" i="3"/>
  <c r="CD55" i="3"/>
  <c r="CE60" i="3"/>
  <c r="AY60" i="3" s="1"/>
  <c r="CU91" i="3"/>
  <c r="CT94" i="3"/>
  <c r="CW97" i="3"/>
  <c r="CP99" i="3"/>
  <c r="CS113" i="3"/>
  <c r="CX123" i="3"/>
  <c r="CG212" i="3"/>
  <c r="CH14" i="3"/>
  <c r="CG14" i="3"/>
  <c r="CF14" i="3"/>
  <c r="CE14" i="3"/>
  <c r="CD14" i="3"/>
  <c r="AY14" i="3" s="1"/>
  <c r="CV27" i="3"/>
  <c r="CU34" i="3"/>
  <c r="CV38" i="3"/>
  <c r="CS44" i="3"/>
  <c r="CE46" i="3"/>
  <c r="CH52" i="3"/>
  <c r="CV53" i="3"/>
  <c r="CE55" i="3"/>
  <c r="CF92" i="3"/>
  <c r="CS92" i="3"/>
  <c r="CO92" i="3"/>
  <c r="CI92" i="3"/>
  <c r="CU92" i="3"/>
  <c r="CE93" i="3"/>
  <c r="AY93" i="3" s="1"/>
  <c r="CU94" i="3"/>
  <c r="CT102" i="3"/>
  <c r="CV113" i="3"/>
  <c r="CE115" i="3"/>
  <c r="CQ118" i="3"/>
  <c r="D124" i="3"/>
  <c r="CG169" i="3"/>
  <c r="CG181" i="3"/>
  <c r="CC181" i="3"/>
  <c r="CR181" i="3"/>
  <c r="CO181" i="3"/>
  <c r="CH181" i="3"/>
  <c r="CE181" i="3"/>
  <c r="CD181" i="3"/>
  <c r="CB181" i="3"/>
  <c r="CA181" i="3"/>
  <c r="CP212" i="3"/>
  <c r="CC209" i="3"/>
  <c r="CS209" i="3"/>
  <c r="CF209" i="3"/>
  <c r="CE209" i="3"/>
  <c r="CD209" i="3"/>
  <c r="CB209" i="3"/>
  <c r="CQ209" i="3"/>
  <c r="CP209" i="3"/>
  <c r="CO209" i="3"/>
  <c r="CH209" i="3"/>
  <c r="CG209" i="3"/>
  <c r="CA209" i="3"/>
  <c r="CU209" i="3"/>
  <c r="CL283" i="3"/>
  <c r="CK283" i="3"/>
  <c r="CI283" i="3"/>
  <c r="CH283" i="3"/>
  <c r="CF283" i="3"/>
  <c r="CE283" i="3"/>
  <c r="CW283" i="3"/>
  <c r="CZ283" i="3"/>
  <c r="CY283" i="3"/>
  <c r="CT283" i="3"/>
  <c r="CV283" i="3"/>
  <c r="CE105" i="3"/>
  <c r="CG105" i="3"/>
  <c r="CU105" i="3"/>
  <c r="CT105" i="3"/>
  <c r="CS105" i="3"/>
  <c r="CQ105" i="3"/>
  <c r="CI105" i="3"/>
  <c r="CO105" i="3"/>
  <c r="CR200" i="3"/>
  <c r="CL263" i="3"/>
  <c r="CK263" i="3"/>
  <c r="CI263" i="3"/>
  <c r="CH263" i="3"/>
  <c r="CF263" i="3"/>
  <c r="CW263" i="3"/>
  <c r="CT263" i="3"/>
  <c r="CZ263" i="3"/>
  <c r="CY263" i="3"/>
  <c r="CV263" i="3"/>
  <c r="CE184" i="3"/>
  <c r="AY62" i="3"/>
  <c r="CF168" i="3"/>
  <c r="CS168" i="3"/>
  <c r="CV168" i="3"/>
  <c r="CU168" i="3"/>
  <c r="CT168" i="3"/>
  <c r="CR168" i="3"/>
  <c r="CH168" i="3"/>
  <c r="CK265" i="3"/>
  <c r="CI265" i="3"/>
  <c r="CH265" i="3"/>
  <c r="CG265" i="3"/>
  <c r="CF265" i="3"/>
  <c r="CE265" i="3"/>
  <c r="AY265" i="3" s="1"/>
  <c r="CZ265" i="3"/>
  <c r="CY265" i="3"/>
  <c r="CW265" i="3"/>
  <c r="CV265" i="3"/>
  <c r="CU265" i="3"/>
  <c r="CT265" i="3"/>
  <c r="CS265" i="3"/>
  <c r="CL265" i="3"/>
  <c r="AY45" i="3"/>
  <c r="CB54" i="3"/>
  <c r="CG56" i="3"/>
  <c r="CT56" i="3"/>
  <c r="CS56" i="3"/>
  <c r="CV56" i="3"/>
  <c r="CU56" i="3"/>
  <c r="CR56" i="3"/>
  <c r="CE56" i="3"/>
  <c r="CU97" i="3"/>
  <c r="CQ97" i="3"/>
  <c r="CO97" i="3"/>
  <c r="CG97" i="3"/>
  <c r="CF97" i="3"/>
  <c r="CS100" i="3"/>
  <c r="CQ100" i="3"/>
  <c r="CH100" i="3"/>
  <c r="CT100" i="3"/>
  <c r="CI100" i="3"/>
  <c r="CG100" i="3"/>
  <c r="CO100" i="3"/>
  <c r="CF100" i="3"/>
  <c r="CE100" i="3"/>
  <c r="AY100" i="3" s="1"/>
  <c r="CC139" i="3"/>
  <c r="CT139" i="3"/>
  <c r="CQ139" i="3"/>
  <c r="CJ139" i="3"/>
  <c r="CF139" i="3"/>
  <c r="CO139" i="3"/>
  <c r="CI139" i="3"/>
  <c r="CG139" i="3"/>
  <c r="CE139" i="3"/>
  <c r="CV139" i="3"/>
  <c r="CA191" i="3"/>
  <c r="CA207" i="3"/>
  <c r="CQ207" i="3"/>
  <c r="CP207" i="3"/>
  <c r="CS207" i="3"/>
  <c r="CO207" i="3"/>
  <c r="CH207" i="3"/>
  <c r="CG207" i="3"/>
  <c r="CE207" i="3"/>
  <c r="CC207" i="3"/>
  <c r="CV207" i="3"/>
  <c r="CU207" i="3"/>
  <c r="CT207" i="3"/>
  <c r="CR207" i="3"/>
  <c r="CD207" i="3"/>
  <c r="CV270" i="3"/>
  <c r="CT270" i="3"/>
  <c r="CS270" i="3"/>
  <c r="CR270" i="3"/>
  <c r="CQ270" i="3"/>
  <c r="CL270" i="3"/>
  <c r="CK270" i="3"/>
  <c r="CI270" i="3"/>
  <c r="CF270" i="3"/>
  <c r="CD270" i="3"/>
  <c r="CC270" i="3"/>
  <c r="CH270" i="3"/>
  <c r="CE270" i="3"/>
  <c r="CZ270" i="3"/>
  <c r="CH163" i="3"/>
  <c r="CF163" i="3"/>
  <c r="CD163" i="3"/>
  <c r="CV163" i="3"/>
  <c r="CU163" i="3"/>
  <c r="D174" i="3"/>
  <c r="CT163" i="3"/>
  <c r="CG163" i="3"/>
  <c r="CE163" i="3"/>
  <c r="CP182" i="3"/>
  <c r="CG182" i="3"/>
  <c r="CC182" i="3"/>
  <c r="CB182" i="3"/>
  <c r="CH182" i="3"/>
  <c r="CA182" i="3"/>
  <c r="CO182" i="3"/>
  <c r="CR182" i="3"/>
  <c r="CQ182" i="3"/>
  <c r="CE182" i="3"/>
  <c r="CD182" i="3"/>
  <c r="CV182" i="3"/>
  <c r="CV125" i="3"/>
  <c r="CU125" i="3"/>
  <c r="CT125" i="3"/>
  <c r="CS125" i="3"/>
  <c r="CX125" i="3"/>
  <c r="CJ125" i="3"/>
  <c r="CE191" i="3"/>
  <c r="CV223" i="3"/>
  <c r="CU223" i="3"/>
  <c r="CS223" i="3"/>
  <c r="CQ223" i="3"/>
  <c r="CP223" i="3"/>
  <c r="CE223" i="3"/>
  <c r="CD223" i="3"/>
  <c r="CC223" i="3"/>
  <c r="CB223" i="3"/>
  <c r="CA223" i="3"/>
  <c r="CO223" i="3"/>
  <c r="CO265" i="3"/>
  <c r="CH12" i="3"/>
  <c r="CG12" i="3"/>
  <c r="CV12" i="3"/>
  <c r="CR45" i="3"/>
  <c r="CP53" i="3"/>
  <c r="CB53" i="3"/>
  <c r="CB56" i="3"/>
  <c r="CC97" i="3"/>
  <c r="CE170" i="3"/>
  <c r="CS45" i="3"/>
  <c r="CH165" i="3"/>
  <c r="CE165" i="3"/>
  <c r="CU165" i="3"/>
  <c r="CT165" i="3"/>
  <c r="CV165" i="3"/>
  <c r="CE168" i="3"/>
  <c r="CG170" i="3"/>
  <c r="CG189" i="3"/>
  <c r="CR223" i="3"/>
  <c r="CH252" i="3"/>
  <c r="CF252" i="3"/>
  <c r="AY252" i="3" s="1"/>
  <c r="CE252" i="3"/>
  <c r="CD252" i="3"/>
  <c r="CC252" i="3"/>
  <c r="CZ252" i="3"/>
  <c r="CL252" i="3"/>
  <c r="CI252" i="3"/>
  <c r="CW252" i="3"/>
  <c r="CV252" i="3"/>
  <c r="CT252" i="3"/>
  <c r="CS252" i="3"/>
  <c r="CY252" i="3"/>
  <c r="CQ252" i="3"/>
  <c r="AY276" i="3"/>
  <c r="CI303" i="3"/>
  <c r="CT202" i="3"/>
  <c r="CG202" i="3"/>
  <c r="CB202" i="3"/>
  <c r="CA202" i="3"/>
  <c r="AY202" i="3" s="1"/>
  <c r="CU202" i="3"/>
  <c r="CV202" i="3"/>
  <c r="CD202" i="3"/>
  <c r="CS202" i="3"/>
  <c r="CR202" i="3"/>
  <c r="CQ202" i="3"/>
  <c r="CE202" i="3"/>
  <c r="CE211" i="3"/>
  <c r="CB211" i="3"/>
  <c r="CV211" i="3"/>
  <c r="CU211" i="3"/>
  <c r="CS211" i="3"/>
  <c r="CR211" i="3"/>
  <c r="CD211" i="3"/>
  <c r="CP211" i="3"/>
  <c r="CO211" i="3"/>
  <c r="CH211" i="3"/>
  <c r="CG211" i="3"/>
  <c r="CC211" i="3"/>
  <c r="CA211" i="3"/>
  <c r="CF254" i="3"/>
  <c r="CZ254" i="3"/>
  <c r="CY254" i="3"/>
  <c r="CK254" i="3"/>
  <c r="CL254" i="3"/>
  <c r="CI254" i="3"/>
  <c r="CH254" i="3"/>
  <c r="CV254" i="3"/>
  <c r="CT254" i="3"/>
  <c r="CP13" i="3"/>
  <c r="CF47" i="3"/>
  <c r="CF56" i="3"/>
  <c r="CV128" i="3"/>
  <c r="AY165" i="3"/>
  <c r="CS195" i="3"/>
  <c r="CP195" i="3"/>
  <c r="CG195" i="3"/>
  <c r="CE195" i="3"/>
  <c r="CD195" i="3"/>
  <c r="CV195" i="3"/>
  <c r="CU195" i="3"/>
  <c r="CR195" i="3"/>
  <c r="CQ195" i="3"/>
  <c r="CO195" i="3"/>
  <c r="CH195" i="3"/>
  <c r="CB195" i="3"/>
  <c r="AY195" i="3" s="1"/>
  <c r="CC195" i="3"/>
  <c r="CB215" i="3"/>
  <c r="CK280" i="3"/>
  <c r="CI280" i="3"/>
  <c r="CH280" i="3"/>
  <c r="CG280" i="3"/>
  <c r="CF280" i="3"/>
  <c r="AY280" i="3" s="1"/>
  <c r="CU280" i="3"/>
  <c r="CV280" i="3"/>
  <c r="CZ280" i="3"/>
  <c r="CY280" i="3"/>
  <c r="CW280" i="3"/>
  <c r="CT280" i="3"/>
  <c r="CL280" i="3"/>
  <c r="CF34" i="3"/>
  <c r="CH56" i="3"/>
  <c r="CF91" i="3"/>
  <c r="CV100" i="3"/>
  <c r="CJ127" i="3"/>
  <c r="CW127" i="3"/>
  <c r="CS127" i="3"/>
  <c r="CI127" i="3"/>
  <c r="CH127" i="3"/>
  <c r="CG127" i="3"/>
  <c r="CF127" i="3"/>
  <c r="CE127" i="3"/>
  <c r="CU139" i="3"/>
  <c r="CF215" i="3"/>
  <c r="CY301" i="3"/>
  <c r="CW301" i="3"/>
  <c r="CV301" i="3"/>
  <c r="CT301" i="3"/>
  <c r="CS301" i="3"/>
  <c r="CL301" i="3"/>
  <c r="CK301" i="3"/>
  <c r="CH301" i="3"/>
  <c r="CF301" i="3"/>
  <c r="CZ301" i="3"/>
  <c r="CI301" i="3"/>
  <c r="CE301" i="3"/>
  <c r="CD12" i="3"/>
  <c r="CR12" i="3"/>
  <c r="CD15" i="3"/>
  <c r="CR26" i="3"/>
  <c r="D28" i="3"/>
  <c r="CD29" i="3"/>
  <c r="CD32" i="3"/>
  <c r="CV34" i="3"/>
  <c r="CT44" i="3"/>
  <c r="D54" i="3"/>
  <c r="CA80" i="3"/>
  <c r="O80" i="3" s="1"/>
  <c r="CO80" i="3"/>
  <c r="CF93" i="3"/>
  <c r="CV94" i="3"/>
  <c r="CE96" i="3"/>
  <c r="CS99" i="3"/>
  <c r="CU102" i="3"/>
  <c r="CW113" i="3"/>
  <c r="CU127" i="3"/>
  <c r="CH169" i="3"/>
  <c r="CP173" i="3"/>
  <c r="CC199" i="3"/>
  <c r="CE199" i="3"/>
  <c r="CD199" i="3"/>
  <c r="CB199" i="3"/>
  <c r="CV199" i="3"/>
  <c r="CQ199" i="3"/>
  <c r="CO199" i="3"/>
  <c r="CH199" i="3"/>
  <c r="CR199" i="3"/>
  <c r="CG199" i="3"/>
  <c r="CF199" i="3"/>
  <c r="CA199" i="3"/>
  <c r="CS199" i="3"/>
  <c r="CT204" i="3"/>
  <c r="CG204" i="3"/>
  <c r="CO204" i="3"/>
  <c r="CH204" i="3"/>
  <c r="CF204" i="3"/>
  <c r="CE204" i="3"/>
  <c r="CR204" i="3"/>
  <c r="CP204" i="3"/>
  <c r="CD204" i="3"/>
  <c r="CV204" i="3"/>
  <c r="CS12" i="3"/>
  <c r="CH24" i="3"/>
  <c r="CG24" i="3"/>
  <c r="CT24" i="3"/>
  <c r="CE25" i="3"/>
  <c r="AY25" i="3" s="1"/>
  <c r="CS26" i="3"/>
  <c r="CE29" i="3"/>
  <c r="CE32" i="3"/>
  <c r="CR37" i="3"/>
  <c r="CU44" i="3"/>
  <c r="CS46" i="3"/>
  <c r="CR49" i="3"/>
  <c r="D64" i="3"/>
  <c r="CE65" i="3"/>
  <c r="AY65" i="3" s="1"/>
  <c r="E67" i="3"/>
  <c r="AY92" i="3"/>
  <c r="CG93" i="3"/>
  <c r="CH96" i="3"/>
  <c r="CT99" i="3"/>
  <c r="CC101" i="3"/>
  <c r="AY101" i="3" s="1"/>
  <c r="CH103" i="3"/>
  <c r="CE103" i="3"/>
  <c r="CQ103" i="3"/>
  <c r="CG103" i="3"/>
  <c r="CU103" i="3"/>
  <c r="CT103" i="3"/>
  <c r="CC103" i="3"/>
  <c r="AY103" i="3" s="1"/>
  <c r="D114" i="3"/>
  <c r="CT115" i="3"/>
  <c r="CS118" i="3"/>
  <c r="CB124" i="3"/>
  <c r="CV127" i="3"/>
  <c r="CQ138" i="3"/>
  <c r="CB142" i="3"/>
  <c r="CR165" i="3"/>
  <c r="CP171" i="3"/>
  <c r="CQ181" i="3"/>
  <c r="CT186" i="3"/>
  <c r="CH186" i="3"/>
  <c r="CG186" i="3"/>
  <c r="CD186" i="3"/>
  <c r="CS186" i="3"/>
  <c r="CO186" i="3"/>
  <c r="CV186" i="3"/>
  <c r="CU186" i="3"/>
  <c r="CR186" i="3"/>
  <c r="CQ186" i="3"/>
  <c r="CP186" i="3"/>
  <c r="CF186" i="3"/>
  <c r="CE186" i="3"/>
  <c r="CB186" i="3"/>
  <c r="CC186" i="3"/>
  <c r="CP199" i="3"/>
  <c r="CO241" i="3"/>
  <c r="CE241" i="3"/>
  <c r="CD241" i="3"/>
  <c r="CC241" i="3"/>
  <c r="CB241" i="3"/>
  <c r="CA241" i="3"/>
  <c r="L241" i="3" s="1"/>
  <c r="CR241" i="3"/>
  <c r="CQ241" i="3"/>
  <c r="CS241" i="3"/>
  <c r="CP241" i="3"/>
  <c r="CO75" i="3"/>
  <c r="CG104" i="3"/>
  <c r="CQ104" i="3"/>
  <c r="CH104" i="3"/>
  <c r="CW104" i="3"/>
  <c r="CV104" i="3"/>
  <c r="CV131" i="3"/>
  <c r="CQ131" i="3"/>
  <c r="CI131" i="3"/>
  <c r="CH131" i="3"/>
  <c r="CV226" i="3"/>
  <c r="CU226" i="3"/>
  <c r="CS226" i="3"/>
  <c r="CE226" i="3"/>
  <c r="CQ226" i="3"/>
  <c r="CP226" i="3"/>
  <c r="CO226" i="3"/>
  <c r="CH226" i="3"/>
  <c r="CR226" i="3"/>
  <c r="CO283" i="3"/>
  <c r="CA283" i="3"/>
  <c r="CW109" i="3"/>
  <c r="CT109" i="3"/>
  <c r="CH109" i="3"/>
  <c r="CF109" i="3"/>
  <c r="CE109" i="3"/>
  <c r="CS289" i="3"/>
  <c r="CL289" i="3"/>
  <c r="CK289" i="3"/>
  <c r="CI289" i="3"/>
  <c r="CH289" i="3"/>
  <c r="CF289" i="3"/>
  <c r="CY289" i="3"/>
  <c r="CZ289" i="3"/>
  <c r="CV289" i="3"/>
  <c r="CU62" i="3"/>
  <c r="CF62" i="3"/>
  <c r="CO71" i="3"/>
  <c r="CA71" i="3"/>
  <c r="O71" i="3" s="1"/>
  <c r="D98" i="3"/>
  <c r="CE104" i="3"/>
  <c r="AY104" i="3" s="1"/>
  <c r="CQ217" i="3"/>
  <c r="CP217" i="3"/>
  <c r="CO217" i="3"/>
  <c r="CH217" i="3"/>
  <c r="CF217" i="3"/>
  <c r="CE217" i="3"/>
  <c r="CG217" i="3"/>
  <c r="CS217" i="3"/>
  <c r="CV217" i="3"/>
  <c r="CT217" i="3"/>
  <c r="CD217" i="3"/>
  <c r="CA217" i="3"/>
  <c r="AY217" i="3" s="1"/>
  <c r="CD226" i="3"/>
  <c r="AY226" i="3" s="1"/>
  <c r="CO268" i="3"/>
  <c r="CA268" i="3"/>
  <c r="D268" i="3"/>
  <c r="CO289" i="3"/>
  <c r="CA289" i="3"/>
  <c r="CA81" i="3"/>
  <c r="O81" i="3" s="1"/>
  <c r="CP163" i="3"/>
  <c r="F174" i="3"/>
  <c r="CY292" i="3"/>
  <c r="CW292" i="3"/>
  <c r="CV292" i="3"/>
  <c r="CT292" i="3"/>
  <c r="CL292" i="3"/>
  <c r="CK292" i="3"/>
  <c r="CH292" i="3"/>
  <c r="CF292" i="3"/>
  <c r="CZ292" i="3"/>
  <c r="CI292" i="3"/>
  <c r="CF104" i="3"/>
  <c r="CP126" i="3"/>
  <c r="D126" i="3"/>
  <c r="D130" i="3"/>
  <c r="CE131" i="3"/>
  <c r="CH166" i="3"/>
  <c r="CF166" i="3"/>
  <c r="CT166" i="3"/>
  <c r="CG166" i="3"/>
  <c r="CE166" i="3"/>
  <c r="CD166" i="3"/>
  <c r="CV188" i="3"/>
  <c r="CB188" i="3"/>
  <c r="CA188" i="3"/>
  <c r="CS188" i="3"/>
  <c r="CU188" i="3"/>
  <c r="CT188" i="3"/>
  <c r="CF188" i="3"/>
  <c r="CE188" i="3"/>
  <c r="CD188" i="3"/>
  <c r="CC188" i="3"/>
  <c r="CB217" i="3"/>
  <c r="CU221" i="3"/>
  <c r="CS221" i="3"/>
  <c r="CR221" i="3"/>
  <c r="CQ221" i="3"/>
  <c r="CO221" i="3"/>
  <c r="CH221" i="3"/>
  <c r="CA221" i="3"/>
  <c r="CV221" i="3"/>
  <c r="CP221" i="3"/>
  <c r="CG221" i="3"/>
  <c r="CE221" i="3"/>
  <c r="CG226" i="3"/>
  <c r="CK258" i="3"/>
  <c r="CI258" i="3"/>
  <c r="CH258" i="3"/>
  <c r="CF258" i="3"/>
  <c r="CE258" i="3"/>
  <c r="CD258" i="3"/>
  <c r="CC258" i="3"/>
  <c r="CR258" i="3"/>
  <c r="CZ258" i="3"/>
  <c r="CQ258" i="3"/>
  <c r="CT258" i="3"/>
  <c r="CL258" i="3"/>
  <c r="CS258" i="3"/>
  <c r="CH324" i="3"/>
  <c r="CF324" i="3"/>
  <c r="CE324" i="3"/>
  <c r="CD324" i="3"/>
  <c r="CC324" i="3"/>
  <c r="CZ324" i="3"/>
  <c r="CL324" i="3"/>
  <c r="CK324" i="3"/>
  <c r="CI324" i="3"/>
  <c r="CQ324" i="3"/>
  <c r="CY324" i="3"/>
  <c r="CW324" i="3"/>
  <c r="CT324" i="3"/>
  <c r="CV324" i="3"/>
  <c r="CS324" i="3"/>
  <c r="CR324" i="3"/>
  <c r="CI104" i="3"/>
  <c r="CF131" i="3"/>
  <c r="CS135" i="3"/>
  <c r="CU135" i="3"/>
  <c r="CT135" i="3"/>
  <c r="CB163" i="3"/>
  <c r="CG193" i="3"/>
  <c r="CC193" i="3"/>
  <c r="CP193" i="3"/>
  <c r="CO193" i="3"/>
  <c r="CE193" i="3"/>
  <c r="CD193" i="3"/>
  <c r="AY193" i="3" s="1"/>
  <c r="CV193" i="3"/>
  <c r="CU193" i="3"/>
  <c r="CS193" i="3"/>
  <c r="CR193" i="3"/>
  <c r="CQ193" i="3"/>
  <c r="CC217" i="3"/>
  <c r="CV269" i="3"/>
  <c r="CU269" i="3"/>
  <c r="CT269" i="3"/>
  <c r="CL269" i="3"/>
  <c r="CK269" i="3"/>
  <c r="CI269" i="3"/>
  <c r="CH269" i="3"/>
  <c r="CW269" i="3"/>
  <c r="CF269" i="3"/>
  <c r="AY269" i="3" s="1"/>
  <c r="CG269" i="3"/>
  <c r="CE289" i="3"/>
  <c r="CH23" i="3"/>
  <c r="CG23" i="3"/>
  <c r="CH33" i="3"/>
  <c r="CG33" i="3"/>
  <c r="AY33" i="3" s="1"/>
  <c r="CP117" i="3"/>
  <c r="D117" i="3"/>
  <c r="CB126" i="3"/>
  <c r="CG131" i="3"/>
  <c r="CP166" i="3"/>
  <c r="CB166" i="3"/>
  <c r="CG188" i="3"/>
  <c r="E196" i="3"/>
  <c r="D196" i="3" s="1"/>
  <c r="CR217" i="3"/>
  <c r="CL284" i="3"/>
  <c r="CK284" i="3"/>
  <c r="CI284" i="3"/>
  <c r="CH284" i="3"/>
  <c r="CF284" i="3"/>
  <c r="CT284" i="3"/>
  <c r="CY284" i="3"/>
  <c r="CV284" i="3"/>
  <c r="CZ284" i="3"/>
  <c r="CW284" i="3"/>
  <c r="CZ293" i="3"/>
  <c r="CY293" i="3"/>
  <c r="CW293" i="3"/>
  <c r="CV293" i="3"/>
  <c r="CT293" i="3"/>
  <c r="CI293" i="3"/>
  <c r="CF293" i="3"/>
  <c r="CL293" i="3"/>
  <c r="CK293" i="3"/>
  <c r="CH293" i="3"/>
  <c r="CZ316" i="3"/>
  <c r="CK316" i="3"/>
  <c r="CI316" i="3"/>
  <c r="CF316" i="3"/>
  <c r="AY316" i="3" s="1"/>
  <c r="CH316" i="3"/>
  <c r="CV316" i="3"/>
  <c r="CY316" i="3"/>
  <c r="CW316" i="3"/>
  <c r="CT316" i="3"/>
  <c r="CP46" i="3"/>
  <c r="CU61" i="3"/>
  <c r="CH61" i="3"/>
  <c r="CE61" i="3"/>
  <c r="AY61" i="3" s="1"/>
  <c r="CA72" i="3"/>
  <c r="O72" i="3" s="1"/>
  <c r="CO72" i="3"/>
  <c r="CJ104" i="3"/>
  <c r="CV108" i="3"/>
  <c r="CI108" i="3"/>
  <c r="CE108" i="3"/>
  <c r="CF108" i="3"/>
  <c r="AY135" i="3"/>
  <c r="CP104" i="3"/>
  <c r="CC109" i="3"/>
  <c r="AY109" i="3" s="1"/>
  <c r="CB130" i="3"/>
  <c r="CO131" i="3"/>
  <c r="CB135" i="3"/>
  <c r="CH188" i="3"/>
  <c r="AY197" i="3"/>
  <c r="CU217" i="3"/>
  <c r="AY278" i="3"/>
  <c r="CT289" i="3"/>
  <c r="CE318" i="3"/>
  <c r="CD318" i="3"/>
  <c r="CC318" i="3"/>
  <c r="AY318" i="3" s="1"/>
  <c r="CZ318" i="3"/>
  <c r="CY318" i="3"/>
  <c r="CW318" i="3"/>
  <c r="CT318" i="3"/>
  <c r="CS318" i="3"/>
  <c r="CI318" i="3"/>
  <c r="CL318" i="3"/>
  <c r="CK318" i="3"/>
  <c r="CH318" i="3"/>
  <c r="CV318" i="3"/>
  <c r="CQ318" i="3"/>
  <c r="CF318" i="3"/>
  <c r="CQ179" i="3"/>
  <c r="CP179" i="3"/>
  <c r="CA179" i="3"/>
  <c r="CE179" i="3"/>
  <c r="CB179" i="3"/>
  <c r="CQ218" i="3"/>
  <c r="CP218" i="3"/>
  <c r="CO218" i="3"/>
  <c r="CH218" i="3"/>
  <c r="CF218" i="3"/>
  <c r="CE218" i="3"/>
  <c r="CA218" i="3"/>
  <c r="CC218" i="3"/>
  <c r="CB218" i="3"/>
  <c r="CV218" i="3"/>
  <c r="CT218" i="3"/>
  <c r="CS218" i="3"/>
  <c r="CV281" i="3"/>
  <c r="CU281" i="3"/>
  <c r="CT281" i="3"/>
  <c r="CL281" i="3"/>
  <c r="CK281" i="3"/>
  <c r="CI281" i="3"/>
  <c r="CH281" i="3"/>
  <c r="CG281" i="3"/>
  <c r="CW281" i="3"/>
  <c r="CZ281" i="3"/>
  <c r="CY281" i="3"/>
  <c r="CF281" i="3"/>
  <c r="CW289" i="3"/>
  <c r="CI107" i="3"/>
  <c r="CE107" i="3"/>
  <c r="CQ282" i="3"/>
  <c r="CL282" i="3"/>
  <c r="CK282" i="3"/>
  <c r="CI282" i="3"/>
  <c r="CH282" i="3"/>
  <c r="CF282" i="3"/>
  <c r="CY282" i="3"/>
  <c r="CW282" i="3"/>
  <c r="CD282" i="3"/>
  <c r="CS282" i="3"/>
  <c r="CT282" i="3"/>
  <c r="CE282" i="3"/>
  <c r="CC282" i="3"/>
  <c r="CV282" i="3"/>
  <c r="CV290" i="3"/>
  <c r="CT290" i="3"/>
  <c r="CL290" i="3"/>
  <c r="CK290" i="3"/>
  <c r="CI290" i="3"/>
  <c r="CH290" i="3"/>
  <c r="CZ290" i="3"/>
  <c r="CW290" i="3"/>
  <c r="CY290" i="3"/>
  <c r="CF290" i="3"/>
  <c r="CY296" i="3"/>
  <c r="CW296" i="3"/>
  <c r="CV296" i="3"/>
  <c r="CT296" i="3"/>
  <c r="CL296" i="3"/>
  <c r="CK296" i="3"/>
  <c r="CI296" i="3"/>
  <c r="CA76" i="3"/>
  <c r="O76" i="3" s="1"/>
  <c r="AY108" i="3"/>
  <c r="AY128" i="3"/>
  <c r="D137" i="3"/>
  <c r="CA267" i="3"/>
  <c r="CO290" i="3"/>
  <c r="CA290" i="3"/>
  <c r="CA301" i="3"/>
  <c r="CK328" i="3"/>
  <c r="CI328" i="3"/>
  <c r="CH328" i="3"/>
  <c r="CF328" i="3"/>
  <c r="CE328" i="3"/>
  <c r="CD328" i="3"/>
  <c r="CC328" i="3"/>
  <c r="CZ328" i="3"/>
  <c r="CY328" i="3"/>
  <c r="CR328" i="3"/>
  <c r="CQ328" i="3"/>
  <c r="E201" i="3"/>
  <c r="AJ231" i="3"/>
  <c r="CF250" i="3"/>
  <c r="AY250" i="3" s="1"/>
  <c r="CY250" i="3"/>
  <c r="CW250" i="3"/>
  <c r="CI250" i="3"/>
  <c r="CT250" i="3"/>
  <c r="CA258" i="3"/>
  <c r="CO282" i="3"/>
  <c r="CA282" i="3"/>
  <c r="CT285" i="3"/>
  <c r="CL285" i="3"/>
  <c r="CK285" i="3"/>
  <c r="CJ285" i="3"/>
  <c r="CI285" i="3"/>
  <c r="CH285" i="3"/>
  <c r="CZ285" i="3"/>
  <c r="CA299" i="3"/>
  <c r="CY326" i="3"/>
  <c r="CW326" i="3"/>
  <c r="CV326" i="3"/>
  <c r="CT326" i="3"/>
  <c r="CS326" i="3"/>
  <c r="CR326" i="3"/>
  <c r="CQ326" i="3"/>
  <c r="CL326" i="3"/>
  <c r="CK326" i="3"/>
  <c r="CI326" i="3"/>
  <c r="CE326" i="3"/>
  <c r="CZ326" i="3"/>
  <c r="CH326" i="3"/>
  <c r="CF326" i="3"/>
  <c r="CC326" i="3"/>
  <c r="AY326" i="3" s="1"/>
  <c r="CH164" i="3"/>
  <c r="CG164" i="3"/>
  <c r="CD164" i="3"/>
  <c r="AY164" i="3" s="1"/>
  <c r="CS164" i="3"/>
  <c r="CP206" i="3"/>
  <c r="CV206" i="3"/>
  <c r="CU206" i="3"/>
  <c r="CG206" i="3"/>
  <c r="CC206" i="3"/>
  <c r="CA206" i="3"/>
  <c r="AY206" i="3" s="1"/>
  <c r="CH214" i="3"/>
  <c r="CV214" i="3"/>
  <c r="CU214" i="3"/>
  <c r="CS214" i="3"/>
  <c r="CA214" i="3"/>
  <c r="CG214" i="3"/>
  <c r="CB214" i="3"/>
  <c r="CI256" i="3"/>
  <c r="CH256" i="3"/>
  <c r="CF256" i="3"/>
  <c r="AY256" i="3" s="1"/>
  <c r="CK256" i="3"/>
  <c r="CW256" i="3"/>
  <c r="CT256" i="3"/>
  <c r="CL256" i="3"/>
  <c r="CQ136" i="3"/>
  <c r="CU136" i="3"/>
  <c r="CE136" i="3"/>
  <c r="AY136" i="3" s="1"/>
  <c r="AY187" i="3"/>
  <c r="CA190" i="3"/>
  <c r="CH190" i="3"/>
  <c r="CG190" i="3"/>
  <c r="CF190" i="3"/>
  <c r="CP190" i="3"/>
  <c r="CE190" i="3"/>
  <c r="CD190" i="3"/>
  <c r="CV190" i="3"/>
  <c r="CC192" i="3"/>
  <c r="AY192" i="3" s="1"/>
  <c r="CU192" i="3"/>
  <c r="CS192" i="3"/>
  <c r="CR192" i="3"/>
  <c r="CD192" i="3"/>
  <c r="CP192" i="3"/>
  <c r="CZ276" i="3"/>
  <c r="CY276" i="3"/>
  <c r="CW276" i="3"/>
  <c r="CV276" i="3"/>
  <c r="CU276" i="3"/>
  <c r="CT276" i="3"/>
  <c r="CS276" i="3"/>
  <c r="CH276" i="3"/>
  <c r="CF276" i="3"/>
  <c r="CE276" i="3"/>
  <c r="CL276" i="3"/>
  <c r="CI276" i="3"/>
  <c r="CD276" i="3"/>
  <c r="CF296" i="3"/>
  <c r="CC107" i="3"/>
  <c r="CB127" i="3"/>
  <c r="CP194" i="3"/>
  <c r="CG194" i="3"/>
  <c r="CA194" i="3"/>
  <c r="AY194" i="3" s="1"/>
  <c r="CV194" i="3"/>
  <c r="CU194" i="3"/>
  <c r="CS194" i="3"/>
  <c r="CH194" i="3"/>
  <c r="CH250" i="3"/>
  <c r="CR282" i="3"/>
  <c r="CH296" i="3"/>
  <c r="CL328" i="3"/>
  <c r="AY315" i="3"/>
  <c r="B158" i="3"/>
  <c r="CV185" i="3"/>
  <c r="CS185" i="3"/>
  <c r="CU185" i="3"/>
  <c r="CT185" i="3"/>
  <c r="CE185" i="3"/>
  <c r="CA185" i="3"/>
  <c r="F201" i="3"/>
  <c r="CR231" i="3"/>
  <c r="CO231" i="3"/>
  <c r="CB231" i="3"/>
  <c r="L242" i="3"/>
  <c r="CL266" i="3"/>
  <c r="CK266" i="3"/>
  <c r="CI266" i="3"/>
  <c r="CH266" i="3"/>
  <c r="CG266" i="3"/>
  <c r="CF266" i="3"/>
  <c r="AY266" i="3" s="1"/>
  <c r="CZ266" i="3"/>
  <c r="CW266" i="3"/>
  <c r="CV266" i="3"/>
  <c r="CI273" i="3"/>
  <c r="CH273" i="3"/>
  <c r="CF273" i="3"/>
  <c r="CL273" i="3"/>
  <c r="CZ273" i="3"/>
  <c r="CO292" i="3"/>
  <c r="CA292" i="3"/>
  <c r="CZ309" i="3"/>
  <c r="CY309" i="3"/>
  <c r="CX309" i="3"/>
  <c r="CW309" i="3"/>
  <c r="CV309" i="3"/>
  <c r="CJ309" i="3"/>
  <c r="CI309" i="3"/>
  <c r="CF309" i="3"/>
  <c r="CL309" i="3"/>
  <c r="CK309" i="3"/>
  <c r="CH309" i="3"/>
  <c r="AY309" i="3" s="1"/>
  <c r="CV295" i="3"/>
  <c r="CT295" i="3"/>
  <c r="CS295" i="3"/>
  <c r="CL295" i="3"/>
  <c r="CK295" i="3"/>
  <c r="CI295" i="3"/>
  <c r="CH295" i="3"/>
  <c r="CF295" i="3"/>
  <c r="CE295" i="3"/>
  <c r="CW295" i="3"/>
  <c r="CZ298" i="3"/>
  <c r="CY298" i="3"/>
  <c r="CW298" i="3"/>
  <c r="CV298" i="3"/>
  <c r="CT298" i="3"/>
  <c r="CL298" i="3"/>
  <c r="CI298" i="3"/>
  <c r="CH298" i="3"/>
  <c r="AY323" i="3"/>
  <c r="CO328" i="3"/>
  <c r="CA328" i="3"/>
  <c r="D129" i="3"/>
  <c r="CD185" i="3"/>
  <c r="CJ273" i="3"/>
  <c r="D277" i="3"/>
  <c r="CO284" i="3"/>
  <c r="CA284" i="3"/>
  <c r="AY284" i="3" s="1"/>
  <c r="CZ310" i="3"/>
  <c r="CY310" i="3"/>
  <c r="CW310" i="3"/>
  <c r="CV310" i="3"/>
  <c r="CK310" i="3"/>
  <c r="AY319" i="3"/>
  <c r="CA293" i="3"/>
  <c r="CO295" i="3"/>
  <c r="CA295" i="3"/>
  <c r="AY322" i="3"/>
  <c r="CB198" i="3"/>
  <c r="CA198" i="3"/>
  <c r="CS198" i="3"/>
  <c r="CS244" i="3"/>
  <c r="CR244" i="3"/>
  <c r="CQ244" i="3"/>
  <c r="CP244" i="3"/>
  <c r="CO244" i="3"/>
  <c r="CE244" i="3"/>
  <c r="CD244" i="3"/>
  <c r="CA244" i="3"/>
  <c r="CC244" i="3"/>
  <c r="D291" i="3"/>
  <c r="CY300" i="3"/>
  <c r="CW300" i="3"/>
  <c r="CV300" i="3"/>
  <c r="CT300" i="3"/>
  <c r="CS300" i="3"/>
  <c r="CR300" i="3"/>
  <c r="CQ300" i="3"/>
  <c r="CE300" i="3"/>
  <c r="CD300" i="3"/>
  <c r="CC300" i="3"/>
  <c r="D203" i="3"/>
  <c r="CZ306" i="3"/>
  <c r="CY306" i="3"/>
  <c r="CW306" i="3"/>
  <c r="CV306" i="3"/>
  <c r="CT306" i="3"/>
  <c r="CS306" i="3"/>
  <c r="CR306" i="3"/>
  <c r="CH306" i="3"/>
  <c r="CF306" i="3"/>
  <c r="CD306" i="3"/>
  <c r="CC306" i="3"/>
  <c r="AY306" i="3" s="1"/>
  <c r="CZ313" i="3"/>
  <c r="CY313" i="3"/>
  <c r="CW313" i="3"/>
  <c r="CV313" i="3"/>
  <c r="CT313" i="3"/>
  <c r="CI313" i="3"/>
  <c r="CH313" i="3"/>
  <c r="CE313" i="3"/>
  <c r="AY313" i="3" s="1"/>
  <c r="CS313" i="3"/>
  <c r="D133" i="3"/>
  <c r="CD198" i="3"/>
  <c r="CO245" i="3"/>
  <c r="CC245" i="3"/>
  <c r="L245" i="3" s="1"/>
  <c r="CR245" i="3"/>
  <c r="CQ245" i="3"/>
  <c r="CP245" i="3"/>
  <c r="CE245" i="3"/>
  <c r="CI260" i="3"/>
  <c r="CH260" i="3"/>
  <c r="CF260" i="3"/>
  <c r="CK260" i="3"/>
  <c r="CL260" i="3"/>
  <c r="D272" i="3"/>
  <c r="CA291" i="3"/>
  <c r="CH310" i="3"/>
  <c r="AY310" i="3" s="1"/>
  <c r="CS242" i="3"/>
  <c r="CR242" i="3"/>
  <c r="CQ242" i="3"/>
  <c r="CP242" i="3"/>
  <c r="D274" i="3"/>
  <c r="D307" i="3"/>
  <c r="E335" i="3"/>
  <c r="CA208" i="3"/>
  <c r="AY208" i="3" s="1"/>
  <c r="CR208" i="3"/>
  <c r="CV225" i="3"/>
  <c r="CS225" i="3"/>
  <c r="CR225" i="3"/>
  <c r="CP225" i="3"/>
  <c r="CG225" i="3"/>
  <c r="CP232" i="3"/>
  <c r="CB232" i="3"/>
  <c r="CL264" i="3"/>
  <c r="CK264" i="3"/>
  <c r="CI264" i="3"/>
  <c r="CH264" i="3"/>
  <c r="CG264" i="3"/>
  <c r="CF264" i="3"/>
  <c r="CE264" i="3"/>
  <c r="AY264" i="3" s="1"/>
  <c r="CZ264" i="3"/>
  <c r="CY264" i="3"/>
  <c r="CQ264" i="3"/>
  <c r="CA324" i="3"/>
  <c r="CO324" i="3"/>
  <c r="CR327" i="3"/>
  <c r="CQ327" i="3"/>
  <c r="CL327" i="3"/>
  <c r="CK327" i="3"/>
  <c r="AY327" i="3" s="1"/>
  <c r="CJ327" i="3"/>
  <c r="CI327" i="3"/>
  <c r="CZ327" i="3"/>
  <c r="CY327" i="3"/>
  <c r="CX327" i="3"/>
  <c r="CW327" i="3"/>
  <c r="CV327" i="3"/>
  <c r="CD327" i="3"/>
  <c r="E334" i="3"/>
  <c r="CL262" i="3"/>
  <c r="CK262" i="3"/>
  <c r="CI262" i="3"/>
  <c r="CH262" i="3"/>
  <c r="CF262" i="3"/>
  <c r="AY262" i="3" s="1"/>
  <c r="CZ262" i="3"/>
  <c r="CY287" i="3"/>
  <c r="CW287" i="3"/>
  <c r="CV287" i="3"/>
  <c r="CT287" i="3"/>
  <c r="CL287" i="3"/>
  <c r="CK287" i="3"/>
  <c r="CI287" i="3"/>
  <c r="AY287" i="3" s="1"/>
  <c r="CO296" i="3"/>
  <c r="CA296" i="3"/>
  <c r="CZ302" i="3"/>
  <c r="CY302" i="3"/>
  <c r="CW302" i="3"/>
  <c r="CV302" i="3"/>
  <c r="CT302" i="3"/>
  <c r="CH302" i="3"/>
  <c r="AY302" i="3" s="1"/>
  <c r="CZ304" i="3"/>
  <c r="CY304" i="3"/>
  <c r="CW304" i="3"/>
  <c r="CV304" i="3"/>
  <c r="CT304" i="3"/>
  <c r="CL304" i="3"/>
  <c r="L243" i="3"/>
  <c r="CA298" i="3"/>
  <c r="AY298" i="3" s="1"/>
  <c r="AY311" i="3"/>
  <c r="CZ314" i="3"/>
  <c r="CY314" i="3"/>
  <c r="CW314" i="3"/>
  <c r="CV314" i="3"/>
  <c r="AY317" i="3"/>
  <c r="CA225" i="3"/>
  <c r="AY225" i="3" s="1"/>
  <c r="D233" i="3"/>
  <c r="CA285" i="3"/>
  <c r="AY285" i="3" s="1"/>
  <c r="CA304" i="3"/>
  <c r="CZ320" i="3"/>
  <c r="CK320" i="3"/>
  <c r="CI320" i="3"/>
  <c r="CF320" i="3"/>
  <c r="AY320" i="3" s="1"/>
  <c r="E330" i="3"/>
  <c r="D330" i="3" s="1"/>
  <c r="CE253" i="3"/>
  <c r="CZ253" i="3"/>
  <c r="CW278" i="3"/>
  <c r="F334" i="3"/>
  <c r="F335" i="3"/>
  <c r="CL253" i="3"/>
  <c r="AY253" i="3" s="1"/>
  <c r="CH259" i="3"/>
  <c r="CF259" i="3"/>
  <c r="CE259" i="3"/>
  <c r="D294" i="3"/>
  <c r="AY312" i="3"/>
  <c r="CE329" i="3"/>
  <c r="CD329" i="3"/>
  <c r="CC329" i="3"/>
  <c r="AY329" i="3" s="1"/>
  <c r="CZ329" i="3"/>
  <c r="CY329" i="3"/>
  <c r="CW329" i="3"/>
  <c r="CI251" i="3"/>
  <c r="CH251" i="3"/>
  <c r="CF251" i="3"/>
  <c r="AY251" i="3" s="1"/>
  <c r="CS253" i="3"/>
  <c r="CA294" i="3"/>
  <c r="CZ305" i="3"/>
  <c r="CY305" i="3"/>
  <c r="CW305" i="3"/>
  <c r="CZ319" i="3"/>
  <c r="CY319" i="3"/>
  <c r="CW319" i="3"/>
  <c r="CA341" i="3"/>
  <c r="AS341" i="3" s="1"/>
  <c r="D308" i="3"/>
  <c r="CZ315" i="3"/>
  <c r="CY315" i="3"/>
  <c r="CX315" i="3"/>
  <c r="CI323" i="3"/>
  <c r="CH323" i="3"/>
  <c r="CF323" i="3"/>
  <c r="CV312" i="3"/>
  <c r="CV325" i="3"/>
  <c r="CW312" i="3"/>
  <c r="CW325" i="3"/>
  <c r="CA344" i="3"/>
  <c r="AS344" i="3" s="1"/>
  <c r="CY312" i="3"/>
  <c r="CY325" i="3"/>
  <c r="CZ312" i="3"/>
  <c r="CZ325" i="3"/>
  <c r="AY303" i="3" l="1"/>
  <c r="CH22" i="3"/>
  <c r="CG22" i="3"/>
  <c r="CV22" i="3"/>
  <c r="CU22" i="3"/>
  <c r="CT22" i="3"/>
  <c r="D39" i="3"/>
  <c r="CS22" i="3"/>
  <c r="CR22" i="3"/>
  <c r="B384" i="3" s="1"/>
  <c r="CD22" i="3"/>
  <c r="AY22" i="3" s="1"/>
  <c r="CF22" i="3"/>
  <c r="CE22" i="3"/>
  <c r="CQ117" i="3"/>
  <c r="CH117" i="3"/>
  <c r="CV117" i="3"/>
  <c r="CU117" i="3"/>
  <c r="CS117" i="3"/>
  <c r="CE117" i="3"/>
  <c r="CI117" i="3"/>
  <c r="CF117" i="3"/>
  <c r="CC117" i="3"/>
  <c r="CG117" i="3"/>
  <c r="CO117" i="3"/>
  <c r="CW117" i="3"/>
  <c r="CT117" i="3"/>
  <c r="AY270" i="3"/>
  <c r="AY275" i="3"/>
  <c r="L244" i="3"/>
  <c r="AY96" i="3"/>
  <c r="AY215" i="3"/>
  <c r="AY279" i="3"/>
  <c r="AY263" i="3"/>
  <c r="AY182" i="3"/>
  <c r="AY105" i="3"/>
  <c r="AY212" i="3"/>
  <c r="AY169" i="3"/>
  <c r="AY115" i="3"/>
  <c r="CO137" i="3"/>
  <c r="CI137" i="3"/>
  <c r="CU137" i="3"/>
  <c r="CG137" i="3"/>
  <c r="CC137" i="3"/>
  <c r="CQ137" i="3"/>
  <c r="CH137" i="3"/>
  <c r="CF137" i="3"/>
  <c r="CE137" i="3"/>
  <c r="CT137" i="3"/>
  <c r="CV137" i="3"/>
  <c r="CS137" i="3"/>
  <c r="CW137" i="3"/>
  <c r="CQ142" i="3"/>
  <c r="CJ142" i="3"/>
  <c r="CG142" i="3"/>
  <c r="CO142" i="3"/>
  <c r="CE142" i="3"/>
  <c r="CW142" i="3"/>
  <c r="CV142" i="3"/>
  <c r="CT142" i="3"/>
  <c r="CS142" i="3"/>
  <c r="CC142" i="3"/>
  <c r="AY142" i="3" s="1"/>
  <c r="CX142" i="3"/>
  <c r="CI142" i="3"/>
  <c r="CH142" i="3"/>
  <c r="CF142" i="3"/>
  <c r="CU142" i="3"/>
  <c r="AY204" i="3"/>
  <c r="D201" i="3"/>
  <c r="AY324" i="3"/>
  <c r="AY292" i="3"/>
  <c r="AY179" i="3"/>
  <c r="AY23" i="3"/>
  <c r="AY224" i="3"/>
  <c r="AY116" i="3"/>
  <c r="CW291" i="3"/>
  <c r="CV291" i="3"/>
  <c r="CT291" i="3"/>
  <c r="CL291" i="3"/>
  <c r="CK291" i="3"/>
  <c r="CJ291" i="3"/>
  <c r="CY291" i="3"/>
  <c r="CH291" i="3"/>
  <c r="CI291" i="3"/>
  <c r="CZ291" i="3"/>
  <c r="CX291" i="3"/>
  <c r="CF291" i="3"/>
  <c r="AY291" i="3" s="1"/>
  <c r="CX124" i="3"/>
  <c r="CW124" i="3"/>
  <c r="CS124" i="3"/>
  <c r="CJ124" i="3"/>
  <c r="CU124" i="3"/>
  <c r="CT124" i="3"/>
  <c r="CI124" i="3"/>
  <c r="CV124" i="3"/>
  <c r="CQ124" i="3"/>
  <c r="CG124" i="3"/>
  <c r="CH124" i="3"/>
  <c r="CC124" i="3"/>
  <c r="CE124" i="3"/>
  <c r="AY124" i="3" s="1"/>
  <c r="CF124" i="3"/>
  <c r="AY207" i="3"/>
  <c r="CL257" i="3"/>
  <c r="CK257" i="3"/>
  <c r="CI257" i="3"/>
  <c r="CH257" i="3"/>
  <c r="CF257" i="3"/>
  <c r="AY257" i="3" s="1"/>
  <c r="CY257" i="3"/>
  <c r="CW257" i="3"/>
  <c r="CT257" i="3"/>
  <c r="CV257" i="3"/>
  <c r="CZ257" i="3"/>
  <c r="AY189" i="3"/>
  <c r="CV274" i="3"/>
  <c r="CT274" i="3"/>
  <c r="CL274" i="3"/>
  <c r="CK274" i="3"/>
  <c r="CI274" i="3"/>
  <c r="CH274" i="3"/>
  <c r="CF274" i="3"/>
  <c r="AY274" i="3" s="1"/>
  <c r="CW274" i="3"/>
  <c r="CZ274" i="3"/>
  <c r="CY274" i="3"/>
  <c r="CZ277" i="3"/>
  <c r="CY277" i="3"/>
  <c r="CW277" i="3"/>
  <c r="CV277" i="3"/>
  <c r="CU277" i="3"/>
  <c r="CT277" i="3"/>
  <c r="CF277" i="3"/>
  <c r="CI277" i="3"/>
  <c r="CH277" i="3"/>
  <c r="CG277" i="3"/>
  <c r="CE277" i="3"/>
  <c r="CL277" i="3"/>
  <c r="CK277" i="3"/>
  <c r="CS277" i="3"/>
  <c r="AY185" i="3"/>
  <c r="AY52" i="3"/>
  <c r="AY299" i="3"/>
  <c r="AY191" i="3"/>
  <c r="CW133" i="3"/>
  <c r="CV133" i="3"/>
  <c r="CT133" i="3"/>
  <c r="CS133" i="3"/>
  <c r="CO133" i="3"/>
  <c r="CI133" i="3"/>
  <c r="CU133" i="3"/>
  <c r="CQ133" i="3"/>
  <c r="CH133" i="3"/>
  <c r="CG133" i="3"/>
  <c r="CC133" i="3"/>
  <c r="AY133" i="3" s="1"/>
  <c r="CF133" i="3"/>
  <c r="CE133" i="3"/>
  <c r="AY273" i="3"/>
  <c r="AY186" i="3"/>
  <c r="AY56" i="3"/>
  <c r="AY37" i="3"/>
  <c r="AY125" i="3"/>
  <c r="D335" i="3"/>
  <c r="CZ307" i="3"/>
  <c r="CY307" i="3"/>
  <c r="CW307" i="3"/>
  <c r="CV307" i="3"/>
  <c r="CT307" i="3"/>
  <c r="CS307" i="3"/>
  <c r="CL307" i="3"/>
  <c r="CK307" i="3"/>
  <c r="CI307" i="3"/>
  <c r="CH307" i="3"/>
  <c r="CF307" i="3"/>
  <c r="AY307" i="3" s="1"/>
  <c r="CE307" i="3"/>
  <c r="CR64" i="3"/>
  <c r="CH64" i="3"/>
  <c r="CE64" i="3"/>
  <c r="CD64" i="3"/>
  <c r="CV64" i="3"/>
  <c r="D67" i="3"/>
  <c r="A384" i="3" s="1"/>
  <c r="CT64" i="3"/>
  <c r="CS64" i="3"/>
  <c r="CU64" i="3"/>
  <c r="CG64" i="3"/>
  <c r="CF64" i="3"/>
  <c r="CT203" i="3"/>
  <c r="CG203" i="3"/>
  <c r="CE203" i="3"/>
  <c r="CD203" i="3"/>
  <c r="CC203" i="3"/>
  <c r="CB203" i="3"/>
  <c r="CV203" i="3"/>
  <c r="CS203" i="3"/>
  <c r="CQ203" i="3"/>
  <c r="CU203" i="3"/>
  <c r="CR203" i="3"/>
  <c r="CP203" i="3"/>
  <c r="CO203" i="3"/>
  <c r="CH203" i="3"/>
  <c r="CF203" i="3"/>
  <c r="CA203" i="3"/>
  <c r="AY127" i="3"/>
  <c r="AY163" i="3"/>
  <c r="AY53" i="3"/>
  <c r="AY181" i="3"/>
  <c r="CS288" i="3"/>
  <c r="CR288" i="3"/>
  <c r="CQ288" i="3"/>
  <c r="CL288" i="3"/>
  <c r="CK288" i="3"/>
  <c r="CI288" i="3"/>
  <c r="CH288" i="3"/>
  <c r="CW288" i="3"/>
  <c r="CV288" i="3"/>
  <c r="CT288" i="3"/>
  <c r="CY288" i="3"/>
  <c r="CF288" i="3"/>
  <c r="CE288" i="3"/>
  <c r="CD288" i="3"/>
  <c r="CZ288" i="3"/>
  <c r="CC288" i="3"/>
  <c r="AY288" i="3" s="1"/>
  <c r="AY29" i="3"/>
  <c r="AY141" i="3"/>
  <c r="AY220" i="3"/>
  <c r="AY219" i="3"/>
  <c r="CE121" i="3"/>
  <c r="CF121" i="3"/>
  <c r="CQ121" i="3"/>
  <c r="CH121" i="3"/>
  <c r="CC121" i="3"/>
  <c r="AY121" i="3" s="1"/>
  <c r="CX121" i="3"/>
  <c r="CW121" i="3"/>
  <c r="CV121" i="3"/>
  <c r="CT121" i="3"/>
  <c r="CU121" i="3"/>
  <c r="CJ121" i="3"/>
  <c r="CI121" i="3"/>
  <c r="CG121" i="3"/>
  <c r="CS121" i="3"/>
  <c r="AY188" i="3"/>
  <c r="D334" i="3"/>
  <c r="AY300" i="3"/>
  <c r="AY102" i="3"/>
  <c r="CC122" i="3"/>
  <c r="AY122" i="3" s="1"/>
  <c r="CF122" i="3"/>
  <c r="CS122" i="3"/>
  <c r="CJ122" i="3"/>
  <c r="CI122" i="3"/>
  <c r="CE122" i="3"/>
  <c r="CW122" i="3"/>
  <c r="CQ122" i="3"/>
  <c r="CH122" i="3"/>
  <c r="CV122" i="3"/>
  <c r="CT122" i="3"/>
  <c r="CG122" i="3"/>
  <c r="CX122" i="3"/>
  <c r="CU122" i="3"/>
  <c r="CH28" i="3"/>
  <c r="CG28" i="3"/>
  <c r="CF28" i="3"/>
  <c r="CE28" i="3"/>
  <c r="CV28" i="3"/>
  <c r="CU28" i="3"/>
  <c r="CT28" i="3"/>
  <c r="CR28" i="3"/>
  <c r="CS28" i="3"/>
  <c r="CD28" i="3"/>
  <c r="AY28" i="3" s="1"/>
  <c r="AY198" i="3"/>
  <c r="CF129" i="3"/>
  <c r="CE129" i="3"/>
  <c r="CV129" i="3"/>
  <c r="CO129" i="3"/>
  <c r="CI129" i="3"/>
  <c r="CC129" i="3"/>
  <c r="AY129" i="3" s="1"/>
  <c r="CU129" i="3"/>
  <c r="CW129" i="3"/>
  <c r="CQ129" i="3"/>
  <c r="CH129" i="3"/>
  <c r="CT129" i="3"/>
  <c r="CS129" i="3"/>
  <c r="CG129" i="3"/>
  <c r="AY221" i="3"/>
  <c r="CI114" i="3"/>
  <c r="CF114" i="3"/>
  <c r="CO114" i="3"/>
  <c r="CV114" i="3"/>
  <c r="CU114" i="3"/>
  <c r="CQ114" i="3"/>
  <c r="CH114" i="3"/>
  <c r="CG114" i="3"/>
  <c r="CE114" i="3"/>
  <c r="CC114" i="3"/>
  <c r="CS114" i="3"/>
  <c r="CW114" i="3"/>
  <c r="CT114" i="3"/>
  <c r="AY199" i="3"/>
  <c r="AY216" i="3"/>
  <c r="CF120" i="3"/>
  <c r="CE120" i="3"/>
  <c r="CO120" i="3"/>
  <c r="CS120" i="3"/>
  <c r="CQ120" i="3"/>
  <c r="CH120" i="3"/>
  <c r="CI120" i="3"/>
  <c r="CG120" i="3"/>
  <c r="CU120" i="3"/>
  <c r="CW120" i="3"/>
  <c r="CC120" i="3"/>
  <c r="AY120" i="3" s="1"/>
  <c r="CV120" i="3"/>
  <c r="CT120" i="3"/>
  <c r="AY30" i="3"/>
  <c r="AY66" i="3"/>
  <c r="AY304" i="3"/>
  <c r="CR233" i="3"/>
  <c r="CQ233" i="3"/>
  <c r="CP233" i="3"/>
  <c r="CO233" i="3"/>
  <c r="CC233" i="3"/>
  <c r="CA233" i="3"/>
  <c r="CD233" i="3"/>
  <c r="CB233" i="3"/>
  <c r="AY328" i="3"/>
  <c r="AY286" i="3"/>
  <c r="AY222" i="3"/>
  <c r="AY184" i="3"/>
  <c r="AY48" i="3"/>
  <c r="AY282" i="3"/>
  <c r="CZ272" i="3"/>
  <c r="CK272" i="3"/>
  <c r="CH272" i="3"/>
  <c r="CF272" i="3"/>
  <c r="AY272" i="3" s="1"/>
  <c r="CY272" i="3"/>
  <c r="CW272" i="3"/>
  <c r="CV272" i="3"/>
  <c r="CT272" i="3"/>
  <c r="CI272" i="3"/>
  <c r="CL272" i="3"/>
  <c r="CW98" i="3"/>
  <c r="CS98" i="3"/>
  <c r="CO98" i="3"/>
  <c r="CQ98" i="3"/>
  <c r="CG98" i="3"/>
  <c r="CF98" i="3"/>
  <c r="CH98" i="3"/>
  <c r="CE98" i="3"/>
  <c r="CC98" i="3"/>
  <c r="CV98" i="3"/>
  <c r="CU98" i="3"/>
  <c r="CT98" i="3"/>
  <c r="CI98" i="3"/>
  <c r="AY17" i="3"/>
  <c r="AY297" i="3"/>
  <c r="CZ308" i="3"/>
  <c r="CY308" i="3"/>
  <c r="CW308" i="3"/>
  <c r="CV308" i="3"/>
  <c r="CT308" i="3"/>
  <c r="CL308" i="3"/>
  <c r="CF308" i="3"/>
  <c r="CI308" i="3"/>
  <c r="CK308" i="3"/>
  <c r="CH308" i="3"/>
  <c r="CV294" i="3"/>
  <c r="CT294" i="3"/>
  <c r="CS294" i="3"/>
  <c r="CR294" i="3"/>
  <c r="CQ294" i="3"/>
  <c r="CL294" i="3"/>
  <c r="CW294" i="3"/>
  <c r="CH294" i="3"/>
  <c r="CF294" i="3"/>
  <c r="AY294" i="3" s="1"/>
  <c r="CE294" i="3"/>
  <c r="CD294" i="3"/>
  <c r="CZ294" i="3"/>
  <c r="CC294" i="3"/>
  <c r="CY294" i="3"/>
  <c r="CK294" i="3"/>
  <c r="CI294" i="3"/>
  <c r="AY296" i="3"/>
  <c r="AY258" i="3"/>
  <c r="AY290" i="3"/>
  <c r="AY218" i="3"/>
  <c r="AY289" i="3"/>
  <c r="CG54" i="3"/>
  <c r="CR54" i="3"/>
  <c r="CH54" i="3"/>
  <c r="CF54" i="3"/>
  <c r="CE54" i="3"/>
  <c r="CD54" i="3"/>
  <c r="CU54" i="3"/>
  <c r="CT54" i="3"/>
  <c r="CV54" i="3"/>
  <c r="CS54" i="3"/>
  <c r="CF171" i="3"/>
  <c r="CS171" i="3"/>
  <c r="CR171" i="3"/>
  <c r="CT171" i="3"/>
  <c r="CH171" i="3"/>
  <c r="CG171" i="3"/>
  <c r="CE171" i="3"/>
  <c r="CD171" i="3"/>
  <c r="CV171" i="3"/>
  <c r="CU171" i="3"/>
  <c r="CU110" i="3"/>
  <c r="CH110" i="3"/>
  <c r="CG110" i="3"/>
  <c r="CF110" i="3"/>
  <c r="CC110" i="3"/>
  <c r="AY110" i="3" s="1"/>
  <c r="CO110" i="3"/>
  <c r="CI110" i="3"/>
  <c r="CE110" i="3"/>
  <c r="CQ110" i="3"/>
  <c r="CW110" i="3"/>
  <c r="CT110" i="3"/>
  <c r="CS110" i="3"/>
  <c r="CV110" i="3"/>
  <c r="AY94" i="3"/>
  <c r="AY55" i="3"/>
  <c r="AY91" i="3"/>
  <c r="AY214" i="3"/>
  <c r="AY301" i="3"/>
  <c r="CV196" i="3"/>
  <c r="CU196" i="3"/>
  <c r="CH196" i="3"/>
  <c r="CS196" i="3"/>
  <c r="CR196" i="3"/>
  <c r="CP196" i="3"/>
  <c r="CE196" i="3"/>
  <c r="CD196" i="3"/>
  <c r="CC196" i="3"/>
  <c r="CB196" i="3"/>
  <c r="CA196" i="3"/>
  <c r="CT196" i="3"/>
  <c r="CQ196" i="3"/>
  <c r="CG196" i="3"/>
  <c r="CO196" i="3"/>
  <c r="CF196" i="3"/>
  <c r="AY283" i="3"/>
  <c r="AY211" i="3"/>
  <c r="AY213" i="3"/>
  <c r="AY200" i="3"/>
  <c r="AY259" i="3"/>
  <c r="AY295" i="3"/>
  <c r="AY166" i="3"/>
  <c r="AY131" i="3"/>
  <c r="AY139" i="3"/>
  <c r="AY209" i="3"/>
  <c r="AY171" i="3"/>
  <c r="AY205" i="3"/>
  <c r="AY172" i="3"/>
  <c r="AJ232" i="3"/>
  <c r="AY281" i="3"/>
  <c r="CC130" i="3"/>
  <c r="CW130" i="3"/>
  <c r="CQ130" i="3"/>
  <c r="CH130" i="3"/>
  <c r="CG130" i="3"/>
  <c r="CF130" i="3"/>
  <c r="CE130" i="3"/>
  <c r="CO130" i="3"/>
  <c r="CV130" i="3"/>
  <c r="CU130" i="3"/>
  <c r="CI130" i="3"/>
  <c r="CT130" i="3"/>
  <c r="CS130" i="3"/>
  <c r="CT268" i="3"/>
  <c r="CL268" i="3"/>
  <c r="CK268" i="3"/>
  <c r="CI268" i="3"/>
  <c r="AY268" i="3" s="1"/>
  <c r="CH268" i="3"/>
  <c r="CG268" i="3"/>
  <c r="CF268" i="3"/>
  <c r="CW268" i="3"/>
  <c r="CU268" i="3"/>
  <c r="CZ268" i="3"/>
  <c r="CY268" i="3"/>
  <c r="CV268" i="3"/>
  <c r="AY111" i="3"/>
  <c r="AY64" i="3"/>
  <c r="AY210" i="3"/>
  <c r="AY260" i="3"/>
  <c r="AY293" i="3"/>
  <c r="AY190" i="3"/>
  <c r="AY267" i="3"/>
  <c r="CQ126" i="3"/>
  <c r="CC126" i="3"/>
  <c r="AY126" i="3" s="1"/>
  <c r="CU126" i="3"/>
  <c r="CW126" i="3"/>
  <c r="CV126" i="3"/>
  <c r="CX126" i="3"/>
  <c r="CS126" i="3"/>
  <c r="CO126" i="3"/>
  <c r="CF126" i="3"/>
  <c r="CT126" i="3"/>
  <c r="CH126" i="3"/>
  <c r="CE126" i="3"/>
  <c r="CJ126" i="3"/>
  <c r="CI126" i="3"/>
  <c r="CG126" i="3"/>
  <c r="AY223" i="3"/>
  <c r="CO106" i="3"/>
  <c r="CF106" i="3"/>
  <c r="CW106" i="3"/>
  <c r="CV106" i="3"/>
  <c r="CU106" i="3"/>
  <c r="CT106" i="3"/>
  <c r="CS106" i="3"/>
  <c r="CH106" i="3"/>
  <c r="CC106" i="3"/>
  <c r="CG106" i="3"/>
  <c r="CQ106" i="3"/>
  <c r="CE106" i="3"/>
  <c r="AY106" i="3" s="1"/>
  <c r="CI106" i="3"/>
  <c r="AY271" i="3"/>
  <c r="AY49" i="3"/>
  <c r="AY277" i="3" l="1"/>
  <c r="AY54" i="3"/>
  <c r="AY137" i="3"/>
  <c r="AY130" i="3"/>
  <c r="AY308" i="3"/>
  <c r="AY203" i="3"/>
  <c r="AY117" i="3"/>
  <c r="AY98" i="3"/>
  <c r="AJ233" i="3"/>
  <c r="AY196" i="3"/>
  <c r="AY114" i="3"/>
  <c r="CP344" i="2" l="1"/>
  <c r="CO344" i="2"/>
  <c r="CB344" i="2"/>
  <c r="CA344" i="2"/>
  <c r="F344" i="2"/>
  <c r="E344" i="2"/>
  <c r="D344" i="2"/>
  <c r="CP343" i="2"/>
  <c r="CB343" i="2"/>
  <c r="F343" i="2"/>
  <c r="E343" i="2"/>
  <c r="D343" i="2" s="1"/>
  <c r="CP342" i="2"/>
  <c r="CO342" i="2"/>
  <c r="CB342" i="2"/>
  <c r="F342" i="2"/>
  <c r="E342" i="2"/>
  <c r="CP341" i="2"/>
  <c r="CB341" i="2"/>
  <c r="F341" i="2"/>
  <c r="E341" i="2"/>
  <c r="D341" i="2"/>
  <c r="CP340" i="2"/>
  <c r="CO340" i="2"/>
  <c r="CB340" i="2"/>
  <c r="CA340" i="2"/>
  <c r="AS340" i="2"/>
  <c r="F340" i="2"/>
  <c r="E340" i="2"/>
  <c r="D340" i="2" s="1"/>
  <c r="AX335" i="2"/>
  <c r="AW335" i="2"/>
  <c r="AU335" i="2"/>
  <c r="AT335" i="2"/>
  <c r="AS335" i="2"/>
  <c r="AR335" i="2"/>
  <c r="AN335" i="2"/>
  <c r="AM335" i="2"/>
  <c r="AL335" i="2"/>
  <c r="AK335" i="2"/>
  <c r="AJ335" i="2"/>
  <c r="AI335" i="2"/>
  <c r="AH335" i="2"/>
  <c r="AG335" i="2"/>
  <c r="AF335" i="2"/>
  <c r="AE335" i="2"/>
  <c r="AD335" i="2"/>
  <c r="AC335" i="2"/>
  <c r="AB335" i="2"/>
  <c r="AA335" i="2"/>
  <c r="Z335" i="2"/>
  <c r="Y335" i="2"/>
  <c r="X335" i="2"/>
  <c r="W335" i="2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AX334" i="2"/>
  <c r="AW334" i="2"/>
  <c r="AU334" i="2"/>
  <c r="AT334" i="2"/>
  <c r="AS334" i="2"/>
  <c r="AR334" i="2"/>
  <c r="AN334" i="2"/>
  <c r="AM334" i="2"/>
  <c r="AL334" i="2"/>
  <c r="AK334" i="2"/>
  <c r="AJ334" i="2"/>
  <c r="AI334" i="2"/>
  <c r="AH334" i="2"/>
  <c r="AG334" i="2"/>
  <c r="AF334" i="2"/>
  <c r="AE334" i="2"/>
  <c r="AD334" i="2"/>
  <c r="AC334" i="2"/>
  <c r="AB334" i="2"/>
  <c r="AA334" i="2"/>
  <c r="Z334" i="2"/>
  <c r="F334" i="2" s="1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AX333" i="2"/>
  <c r="AW333" i="2"/>
  <c r="AV333" i="2"/>
  <c r="AU333" i="2"/>
  <c r="AT333" i="2"/>
  <c r="AS333" i="2"/>
  <c r="AR333" i="2"/>
  <c r="AN333" i="2"/>
  <c r="AM333" i="2"/>
  <c r="AL333" i="2"/>
  <c r="AK333" i="2"/>
  <c r="AJ333" i="2"/>
  <c r="AI333" i="2"/>
  <c r="AH333" i="2"/>
  <c r="AG333" i="2"/>
  <c r="AF333" i="2"/>
  <c r="AE333" i="2"/>
  <c r="AD333" i="2"/>
  <c r="AC333" i="2"/>
  <c r="AB333" i="2"/>
  <c r="AA333" i="2"/>
  <c r="Z333" i="2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AX332" i="2"/>
  <c r="AW332" i="2"/>
  <c r="AU332" i="2"/>
  <c r="AT332" i="2"/>
  <c r="AS332" i="2"/>
  <c r="AR332" i="2"/>
  <c r="AN332" i="2"/>
  <c r="AM332" i="2"/>
  <c r="AL332" i="2"/>
  <c r="AK332" i="2"/>
  <c r="AJ332" i="2"/>
  <c r="AI332" i="2"/>
  <c r="AH332" i="2"/>
  <c r="AG332" i="2"/>
  <c r="AF332" i="2"/>
  <c r="AE332" i="2"/>
  <c r="AD332" i="2"/>
  <c r="AC332" i="2"/>
  <c r="AB332" i="2"/>
  <c r="AA332" i="2"/>
  <c r="Z332" i="2"/>
  <c r="Y332" i="2"/>
  <c r="X332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AX331" i="2"/>
  <c r="AW331" i="2"/>
  <c r="AU331" i="2"/>
  <c r="AT331" i="2"/>
  <c r="AS331" i="2"/>
  <c r="AR331" i="2"/>
  <c r="AQ331" i="2"/>
  <c r="AN331" i="2"/>
  <c r="AM331" i="2"/>
  <c r="AL331" i="2"/>
  <c r="AK331" i="2"/>
  <c r="AJ331" i="2"/>
  <c r="AI331" i="2"/>
  <c r="AH331" i="2"/>
  <c r="AG331" i="2"/>
  <c r="AF331" i="2"/>
  <c r="AE331" i="2"/>
  <c r="AD331" i="2"/>
  <c r="AC331" i="2"/>
  <c r="AB331" i="2"/>
  <c r="AA331" i="2"/>
  <c r="Z331" i="2"/>
  <c r="Y331" i="2"/>
  <c r="X331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E331" i="2" s="1"/>
  <c r="AX330" i="2"/>
  <c r="AW330" i="2"/>
  <c r="AU330" i="2"/>
  <c r="AT330" i="2"/>
  <c r="AS330" i="2"/>
  <c r="AR330" i="2"/>
  <c r="AQ330" i="2"/>
  <c r="AP330" i="2"/>
  <c r="AO330" i="2"/>
  <c r="AN330" i="2"/>
  <c r="AM330" i="2"/>
  <c r="AL330" i="2"/>
  <c r="AK330" i="2"/>
  <c r="AJ330" i="2"/>
  <c r="AI330" i="2"/>
  <c r="AH330" i="2"/>
  <c r="AG330" i="2"/>
  <c r="AF330" i="2"/>
  <c r="AE330" i="2"/>
  <c r="AD330" i="2"/>
  <c r="AC330" i="2"/>
  <c r="AB330" i="2"/>
  <c r="AA330" i="2"/>
  <c r="Z330" i="2"/>
  <c r="Y330" i="2"/>
  <c r="X330" i="2"/>
  <c r="W330" i="2"/>
  <c r="V330" i="2"/>
  <c r="U330" i="2"/>
  <c r="T330" i="2"/>
  <c r="S330" i="2"/>
  <c r="R330" i="2"/>
  <c r="Q330" i="2"/>
  <c r="P330" i="2"/>
  <c r="F330" i="2" s="1"/>
  <c r="O330" i="2"/>
  <c r="N330" i="2"/>
  <c r="M330" i="2"/>
  <c r="L330" i="2"/>
  <c r="K330" i="2"/>
  <c r="J330" i="2"/>
  <c r="I330" i="2"/>
  <c r="H330" i="2"/>
  <c r="G330" i="2"/>
  <c r="CT329" i="2"/>
  <c r="CP329" i="2"/>
  <c r="CO329" i="2"/>
  <c r="CB329" i="2"/>
  <c r="CA329" i="2"/>
  <c r="F329" i="2"/>
  <c r="E329" i="2"/>
  <c r="D329" i="2"/>
  <c r="CZ328" i="2"/>
  <c r="CY328" i="2"/>
  <c r="CQ328" i="2"/>
  <c r="CP328" i="2"/>
  <c r="CO328" i="2"/>
  <c r="CL328" i="2"/>
  <c r="CH328" i="2"/>
  <c r="CE328" i="2"/>
  <c r="CD328" i="2"/>
  <c r="CB328" i="2"/>
  <c r="F328" i="2"/>
  <c r="CA328" i="2" s="1"/>
  <c r="E328" i="2"/>
  <c r="D328" i="2" s="1"/>
  <c r="CY327" i="2"/>
  <c r="CP327" i="2"/>
  <c r="CO327" i="2"/>
  <c r="CC327" i="2"/>
  <c r="CB327" i="2"/>
  <c r="CA327" i="2"/>
  <c r="F327" i="2"/>
  <c r="E327" i="2"/>
  <c r="D327" i="2" s="1"/>
  <c r="CT326" i="2"/>
  <c r="CS326" i="2"/>
  <c r="CR326" i="2"/>
  <c r="CP326" i="2"/>
  <c r="CO326" i="2"/>
  <c r="CL326" i="2"/>
  <c r="CK326" i="2"/>
  <c r="CI326" i="2"/>
  <c r="CH326" i="2"/>
  <c r="AY326" i="2" s="1"/>
  <c r="CF326" i="2"/>
  <c r="CE326" i="2"/>
  <c r="CD326" i="2"/>
  <c r="CC326" i="2"/>
  <c r="CB326" i="2"/>
  <c r="CA326" i="2"/>
  <c r="F326" i="2"/>
  <c r="E326" i="2"/>
  <c r="D326" i="2"/>
  <c r="CV326" i="2" s="1"/>
  <c r="CP325" i="2"/>
  <c r="CO325" i="2"/>
  <c r="CB325" i="2"/>
  <c r="CA325" i="2"/>
  <c r="F325" i="2"/>
  <c r="E325" i="2"/>
  <c r="CR324" i="2"/>
  <c r="CP324" i="2"/>
  <c r="CO324" i="2"/>
  <c r="CE324" i="2"/>
  <c r="CB324" i="2"/>
  <c r="F324" i="2"/>
  <c r="CA324" i="2" s="1"/>
  <c r="E324" i="2"/>
  <c r="D324" i="2"/>
  <c r="CP323" i="2"/>
  <c r="CO323" i="2"/>
  <c r="CB323" i="2"/>
  <c r="CA323" i="2"/>
  <c r="F323" i="2"/>
  <c r="E323" i="2"/>
  <c r="D323" i="2"/>
  <c r="CP322" i="2"/>
  <c r="CB322" i="2"/>
  <c r="CA322" i="2"/>
  <c r="F322" i="2"/>
  <c r="CO322" i="2" s="1"/>
  <c r="E322" i="2"/>
  <c r="CP321" i="2"/>
  <c r="CO321" i="2"/>
  <c r="CB321" i="2"/>
  <c r="CA321" i="2"/>
  <c r="F321" i="2"/>
  <c r="E321" i="2"/>
  <c r="CY320" i="2"/>
  <c r="CP320" i="2"/>
  <c r="CO320" i="2"/>
  <c r="CB320" i="2"/>
  <c r="F320" i="2"/>
  <c r="CA320" i="2" s="1"/>
  <c r="E320" i="2"/>
  <c r="D320" i="2" s="1"/>
  <c r="CZ319" i="2"/>
  <c r="CV319" i="2"/>
  <c r="CT319" i="2"/>
  <c r="CS319" i="2"/>
  <c r="CP319" i="2"/>
  <c r="CO319" i="2"/>
  <c r="CL319" i="2"/>
  <c r="CK319" i="2"/>
  <c r="CI319" i="2"/>
  <c r="CF319" i="2"/>
  <c r="CE319" i="2"/>
  <c r="CB319" i="2"/>
  <c r="F319" i="2"/>
  <c r="CA319" i="2" s="1"/>
  <c r="E319" i="2"/>
  <c r="D319" i="2"/>
  <c r="CP318" i="2"/>
  <c r="CO318" i="2"/>
  <c r="CL318" i="2"/>
  <c r="CK318" i="2"/>
  <c r="CI318" i="2"/>
  <c r="CH318" i="2"/>
  <c r="CF318" i="2"/>
  <c r="CC318" i="2"/>
  <c r="CB318" i="2"/>
  <c r="CA318" i="2"/>
  <c r="F318" i="2"/>
  <c r="E318" i="2"/>
  <c r="D318" i="2"/>
  <c r="CP317" i="2"/>
  <c r="CO317" i="2"/>
  <c r="CB317" i="2"/>
  <c r="CA317" i="2"/>
  <c r="F317" i="2"/>
  <c r="E317" i="2"/>
  <c r="D317" i="2" s="1"/>
  <c r="CY316" i="2"/>
  <c r="CW316" i="2"/>
  <c r="CV316" i="2"/>
  <c r="CT316" i="2"/>
  <c r="CP316" i="2"/>
  <c r="CI316" i="2"/>
  <c r="CH316" i="2"/>
  <c r="CF316" i="2"/>
  <c r="CB316" i="2"/>
  <c r="F316" i="2"/>
  <c r="E316" i="2"/>
  <c r="D316" i="2" s="1"/>
  <c r="CP315" i="2"/>
  <c r="CB315" i="2"/>
  <c r="F315" i="2"/>
  <c r="E315" i="2"/>
  <c r="D315" i="2" s="1"/>
  <c r="CZ314" i="2"/>
  <c r="CV314" i="2"/>
  <c r="CT314" i="2"/>
  <c r="CP314" i="2"/>
  <c r="CO314" i="2"/>
  <c r="CL314" i="2"/>
  <c r="CK314" i="2"/>
  <c r="CI314" i="2"/>
  <c r="CH314" i="2"/>
  <c r="CF314" i="2"/>
  <c r="CB314" i="2"/>
  <c r="CA314" i="2"/>
  <c r="AY314" i="2"/>
  <c r="F314" i="2"/>
  <c r="E314" i="2"/>
  <c r="D314" i="2"/>
  <c r="CZ313" i="2"/>
  <c r="CY313" i="2"/>
  <c r="CW313" i="2"/>
  <c r="CS313" i="2"/>
  <c r="CP313" i="2"/>
  <c r="CO313" i="2"/>
  <c r="CL313" i="2"/>
  <c r="AY313" i="2" s="1"/>
  <c r="CK313" i="2"/>
  <c r="CI313" i="2"/>
  <c r="CH313" i="2"/>
  <c r="CF313" i="2"/>
  <c r="CE313" i="2"/>
  <c r="CB313" i="2"/>
  <c r="CA313" i="2"/>
  <c r="F313" i="2"/>
  <c r="E313" i="2"/>
  <c r="D313" i="2"/>
  <c r="CP312" i="2"/>
  <c r="CB312" i="2"/>
  <c r="F312" i="2"/>
  <c r="E312" i="2"/>
  <c r="CP311" i="2"/>
  <c r="CB311" i="2"/>
  <c r="F311" i="2"/>
  <c r="E311" i="2"/>
  <c r="D311" i="2" s="1"/>
  <c r="CI311" i="2" s="1"/>
  <c r="CT310" i="2"/>
  <c r="CP310" i="2"/>
  <c r="CO310" i="2"/>
  <c r="CH310" i="2"/>
  <c r="CF310" i="2"/>
  <c r="CB310" i="2"/>
  <c r="CA310" i="2"/>
  <c r="F310" i="2"/>
  <c r="E310" i="2"/>
  <c r="D310" i="2"/>
  <c r="CP309" i="2"/>
  <c r="CO309" i="2"/>
  <c r="CB309" i="2"/>
  <c r="CA309" i="2"/>
  <c r="F309" i="2"/>
  <c r="E309" i="2"/>
  <c r="D309" i="2"/>
  <c r="CZ308" i="2"/>
  <c r="CW308" i="2"/>
  <c r="CP308" i="2"/>
  <c r="CO308" i="2"/>
  <c r="CL308" i="2"/>
  <c r="CF308" i="2"/>
  <c r="CB308" i="2"/>
  <c r="F308" i="2"/>
  <c r="CA308" i="2" s="1"/>
  <c r="E308" i="2"/>
  <c r="D308" i="2" s="1"/>
  <c r="CP307" i="2"/>
  <c r="CO307" i="2"/>
  <c r="CB307" i="2"/>
  <c r="CA307" i="2"/>
  <c r="F307" i="2"/>
  <c r="E307" i="2"/>
  <c r="CQ306" i="2"/>
  <c r="CP306" i="2"/>
  <c r="CK306" i="2"/>
  <c r="CB306" i="2"/>
  <c r="F306" i="2"/>
  <c r="E306" i="2"/>
  <c r="D306" i="2" s="1"/>
  <c r="CP305" i="2"/>
  <c r="CO305" i="2"/>
  <c r="CL305" i="2"/>
  <c r="CK305" i="2"/>
  <c r="CI305" i="2"/>
  <c r="CH305" i="2"/>
  <c r="CB305" i="2"/>
  <c r="CA305" i="2"/>
  <c r="F305" i="2"/>
  <c r="E305" i="2"/>
  <c r="D305" i="2"/>
  <c r="CP304" i="2"/>
  <c r="CB304" i="2"/>
  <c r="F304" i="2"/>
  <c r="E304" i="2"/>
  <c r="CP303" i="2"/>
  <c r="CB303" i="2"/>
  <c r="CA303" i="2"/>
  <c r="F303" i="2"/>
  <c r="CO303" i="2" s="1"/>
  <c r="E303" i="2"/>
  <c r="D303" i="2" s="1"/>
  <c r="CY302" i="2"/>
  <c r="CW302" i="2"/>
  <c r="CT302" i="2"/>
  <c r="CP302" i="2"/>
  <c r="CK302" i="2"/>
  <c r="CI302" i="2"/>
  <c r="CH302" i="2"/>
  <c r="CB302" i="2"/>
  <c r="F302" i="2"/>
  <c r="CO302" i="2" s="1"/>
  <c r="E302" i="2"/>
  <c r="D302" i="2"/>
  <c r="CP301" i="2"/>
  <c r="CB301" i="2"/>
  <c r="F301" i="2"/>
  <c r="E301" i="2"/>
  <c r="CV300" i="2"/>
  <c r="CT300" i="2"/>
  <c r="CS300" i="2"/>
  <c r="CR300" i="2"/>
  <c r="CP300" i="2"/>
  <c r="CO300" i="2"/>
  <c r="CL300" i="2"/>
  <c r="CK300" i="2"/>
  <c r="CI300" i="2"/>
  <c r="CH300" i="2"/>
  <c r="CF300" i="2"/>
  <c r="CE300" i="2"/>
  <c r="CD300" i="2"/>
  <c r="CC300" i="2"/>
  <c r="CB300" i="2"/>
  <c r="CA300" i="2"/>
  <c r="F300" i="2"/>
  <c r="E300" i="2"/>
  <c r="D300" i="2"/>
  <c r="CP299" i="2"/>
  <c r="CO299" i="2"/>
  <c r="CK299" i="2"/>
  <c r="CB299" i="2"/>
  <c r="CA299" i="2"/>
  <c r="F299" i="2"/>
  <c r="E299" i="2"/>
  <c r="D299" i="2" s="1"/>
  <c r="CP298" i="2"/>
  <c r="CB298" i="2"/>
  <c r="F298" i="2"/>
  <c r="E298" i="2"/>
  <c r="D298" i="2"/>
  <c r="CP297" i="2"/>
  <c r="CB297" i="2"/>
  <c r="F297" i="2"/>
  <c r="E297" i="2"/>
  <c r="CP296" i="2"/>
  <c r="CO296" i="2"/>
  <c r="CI296" i="2"/>
  <c r="CH296" i="2"/>
  <c r="CB296" i="2"/>
  <c r="CA296" i="2"/>
  <c r="F296" i="2"/>
  <c r="E296" i="2"/>
  <c r="D296" i="2" s="1"/>
  <c r="CY295" i="2"/>
  <c r="CS295" i="2"/>
  <c r="CP295" i="2"/>
  <c r="CB295" i="2"/>
  <c r="F295" i="2"/>
  <c r="E295" i="2"/>
  <c r="D295" i="2" s="1"/>
  <c r="CP294" i="2"/>
  <c r="CB294" i="2"/>
  <c r="CA294" i="2"/>
  <c r="F294" i="2"/>
  <c r="CO294" i="2" s="1"/>
  <c r="E294" i="2"/>
  <c r="CP293" i="2"/>
  <c r="CL293" i="2"/>
  <c r="CK293" i="2"/>
  <c r="CF293" i="2"/>
  <c r="CB293" i="2"/>
  <c r="CA293" i="2"/>
  <c r="F293" i="2"/>
  <c r="CO293" i="2" s="1"/>
  <c r="E293" i="2"/>
  <c r="D293" i="2" s="1"/>
  <c r="CP292" i="2"/>
  <c r="CB292" i="2"/>
  <c r="F292" i="2"/>
  <c r="E292" i="2"/>
  <c r="CP291" i="2"/>
  <c r="CB291" i="2"/>
  <c r="CA291" i="2"/>
  <c r="F291" i="2"/>
  <c r="E291" i="2"/>
  <c r="CZ290" i="2"/>
  <c r="CY290" i="2"/>
  <c r="CW290" i="2"/>
  <c r="CP290" i="2"/>
  <c r="CH290" i="2"/>
  <c r="CB290" i="2"/>
  <c r="F290" i="2"/>
  <c r="E290" i="2"/>
  <c r="D290" i="2" s="1"/>
  <c r="CP289" i="2"/>
  <c r="CO289" i="2"/>
  <c r="CB289" i="2"/>
  <c r="CA289" i="2"/>
  <c r="F289" i="2"/>
  <c r="E289" i="2"/>
  <c r="D289" i="2"/>
  <c r="CW288" i="2"/>
  <c r="CV288" i="2"/>
  <c r="CT288" i="2"/>
  <c r="CQ288" i="2"/>
  <c r="CP288" i="2"/>
  <c r="CO288" i="2"/>
  <c r="CE288" i="2"/>
  <c r="CB288" i="2"/>
  <c r="CA288" i="2"/>
  <c r="F288" i="2"/>
  <c r="E288" i="2"/>
  <c r="D288" i="2" s="1"/>
  <c r="CP287" i="2"/>
  <c r="CO287" i="2"/>
  <c r="CB287" i="2"/>
  <c r="F287" i="2"/>
  <c r="CA287" i="2" s="1"/>
  <c r="E287" i="2"/>
  <c r="D287" i="2"/>
  <c r="CP286" i="2"/>
  <c r="CB286" i="2"/>
  <c r="F286" i="2"/>
  <c r="E286" i="2"/>
  <c r="CY285" i="2"/>
  <c r="CW285" i="2"/>
  <c r="CP285" i="2"/>
  <c r="CB285" i="2"/>
  <c r="CA285" i="2"/>
  <c r="F285" i="2"/>
  <c r="CO285" i="2" s="1"/>
  <c r="E285" i="2"/>
  <c r="D285" i="2"/>
  <c r="CP284" i="2"/>
  <c r="CB284" i="2"/>
  <c r="F284" i="2"/>
  <c r="CO284" i="2" s="1"/>
  <c r="E284" i="2"/>
  <c r="D284" i="2"/>
  <c r="CP283" i="2"/>
  <c r="CB283" i="2"/>
  <c r="F283" i="2"/>
  <c r="E283" i="2"/>
  <c r="D283" i="2" s="1"/>
  <c r="CZ283" i="2" s="1"/>
  <c r="CP282" i="2"/>
  <c r="CB282" i="2"/>
  <c r="CA282" i="2"/>
  <c r="F282" i="2"/>
  <c r="CO282" i="2" s="1"/>
  <c r="E282" i="2"/>
  <c r="D282" i="2"/>
  <c r="CZ281" i="2"/>
  <c r="CY281" i="2"/>
  <c r="CT281" i="2"/>
  <c r="F281" i="2"/>
  <c r="E281" i="2"/>
  <c r="D281" i="2"/>
  <c r="CL280" i="2"/>
  <c r="CH280" i="2"/>
  <c r="CG280" i="2"/>
  <c r="CF280" i="2"/>
  <c r="F280" i="2"/>
  <c r="E280" i="2"/>
  <c r="D280" i="2" s="1"/>
  <c r="F279" i="2"/>
  <c r="E279" i="2"/>
  <c r="CZ278" i="2"/>
  <c r="CY278" i="2"/>
  <c r="CW278" i="2"/>
  <c r="CV278" i="2"/>
  <c r="CU278" i="2"/>
  <c r="CT278" i="2"/>
  <c r="CL278" i="2"/>
  <c r="CK278" i="2"/>
  <c r="F278" i="2"/>
  <c r="E278" i="2"/>
  <c r="D278" i="2"/>
  <c r="F277" i="2"/>
  <c r="E277" i="2"/>
  <c r="CW276" i="2"/>
  <c r="CV276" i="2"/>
  <c r="CU276" i="2"/>
  <c r="CS276" i="2"/>
  <c r="CR276" i="2"/>
  <c r="CQ276" i="2"/>
  <c r="CL276" i="2"/>
  <c r="AY276" i="2" s="1"/>
  <c r="CK276" i="2"/>
  <c r="CI276" i="2"/>
  <c r="CH276" i="2"/>
  <c r="CG276" i="2"/>
  <c r="CF276" i="2"/>
  <c r="CE276" i="2"/>
  <c r="CD276" i="2"/>
  <c r="CC276" i="2"/>
  <c r="F276" i="2"/>
  <c r="E276" i="2"/>
  <c r="D276" i="2"/>
  <c r="CY276" i="2" s="1"/>
  <c r="F275" i="2"/>
  <c r="E275" i="2"/>
  <c r="D275" i="2"/>
  <c r="F274" i="2"/>
  <c r="E274" i="2"/>
  <c r="D274" i="2" s="1"/>
  <c r="F273" i="2"/>
  <c r="E273" i="2"/>
  <c r="F272" i="2"/>
  <c r="E272" i="2"/>
  <c r="F271" i="2"/>
  <c r="E271" i="2"/>
  <c r="F270" i="2"/>
  <c r="E270" i="2"/>
  <c r="D270" i="2" s="1"/>
  <c r="CZ269" i="2"/>
  <c r="CY269" i="2"/>
  <c r="CO269" i="2"/>
  <c r="CL269" i="2"/>
  <c r="CK269" i="2"/>
  <c r="CI269" i="2"/>
  <c r="CH269" i="2"/>
  <c r="CG269" i="2"/>
  <c r="CA269" i="2"/>
  <c r="F269" i="2"/>
  <c r="E269" i="2"/>
  <c r="D269" i="2"/>
  <c r="CZ268" i="2"/>
  <c r="CL268" i="2"/>
  <c r="F268" i="2"/>
  <c r="E268" i="2"/>
  <c r="D268" i="2"/>
  <c r="CJ267" i="2"/>
  <c r="CI267" i="2"/>
  <c r="CH267" i="2"/>
  <c r="CG267" i="2"/>
  <c r="F267" i="2"/>
  <c r="E267" i="2"/>
  <c r="D267" i="2"/>
  <c r="F266" i="2"/>
  <c r="E266" i="2"/>
  <c r="CA265" i="2"/>
  <c r="F265" i="2"/>
  <c r="CO265" i="2" s="1"/>
  <c r="E265" i="2"/>
  <c r="CA264" i="2"/>
  <c r="F264" i="2"/>
  <c r="CO264" i="2" s="1"/>
  <c r="E264" i="2"/>
  <c r="D264" i="2" s="1"/>
  <c r="CP263" i="2"/>
  <c r="CL263" i="2"/>
  <c r="CF263" i="2"/>
  <c r="CB263" i="2"/>
  <c r="CA263" i="2"/>
  <c r="F263" i="2"/>
  <c r="CO263" i="2" s="1"/>
  <c r="E263" i="2"/>
  <c r="D263" i="2" s="1"/>
  <c r="CZ262" i="2"/>
  <c r="CV262" i="2"/>
  <c r="CP262" i="2"/>
  <c r="CO262" i="2"/>
  <c r="CB262" i="2"/>
  <c r="F262" i="2"/>
  <c r="CA262" i="2" s="1"/>
  <c r="E262" i="2"/>
  <c r="D262" i="2" s="1"/>
  <c r="CZ261" i="2"/>
  <c r="CY261" i="2"/>
  <c r="CX261" i="2"/>
  <c r="CW261" i="2"/>
  <c r="CV261" i="2"/>
  <c r="CT261" i="2"/>
  <c r="CP261" i="2"/>
  <c r="CO261" i="2"/>
  <c r="CL261" i="2"/>
  <c r="CI261" i="2"/>
  <c r="CH261" i="2"/>
  <c r="CF261" i="2"/>
  <c r="CB261" i="2"/>
  <c r="CA261" i="2"/>
  <c r="F261" i="2"/>
  <c r="E261" i="2"/>
  <c r="D261" i="2"/>
  <c r="CP260" i="2"/>
  <c r="CB260" i="2"/>
  <c r="CA260" i="2"/>
  <c r="F260" i="2"/>
  <c r="CO260" i="2" s="1"/>
  <c r="E260" i="2"/>
  <c r="D260" i="2" s="1"/>
  <c r="CP259" i="2"/>
  <c r="CB259" i="2"/>
  <c r="F259" i="2"/>
  <c r="CO259" i="2" s="1"/>
  <c r="E259" i="2"/>
  <c r="D259" i="2" s="1"/>
  <c r="CL259" i="2" s="1"/>
  <c r="CS258" i="2"/>
  <c r="CP258" i="2"/>
  <c r="CC258" i="2"/>
  <c r="CB258" i="2"/>
  <c r="F258" i="2"/>
  <c r="CO258" i="2" s="1"/>
  <c r="E258" i="2"/>
  <c r="D258" i="2"/>
  <c r="CW257" i="2"/>
  <c r="CV257" i="2"/>
  <c r="CT257" i="2"/>
  <c r="CP257" i="2"/>
  <c r="CO257" i="2"/>
  <c r="CB257" i="2"/>
  <c r="F257" i="2"/>
  <c r="CA257" i="2" s="1"/>
  <c r="E257" i="2"/>
  <c r="D257" i="2"/>
  <c r="CV256" i="2"/>
  <c r="CP256" i="2"/>
  <c r="CO256" i="2"/>
  <c r="CF256" i="2"/>
  <c r="CB256" i="2"/>
  <c r="CA256" i="2"/>
  <c r="F256" i="2"/>
  <c r="E256" i="2"/>
  <c r="D256" i="2" s="1"/>
  <c r="CP255" i="2"/>
  <c r="CO255" i="2"/>
  <c r="CB255" i="2"/>
  <c r="CA255" i="2"/>
  <c r="F255" i="2"/>
  <c r="E255" i="2"/>
  <c r="D255" i="2"/>
  <c r="CP254" i="2"/>
  <c r="CB254" i="2"/>
  <c r="F254" i="2"/>
  <c r="E254" i="2"/>
  <c r="D254" i="2" s="1"/>
  <c r="CZ253" i="2"/>
  <c r="CY253" i="2"/>
  <c r="CV253" i="2"/>
  <c r="CP253" i="2"/>
  <c r="CO253" i="2"/>
  <c r="CL253" i="2"/>
  <c r="CK253" i="2"/>
  <c r="CI253" i="2"/>
  <c r="CH253" i="2"/>
  <c r="CF253" i="2"/>
  <c r="CB253" i="2"/>
  <c r="F253" i="2"/>
  <c r="CA253" i="2" s="1"/>
  <c r="E253" i="2"/>
  <c r="D253" i="2"/>
  <c r="CW253" i="2" s="1"/>
  <c r="CY252" i="2"/>
  <c r="CW252" i="2"/>
  <c r="CV252" i="2"/>
  <c r="CT252" i="2"/>
  <c r="CS252" i="2"/>
  <c r="CP252" i="2"/>
  <c r="CO252" i="2"/>
  <c r="CL252" i="2"/>
  <c r="CK252" i="2"/>
  <c r="CE252" i="2"/>
  <c r="CB252" i="2"/>
  <c r="CA252" i="2"/>
  <c r="F252" i="2"/>
  <c r="E252" i="2"/>
  <c r="D252" i="2" s="1"/>
  <c r="CY251" i="2"/>
  <c r="CP251" i="2"/>
  <c r="CO251" i="2"/>
  <c r="CK251" i="2"/>
  <c r="CB251" i="2"/>
  <c r="CA251" i="2"/>
  <c r="F251" i="2"/>
  <c r="E251" i="2"/>
  <c r="D251" i="2"/>
  <c r="CP250" i="2"/>
  <c r="CB250" i="2"/>
  <c r="F250" i="2"/>
  <c r="E250" i="2"/>
  <c r="AY246" i="2"/>
  <c r="CD245" i="2"/>
  <c r="D245" i="2"/>
  <c r="CQ244" i="2"/>
  <c r="CP244" i="2"/>
  <c r="CD244" i="2"/>
  <c r="CC244" i="2"/>
  <c r="D244" i="2"/>
  <c r="CS243" i="2"/>
  <c r="CR243" i="2"/>
  <c r="CQ243" i="2"/>
  <c r="CP243" i="2"/>
  <c r="CO243" i="2"/>
  <c r="CE243" i="2"/>
  <c r="CD243" i="2"/>
  <c r="CC243" i="2"/>
  <c r="D243" i="2"/>
  <c r="D242" i="2"/>
  <c r="CS241" i="2"/>
  <c r="D241" i="2"/>
  <c r="AJ236" i="2"/>
  <c r="AD236" i="2"/>
  <c r="AJ235" i="2"/>
  <c r="AD235" i="2"/>
  <c r="CC234" i="2"/>
  <c r="CB234" i="2"/>
  <c r="AD234" i="2"/>
  <c r="F234" i="2"/>
  <c r="E234" i="2"/>
  <c r="D234" i="2"/>
  <c r="CR233" i="2"/>
  <c r="CQ233" i="2"/>
  <c r="CP233" i="2"/>
  <c r="CO233" i="2"/>
  <c r="CC233" i="2"/>
  <c r="CB233" i="2"/>
  <c r="CA233" i="2"/>
  <c r="AD233" i="2"/>
  <c r="F233" i="2"/>
  <c r="E233" i="2"/>
  <c r="D233" i="2" s="1"/>
  <c r="CD233" i="2" s="1"/>
  <c r="AD232" i="2"/>
  <c r="F232" i="2"/>
  <c r="E232" i="2"/>
  <c r="D232" i="2" s="1"/>
  <c r="CA232" i="2" s="1"/>
  <c r="CR231" i="2"/>
  <c r="CQ231" i="2"/>
  <c r="CP231" i="2"/>
  <c r="CO231" i="2"/>
  <c r="CB231" i="2"/>
  <c r="CA231" i="2"/>
  <c r="AD231" i="2"/>
  <c r="F231" i="2"/>
  <c r="E231" i="2"/>
  <c r="D231" i="2"/>
  <c r="AY227" i="2"/>
  <c r="CV226" i="2"/>
  <c r="CU226" i="2"/>
  <c r="CS226" i="2"/>
  <c r="CR226" i="2"/>
  <c r="CQ226" i="2"/>
  <c r="CP226" i="2"/>
  <c r="CO226" i="2"/>
  <c r="CH226" i="2"/>
  <c r="CG226" i="2"/>
  <c r="CE226" i="2"/>
  <c r="CB226" i="2"/>
  <c r="CA226" i="2"/>
  <c r="F226" i="2"/>
  <c r="E226" i="2"/>
  <c r="D226" i="2"/>
  <c r="F225" i="2"/>
  <c r="E225" i="2"/>
  <c r="CU224" i="2"/>
  <c r="CT224" i="2"/>
  <c r="CG224" i="2"/>
  <c r="CD224" i="2"/>
  <c r="CC224" i="2"/>
  <c r="CB224" i="2"/>
  <c r="F224" i="2"/>
  <c r="E224" i="2"/>
  <c r="D224" i="2" s="1"/>
  <c r="F223" i="2"/>
  <c r="E223" i="2"/>
  <c r="D223" i="2"/>
  <c r="CO222" i="2"/>
  <c r="F222" i="2"/>
  <c r="E222" i="2"/>
  <c r="D222" i="2" s="1"/>
  <c r="F221" i="2"/>
  <c r="E221" i="2"/>
  <c r="F220" i="2"/>
  <c r="E220" i="2"/>
  <c r="D220" i="2"/>
  <c r="CS219" i="2"/>
  <c r="CR219" i="2"/>
  <c r="CF219" i="2"/>
  <c r="CE219" i="2"/>
  <c r="F219" i="2"/>
  <c r="E219" i="2"/>
  <c r="D219" i="2"/>
  <c r="CV218" i="2"/>
  <c r="CT218" i="2"/>
  <c r="CG218" i="2"/>
  <c r="F218" i="2"/>
  <c r="E218" i="2"/>
  <c r="D218" i="2"/>
  <c r="CV217" i="2"/>
  <c r="CU217" i="2"/>
  <c r="CR217" i="2"/>
  <c r="CO217" i="2"/>
  <c r="CH217" i="2"/>
  <c r="CF217" i="2"/>
  <c r="CC217" i="2"/>
  <c r="CB217" i="2"/>
  <c r="F217" i="2"/>
  <c r="E217" i="2"/>
  <c r="D217" i="2"/>
  <c r="CS216" i="2"/>
  <c r="CA216" i="2"/>
  <c r="F216" i="2"/>
  <c r="E216" i="2"/>
  <c r="D216" i="2"/>
  <c r="F215" i="2"/>
  <c r="E215" i="2"/>
  <c r="D215" i="2" s="1"/>
  <c r="CT215" i="2" s="1"/>
  <c r="CV214" i="2"/>
  <c r="CS214" i="2"/>
  <c r="F214" i="2"/>
  <c r="E214" i="2"/>
  <c r="D214" i="2"/>
  <c r="CP213" i="2"/>
  <c r="CH213" i="2"/>
  <c r="CG213" i="2"/>
  <c r="CE213" i="2"/>
  <c r="CB213" i="2"/>
  <c r="CA213" i="2"/>
  <c r="F213" i="2"/>
  <c r="E213" i="2"/>
  <c r="D213" i="2" s="1"/>
  <c r="F212" i="2"/>
  <c r="E212" i="2"/>
  <c r="D212" i="2"/>
  <c r="CO211" i="2"/>
  <c r="CH211" i="2"/>
  <c r="CD211" i="2"/>
  <c r="CB211" i="2"/>
  <c r="CA211" i="2"/>
  <c r="F211" i="2"/>
  <c r="E211" i="2"/>
  <c r="D211" i="2" s="1"/>
  <c r="CR210" i="2"/>
  <c r="CG210" i="2"/>
  <c r="CE210" i="2"/>
  <c r="CB210" i="2"/>
  <c r="CA210" i="2"/>
  <c r="F210" i="2"/>
  <c r="E210" i="2"/>
  <c r="D210" i="2"/>
  <c r="F209" i="2"/>
  <c r="E209" i="2"/>
  <c r="D209" i="2" s="1"/>
  <c r="F208" i="2"/>
  <c r="E208" i="2"/>
  <c r="D208" i="2" s="1"/>
  <c r="CV207" i="2"/>
  <c r="CU207" i="2"/>
  <c r="CT207" i="2"/>
  <c r="F207" i="2"/>
  <c r="D207" i="2" s="1"/>
  <c r="E207" i="2"/>
  <c r="F206" i="2"/>
  <c r="E206" i="2"/>
  <c r="D206" i="2" s="1"/>
  <c r="CG206" i="2" s="1"/>
  <c r="CG205" i="2"/>
  <c r="CC205" i="2"/>
  <c r="F205" i="2"/>
  <c r="E205" i="2"/>
  <c r="D205" i="2" s="1"/>
  <c r="F204" i="2"/>
  <c r="E204" i="2"/>
  <c r="D204" i="2" s="1"/>
  <c r="F203" i="2"/>
  <c r="E203" i="2"/>
  <c r="F202" i="2"/>
  <c r="E202" i="2"/>
  <c r="AX201" i="2"/>
  <c r="AW201" i="2"/>
  <c r="AV201" i="2"/>
  <c r="AU201" i="2"/>
  <c r="AT201" i="2"/>
  <c r="AS201" i="2"/>
  <c r="AR201" i="2"/>
  <c r="AQ201" i="2"/>
  <c r="AP201" i="2"/>
  <c r="AO201" i="2"/>
  <c r="AN201" i="2"/>
  <c r="AM201" i="2"/>
  <c r="AL201" i="2"/>
  <c r="AK201" i="2"/>
  <c r="AJ201" i="2"/>
  <c r="AI201" i="2"/>
  <c r="AH201" i="2"/>
  <c r="AG201" i="2"/>
  <c r="AF201" i="2"/>
  <c r="AE201" i="2"/>
  <c r="AD201" i="2"/>
  <c r="AC201" i="2"/>
  <c r="AB201" i="2"/>
  <c r="AA201" i="2"/>
  <c r="Z201" i="2"/>
  <c r="Y201" i="2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E201" i="2" s="1"/>
  <c r="H201" i="2"/>
  <c r="G201" i="2"/>
  <c r="CV200" i="2"/>
  <c r="CU200" i="2"/>
  <c r="CH200" i="2"/>
  <c r="CF200" i="2"/>
  <c r="CC200" i="2"/>
  <c r="E200" i="2"/>
  <c r="D200" i="2"/>
  <c r="CV199" i="2"/>
  <c r="CU199" i="2"/>
  <c r="CT199" i="2"/>
  <c r="CS199" i="2"/>
  <c r="CR199" i="2"/>
  <c r="CQ199" i="2"/>
  <c r="CP199" i="2"/>
  <c r="CO199" i="2"/>
  <c r="CG199" i="2"/>
  <c r="CB199" i="2"/>
  <c r="CA199" i="2"/>
  <c r="E199" i="2"/>
  <c r="D199" i="2" s="1"/>
  <c r="CU198" i="2"/>
  <c r="CT198" i="2"/>
  <c r="CP198" i="2"/>
  <c r="CO198" i="2"/>
  <c r="CH198" i="2"/>
  <c r="E198" i="2"/>
  <c r="D198" i="2"/>
  <c r="CV198" i="2" s="1"/>
  <c r="CT197" i="2"/>
  <c r="CQ197" i="2"/>
  <c r="CE197" i="2"/>
  <c r="CC197" i="2"/>
  <c r="E197" i="2"/>
  <c r="D197" i="2"/>
  <c r="AX196" i="2"/>
  <c r="AW196" i="2"/>
  <c r="AV196" i="2"/>
  <c r="AU196" i="2"/>
  <c r="AT196" i="2"/>
  <c r="AS196" i="2"/>
  <c r="AR196" i="2"/>
  <c r="AQ196" i="2"/>
  <c r="AO196" i="2"/>
  <c r="AM196" i="2"/>
  <c r="AK196" i="2"/>
  <c r="AI196" i="2"/>
  <c r="AG196" i="2"/>
  <c r="AE196" i="2"/>
  <c r="E196" i="2" s="1"/>
  <c r="D196" i="2" s="1"/>
  <c r="AC196" i="2"/>
  <c r="CU195" i="2"/>
  <c r="CR195" i="2"/>
  <c r="E195" i="2"/>
  <c r="D195" i="2" s="1"/>
  <c r="CV194" i="2"/>
  <c r="CU194" i="2"/>
  <c r="CS194" i="2"/>
  <c r="CR194" i="2"/>
  <c r="CQ194" i="2"/>
  <c r="CO194" i="2"/>
  <c r="CH194" i="2"/>
  <c r="CG194" i="2"/>
  <c r="CD194" i="2"/>
  <c r="CC194" i="2"/>
  <c r="CB194" i="2"/>
  <c r="CA194" i="2"/>
  <c r="E194" i="2"/>
  <c r="D194" i="2"/>
  <c r="CP194" i="2" s="1"/>
  <c r="E193" i="2"/>
  <c r="D193" i="2"/>
  <c r="CR193" i="2" s="1"/>
  <c r="CS192" i="2"/>
  <c r="CH192" i="2"/>
  <c r="CB192" i="2"/>
  <c r="CA192" i="2"/>
  <c r="E192" i="2"/>
  <c r="D192" i="2" s="1"/>
  <c r="CV191" i="2"/>
  <c r="CU191" i="2"/>
  <c r="CT191" i="2"/>
  <c r="CQ191" i="2"/>
  <c r="CP191" i="2"/>
  <c r="F191" i="2"/>
  <c r="D191" i="2"/>
  <c r="CT190" i="2"/>
  <c r="CG190" i="2"/>
  <c r="CF190" i="2"/>
  <c r="CD190" i="2"/>
  <c r="CA190" i="2"/>
  <c r="F190" i="2"/>
  <c r="D190" i="2"/>
  <c r="CV189" i="2"/>
  <c r="CU189" i="2"/>
  <c r="CT189" i="2"/>
  <c r="CO189" i="2"/>
  <c r="CH189" i="2"/>
  <c r="F189" i="2"/>
  <c r="D189" i="2"/>
  <c r="F188" i="2"/>
  <c r="D188" i="2"/>
  <c r="CH188" i="2" s="1"/>
  <c r="CT187" i="2"/>
  <c r="CP187" i="2"/>
  <c r="CG187" i="2"/>
  <c r="CE187" i="2"/>
  <c r="F187" i="2"/>
  <c r="D187" i="2"/>
  <c r="CE186" i="2"/>
  <c r="CD186" i="2"/>
  <c r="CC186" i="2"/>
  <c r="CB186" i="2"/>
  <c r="F186" i="2"/>
  <c r="D186" i="2" s="1"/>
  <c r="CV185" i="2"/>
  <c r="CU185" i="2"/>
  <c r="CT185" i="2"/>
  <c r="CQ185" i="2"/>
  <c r="CH185" i="2"/>
  <c r="CE185" i="2"/>
  <c r="CD185" i="2"/>
  <c r="CC185" i="2"/>
  <c r="CA185" i="2"/>
  <c r="F185" i="2"/>
  <c r="D185" i="2"/>
  <c r="F184" i="2"/>
  <c r="D184" i="2"/>
  <c r="CT184" i="2" s="1"/>
  <c r="AX183" i="2"/>
  <c r="AW183" i="2"/>
  <c r="AV183" i="2"/>
  <c r="AU183" i="2"/>
  <c r="AT183" i="2"/>
  <c r="AS183" i="2"/>
  <c r="AR183" i="2"/>
  <c r="AQ183" i="2"/>
  <c r="AP183" i="2"/>
  <c r="AN183" i="2"/>
  <c r="AL183" i="2"/>
  <c r="AJ183" i="2"/>
  <c r="AH183" i="2"/>
  <c r="AF183" i="2"/>
  <c r="AD183" i="2"/>
  <c r="F183" i="2" s="1"/>
  <c r="D183" i="2"/>
  <c r="CV182" i="2"/>
  <c r="CU182" i="2"/>
  <c r="CS182" i="2"/>
  <c r="CR182" i="2"/>
  <c r="CQ182" i="2"/>
  <c r="CP182" i="2"/>
  <c r="CO182" i="2"/>
  <c r="CH182" i="2"/>
  <c r="CG182" i="2"/>
  <c r="CE182" i="2"/>
  <c r="CD182" i="2"/>
  <c r="CC182" i="2"/>
  <c r="CB182" i="2"/>
  <c r="F182" i="2"/>
  <c r="D182" i="2"/>
  <c r="CA182" i="2" s="1"/>
  <c r="AY182" i="2" s="1"/>
  <c r="F181" i="2"/>
  <c r="D181" i="2"/>
  <c r="CR181" i="2" s="1"/>
  <c r="CE180" i="2"/>
  <c r="CD180" i="2"/>
  <c r="F180" i="2"/>
  <c r="D180" i="2"/>
  <c r="F179" i="2"/>
  <c r="D179" i="2" s="1"/>
  <c r="AX174" i="2"/>
  <c r="AW174" i="2"/>
  <c r="AV174" i="2"/>
  <c r="AU174" i="2"/>
  <c r="AT174" i="2"/>
  <c r="AS174" i="2"/>
  <c r="AR174" i="2"/>
  <c r="AQ174" i="2"/>
  <c r="AP174" i="2"/>
  <c r="AO174" i="2"/>
  <c r="AN174" i="2"/>
  <c r="AM174" i="2"/>
  <c r="AL174" i="2"/>
  <c r="AK174" i="2"/>
  <c r="AJ174" i="2"/>
  <c r="AI174" i="2"/>
  <c r="AH174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CU173" i="2"/>
  <c r="CT173" i="2"/>
  <c r="CS173" i="2"/>
  <c r="CR173" i="2"/>
  <c r="CQ173" i="2"/>
  <c r="CP173" i="2"/>
  <c r="CO173" i="2"/>
  <c r="CC173" i="2"/>
  <c r="CB173" i="2"/>
  <c r="CA173" i="2"/>
  <c r="F173" i="2"/>
  <c r="E173" i="2"/>
  <c r="D173" i="2" s="1"/>
  <c r="CT172" i="2"/>
  <c r="CS172" i="2"/>
  <c r="CQ172" i="2"/>
  <c r="CP172" i="2"/>
  <c r="CO172" i="2"/>
  <c r="CH172" i="2"/>
  <c r="CE172" i="2"/>
  <c r="CD172" i="2"/>
  <c r="CC172" i="2"/>
  <c r="CB172" i="2"/>
  <c r="CA172" i="2"/>
  <c r="F172" i="2"/>
  <c r="E172" i="2"/>
  <c r="D172" i="2" s="1"/>
  <c r="CQ171" i="2"/>
  <c r="CP171" i="2"/>
  <c r="CO171" i="2"/>
  <c r="CF171" i="2"/>
  <c r="CC171" i="2"/>
  <c r="CB171" i="2"/>
  <c r="CA171" i="2"/>
  <c r="F171" i="2"/>
  <c r="E171" i="2"/>
  <c r="D171" i="2" s="1"/>
  <c r="CU170" i="2"/>
  <c r="CT170" i="2"/>
  <c r="CS170" i="2"/>
  <c r="CQ170" i="2"/>
  <c r="CP170" i="2"/>
  <c r="CO170" i="2"/>
  <c r="CD170" i="2"/>
  <c r="CC170" i="2"/>
  <c r="CA170" i="2"/>
  <c r="F170" i="2"/>
  <c r="CB170" i="2" s="1"/>
  <c r="E170" i="2"/>
  <c r="D170" i="2" s="1"/>
  <c r="CT169" i="2"/>
  <c r="CS169" i="2"/>
  <c r="CR169" i="2"/>
  <c r="CQ169" i="2"/>
  <c r="CP169" i="2"/>
  <c r="CO169" i="2"/>
  <c r="CG169" i="2"/>
  <c r="CF169" i="2"/>
  <c r="CD169" i="2"/>
  <c r="CC169" i="2"/>
  <c r="CA169" i="2"/>
  <c r="F169" i="2"/>
  <c r="CB169" i="2" s="1"/>
  <c r="E169" i="2"/>
  <c r="D169" i="2" s="1"/>
  <c r="CQ168" i="2"/>
  <c r="CP168" i="2"/>
  <c r="CO168" i="2"/>
  <c r="CC168" i="2"/>
  <c r="CB168" i="2"/>
  <c r="CA168" i="2"/>
  <c r="F168" i="2"/>
  <c r="E168" i="2"/>
  <c r="CU167" i="2"/>
  <c r="CT167" i="2"/>
  <c r="CS167" i="2"/>
  <c r="CR167" i="2"/>
  <c r="CQ167" i="2"/>
  <c r="CP167" i="2"/>
  <c r="CO167" i="2"/>
  <c r="CH167" i="2"/>
  <c r="CG167" i="2"/>
  <c r="CF167" i="2"/>
  <c r="CE167" i="2"/>
  <c r="CD167" i="2"/>
  <c r="CC167" i="2"/>
  <c r="CB167" i="2"/>
  <c r="CA167" i="2"/>
  <c r="AY167" i="2"/>
  <c r="F167" i="2"/>
  <c r="E167" i="2"/>
  <c r="D167" i="2" s="1"/>
  <c r="CV167" i="2" s="1"/>
  <c r="CR166" i="2"/>
  <c r="CQ166" i="2"/>
  <c r="CP166" i="2"/>
  <c r="CO166" i="2"/>
  <c r="CH166" i="2"/>
  <c r="CG166" i="2"/>
  <c r="CF166" i="2"/>
  <c r="CE166" i="2"/>
  <c r="CC166" i="2"/>
  <c r="CB166" i="2"/>
  <c r="CA166" i="2"/>
  <c r="F166" i="2"/>
  <c r="E166" i="2"/>
  <c r="D166" i="2" s="1"/>
  <c r="CQ165" i="2"/>
  <c r="CO165" i="2"/>
  <c r="CC165" i="2"/>
  <c r="CA165" i="2"/>
  <c r="F165" i="2"/>
  <c r="CB165" i="2" s="1"/>
  <c r="E165" i="2"/>
  <c r="CU164" i="2"/>
  <c r="CT164" i="2"/>
  <c r="CR164" i="2"/>
  <c r="CQ164" i="2"/>
  <c r="CO164" i="2"/>
  <c r="CH164" i="2"/>
  <c r="CG164" i="2"/>
  <c r="CF164" i="2"/>
  <c r="CE164" i="2"/>
  <c r="CC164" i="2"/>
  <c r="CA164" i="2"/>
  <c r="F164" i="2"/>
  <c r="CP164" i="2" s="1"/>
  <c r="E164" i="2"/>
  <c r="D164" i="2" s="1"/>
  <c r="CQ163" i="2"/>
  <c r="CP163" i="2"/>
  <c r="CO163" i="2"/>
  <c r="CC163" i="2"/>
  <c r="CA163" i="2"/>
  <c r="F163" i="2"/>
  <c r="E163" i="2"/>
  <c r="N158" i="2"/>
  <c r="M158" i="2"/>
  <c r="L158" i="2" a="1"/>
  <c r="L158" i="2" s="1"/>
  <c r="K158" i="2"/>
  <c r="J158" i="2"/>
  <c r="H158" i="2"/>
  <c r="G158" i="2"/>
  <c r="F158" i="2"/>
  <c r="E158" i="2"/>
  <c r="D158" i="2"/>
  <c r="C158" i="2"/>
  <c r="I157" i="2"/>
  <c r="B157" i="2"/>
  <c r="I156" i="2"/>
  <c r="B156" i="2"/>
  <c r="I155" i="2"/>
  <c r="B155" i="2"/>
  <c r="I154" i="2"/>
  <c r="B154" i="2"/>
  <c r="I153" i="2"/>
  <c r="B153" i="2"/>
  <c r="I152" i="2"/>
  <c r="B152" i="2"/>
  <c r="I151" i="2"/>
  <c r="B151" i="2"/>
  <c r="I150" i="2"/>
  <c r="B150" i="2"/>
  <c r="I149" i="2"/>
  <c r="B149" i="2"/>
  <c r="I148" i="2"/>
  <c r="B148" i="2"/>
  <c r="B158" i="2" s="1"/>
  <c r="AX143" i="2"/>
  <c r="AW143" i="2"/>
  <c r="AV143" i="2"/>
  <c r="AU143" i="2"/>
  <c r="AT143" i="2"/>
  <c r="AS143" i="2"/>
  <c r="AR143" i="2"/>
  <c r="AQ143" i="2"/>
  <c r="AP143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B143" i="2"/>
  <c r="AA143" i="2"/>
  <c r="Z143" i="2"/>
  <c r="Y143" i="2"/>
  <c r="X143" i="2"/>
  <c r="W143" i="2"/>
  <c r="V143" i="2"/>
  <c r="U143" i="2"/>
  <c r="T143" i="2"/>
  <c r="S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CR142" i="2"/>
  <c r="CH142" i="2"/>
  <c r="CF142" i="2"/>
  <c r="CD142" i="2"/>
  <c r="CA142" i="2"/>
  <c r="F142" i="2"/>
  <c r="CB142" i="2" s="1"/>
  <c r="E142" i="2"/>
  <c r="D142" i="2"/>
  <c r="CR141" i="2"/>
  <c r="CD141" i="2"/>
  <c r="CA141" i="2"/>
  <c r="F141" i="2"/>
  <c r="E141" i="2"/>
  <c r="CV140" i="2"/>
  <c r="CR140" i="2"/>
  <c r="CQ140" i="2"/>
  <c r="CO140" i="2"/>
  <c r="CE140" i="2"/>
  <c r="CD140" i="2"/>
  <c r="CA140" i="2"/>
  <c r="F140" i="2"/>
  <c r="E140" i="2"/>
  <c r="D140" i="2"/>
  <c r="CW140" i="2" s="1"/>
  <c r="CR139" i="2"/>
  <c r="CD139" i="2"/>
  <c r="CA139" i="2"/>
  <c r="F139" i="2"/>
  <c r="E139" i="2"/>
  <c r="D139" i="2" s="1"/>
  <c r="CR138" i="2"/>
  <c r="CF138" i="2"/>
  <c r="CD138" i="2"/>
  <c r="CC138" i="2"/>
  <c r="CA138" i="2"/>
  <c r="F138" i="2"/>
  <c r="E138" i="2"/>
  <c r="D138" i="2"/>
  <c r="CR137" i="2"/>
  <c r="CP137" i="2"/>
  <c r="CD137" i="2"/>
  <c r="CA137" i="2"/>
  <c r="F137" i="2"/>
  <c r="CB137" i="2" s="1"/>
  <c r="E137" i="2"/>
  <c r="CW136" i="2"/>
  <c r="CT136" i="2"/>
  <c r="CS136" i="2"/>
  <c r="CR136" i="2"/>
  <c r="CP136" i="2"/>
  <c r="CI136" i="2"/>
  <c r="CH136" i="2"/>
  <c r="CG136" i="2"/>
  <c r="CF136" i="2"/>
  <c r="CD136" i="2"/>
  <c r="CB136" i="2"/>
  <c r="CA136" i="2"/>
  <c r="F136" i="2"/>
  <c r="E136" i="2"/>
  <c r="D136" i="2"/>
  <c r="CQ136" i="2" s="1"/>
  <c r="CR135" i="2"/>
  <c r="CP135" i="2"/>
  <c r="CD135" i="2"/>
  <c r="CA135" i="2"/>
  <c r="F135" i="2"/>
  <c r="CB135" i="2" s="1"/>
  <c r="E135" i="2"/>
  <c r="D135" i="2"/>
  <c r="CQ135" i="2" s="1"/>
  <c r="CR134" i="2"/>
  <c r="CP134" i="2"/>
  <c r="CH134" i="2"/>
  <c r="CG134" i="2"/>
  <c r="CD134" i="2"/>
  <c r="CB134" i="2"/>
  <c r="CA134" i="2"/>
  <c r="F134" i="2"/>
  <c r="E134" i="2"/>
  <c r="D134" i="2" s="1"/>
  <c r="CR133" i="2"/>
  <c r="CP133" i="2"/>
  <c r="CD133" i="2"/>
  <c r="CA133" i="2"/>
  <c r="F133" i="2"/>
  <c r="CB133" i="2" s="1"/>
  <c r="E133" i="2"/>
  <c r="D133" i="2"/>
  <c r="CT133" i="2" s="1"/>
  <c r="CW132" i="2"/>
  <c r="CU132" i="2"/>
  <c r="CR132" i="2"/>
  <c r="CQ132" i="2"/>
  <c r="CO132" i="2"/>
  <c r="CI132" i="2"/>
  <c r="CF132" i="2"/>
  <c r="CE132" i="2"/>
  <c r="CD132" i="2"/>
  <c r="CA132" i="2"/>
  <c r="F132" i="2"/>
  <c r="CP132" i="2" s="1"/>
  <c r="E132" i="2"/>
  <c r="D132" i="2" s="1"/>
  <c r="CT132" i="2" s="1"/>
  <c r="CR131" i="2"/>
  <c r="CP131" i="2"/>
  <c r="CD131" i="2"/>
  <c r="CB131" i="2"/>
  <c r="CA131" i="2"/>
  <c r="F131" i="2"/>
  <c r="E131" i="2"/>
  <c r="D131" i="2" s="1"/>
  <c r="CR130" i="2"/>
  <c r="CD130" i="2"/>
  <c r="CA130" i="2"/>
  <c r="F130" i="2"/>
  <c r="E130" i="2"/>
  <c r="CR129" i="2"/>
  <c r="CP129" i="2"/>
  <c r="CD129" i="2"/>
  <c r="CB129" i="2"/>
  <c r="CA129" i="2"/>
  <c r="F129" i="2"/>
  <c r="E129" i="2"/>
  <c r="D129" i="2"/>
  <c r="CQ129" i="2" s="1"/>
  <c r="CW128" i="2"/>
  <c r="CR128" i="2"/>
  <c r="CP128" i="2"/>
  <c r="CD128" i="2"/>
  <c r="CB128" i="2"/>
  <c r="CA128" i="2"/>
  <c r="F128" i="2"/>
  <c r="E128" i="2"/>
  <c r="D128" i="2" s="1"/>
  <c r="CR127" i="2"/>
  <c r="CP127" i="2"/>
  <c r="CD127" i="2"/>
  <c r="F127" i="2"/>
  <c r="CB127" i="2" s="1"/>
  <c r="E127" i="2"/>
  <c r="CR126" i="2"/>
  <c r="CD126" i="2"/>
  <c r="CA126" i="2"/>
  <c r="F126" i="2"/>
  <c r="E126" i="2"/>
  <c r="D126" i="2"/>
  <c r="CR125" i="2"/>
  <c r="CD125" i="2"/>
  <c r="F125" i="2"/>
  <c r="CP125" i="2" s="1"/>
  <c r="E125" i="2"/>
  <c r="D125" i="2" s="1"/>
  <c r="CX125" i="2" s="1"/>
  <c r="CR124" i="2"/>
  <c r="CP124" i="2"/>
  <c r="CD124" i="2"/>
  <c r="CB124" i="2"/>
  <c r="F124" i="2"/>
  <c r="E124" i="2"/>
  <c r="D124" i="2"/>
  <c r="CJ124" i="2" s="1"/>
  <c r="CX123" i="2"/>
  <c r="CW123" i="2"/>
  <c r="CS123" i="2"/>
  <c r="CR123" i="2"/>
  <c r="CQ123" i="2"/>
  <c r="CP123" i="2"/>
  <c r="CG123" i="2"/>
  <c r="CD123" i="2"/>
  <c r="CC123" i="2"/>
  <c r="CB123" i="2"/>
  <c r="F123" i="2"/>
  <c r="D123" i="2" s="1"/>
  <c r="E123" i="2"/>
  <c r="CU122" i="2"/>
  <c r="CR122" i="2"/>
  <c r="CH122" i="2"/>
  <c r="CG122" i="2"/>
  <c r="CD122" i="2"/>
  <c r="CC122" i="2"/>
  <c r="CB122" i="2"/>
  <c r="F122" i="2"/>
  <c r="CP122" i="2" s="1"/>
  <c r="E122" i="2"/>
  <c r="D122" i="2" s="1"/>
  <c r="CR121" i="2"/>
  <c r="CD121" i="2"/>
  <c r="F121" i="2"/>
  <c r="E121" i="2"/>
  <c r="D121" i="2" s="1"/>
  <c r="CW121" i="2" s="1"/>
  <c r="CW120" i="2"/>
  <c r="CU120" i="2"/>
  <c r="CT120" i="2"/>
  <c r="CR120" i="2"/>
  <c r="CP120" i="2"/>
  <c r="CO120" i="2"/>
  <c r="CI120" i="2"/>
  <c r="CH120" i="2"/>
  <c r="CG120" i="2"/>
  <c r="CE120" i="2"/>
  <c r="CD120" i="2"/>
  <c r="CB120" i="2"/>
  <c r="CA120" i="2"/>
  <c r="F120" i="2"/>
  <c r="E120" i="2"/>
  <c r="D120" i="2" s="1"/>
  <c r="CR119" i="2"/>
  <c r="CD119" i="2"/>
  <c r="CA119" i="2"/>
  <c r="F119" i="2"/>
  <c r="CP119" i="2" s="1"/>
  <c r="E119" i="2"/>
  <c r="CR118" i="2"/>
  <c r="CP118" i="2"/>
  <c r="CO118" i="2"/>
  <c r="CD118" i="2"/>
  <c r="CC118" i="2"/>
  <c r="CB118" i="2"/>
  <c r="CA118" i="2"/>
  <c r="F118" i="2"/>
  <c r="E118" i="2"/>
  <c r="D118" i="2" s="1"/>
  <c r="CW117" i="2"/>
  <c r="CV117" i="2"/>
  <c r="CS117" i="2"/>
  <c r="CR117" i="2"/>
  <c r="CP117" i="2"/>
  <c r="CD117" i="2"/>
  <c r="CB117" i="2"/>
  <c r="CA117" i="2"/>
  <c r="F117" i="2"/>
  <c r="E117" i="2"/>
  <c r="D117" i="2"/>
  <c r="CR116" i="2"/>
  <c r="CP116" i="2"/>
  <c r="CD116" i="2"/>
  <c r="CA116" i="2"/>
  <c r="F116" i="2"/>
  <c r="CB116" i="2" s="1"/>
  <c r="E116" i="2"/>
  <c r="D116" i="2" s="1"/>
  <c r="CW116" i="2" s="1"/>
  <c r="CV115" i="2"/>
  <c r="CT115" i="2"/>
  <c r="CS115" i="2"/>
  <c r="CR115" i="2"/>
  <c r="CQ115" i="2"/>
  <c r="CO115" i="2"/>
  <c r="CI115" i="2"/>
  <c r="CH115" i="2"/>
  <c r="CD115" i="2"/>
  <c r="CC115" i="2"/>
  <c r="CB115" i="2"/>
  <c r="CA115" i="2"/>
  <c r="F115" i="2"/>
  <c r="CP115" i="2" s="1"/>
  <c r="E115" i="2"/>
  <c r="D115" i="2"/>
  <c r="CW115" i="2" s="1"/>
  <c r="CR114" i="2"/>
  <c r="CQ114" i="2"/>
  <c r="CO114" i="2"/>
  <c r="CI114" i="2"/>
  <c r="CF114" i="2"/>
  <c r="CD114" i="2"/>
  <c r="CA114" i="2"/>
  <c r="F114" i="2"/>
  <c r="E114" i="2"/>
  <c r="D114" i="2"/>
  <c r="CR113" i="2"/>
  <c r="CB113" i="2"/>
  <c r="CA113" i="2"/>
  <c r="F113" i="2"/>
  <c r="CP113" i="2" s="1"/>
  <c r="E113" i="2"/>
  <c r="D113" i="2"/>
  <c r="CR112" i="2"/>
  <c r="CD112" i="2"/>
  <c r="CA112" i="2"/>
  <c r="F112" i="2"/>
  <c r="D112" i="2" s="1"/>
  <c r="E112" i="2"/>
  <c r="CR111" i="2"/>
  <c r="CP111" i="2"/>
  <c r="CF111" i="2"/>
  <c r="CD111" i="2"/>
  <c r="CA111" i="2"/>
  <c r="F111" i="2"/>
  <c r="CB111" i="2" s="1"/>
  <c r="E111" i="2"/>
  <c r="D111" i="2" s="1"/>
  <c r="CV110" i="2"/>
  <c r="CR110" i="2"/>
  <c r="CQ110" i="2"/>
  <c r="CP110" i="2"/>
  <c r="CO110" i="2"/>
  <c r="CG110" i="2"/>
  <c r="CF110" i="2"/>
  <c r="CD110" i="2"/>
  <c r="CC110" i="2"/>
  <c r="CB110" i="2"/>
  <c r="CA110" i="2"/>
  <c r="F110" i="2"/>
  <c r="E110" i="2"/>
  <c r="D110" i="2"/>
  <c r="CW110" i="2" s="1"/>
  <c r="CR109" i="2"/>
  <c r="CD109" i="2"/>
  <c r="CA109" i="2"/>
  <c r="F109" i="2"/>
  <c r="CP109" i="2" s="1"/>
  <c r="E109" i="2"/>
  <c r="CV108" i="2"/>
  <c r="CU108" i="2"/>
  <c r="CT108" i="2"/>
  <c r="CS108" i="2"/>
  <c r="CR108" i="2"/>
  <c r="CQ108" i="2"/>
  <c r="CP108" i="2"/>
  <c r="CO108" i="2"/>
  <c r="CH108" i="2"/>
  <c r="CG108" i="2"/>
  <c r="CE108" i="2"/>
  <c r="CD108" i="2"/>
  <c r="CC108" i="2"/>
  <c r="CB108" i="2"/>
  <c r="CA108" i="2"/>
  <c r="F108" i="2"/>
  <c r="E108" i="2"/>
  <c r="D108" i="2"/>
  <c r="CR107" i="2"/>
  <c r="CD107" i="2"/>
  <c r="CA107" i="2"/>
  <c r="F107" i="2"/>
  <c r="CP107" i="2" s="1"/>
  <c r="E107" i="2"/>
  <c r="CR106" i="2"/>
  <c r="CP106" i="2"/>
  <c r="CD106" i="2"/>
  <c r="CA106" i="2"/>
  <c r="F106" i="2"/>
  <c r="CB106" i="2" s="1"/>
  <c r="E106" i="2"/>
  <c r="CV105" i="2"/>
  <c r="CU105" i="2"/>
  <c r="CT105" i="2"/>
  <c r="CS105" i="2"/>
  <c r="CQ105" i="2"/>
  <c r="CO105" i="2"/>
  <c r="CI105" i="2"/>
  <c r="CH105" i="2"/>
  <c r="CG105" i="2"/>
  <c r="CF105" i="2"/>
  <c r="CA105" i="2"/>
  <c r="F105" i="2"/>
  <c r="E105" i="2"/>
  <c r="D105" i="2"/>
  <c r="CR104" i="2"/>
  <c r="CD104" i="2"/>
  <c r="F104" i="2"/>
  <c r="E104" i="2"/>
  <c r="D104" i="2" s="1"/>
  <c r="CR103" i="2"/>
  <c r="CD103" i="2"/>
  <c r="CA103" i="2"/>
  <c r="F103" i="2"/>
  <c r="E103" i="2"/>
  <c r="D103" i="2"/>
  <c r="CW102" i="2"/>
  <c r="CR102" i="2"/>
  <c r="CQ102" i="2"/>
  <c r="CP102" i="2"/>
  <c r="CG102" i="2"/>
  <c r="CF102" i="2"/>
  <c r="CD102" i="2"/>
  <c r="CB102" i="2"/>
  <c r="CA102" i="2"/>
  <c r="F102" i="2"/>
  <c r="E102" i="2"/>
  <c r="D102" i="2" s="1"/>
  <c r="CW101" i="2"/>
  <c r="CV101" i="2"/>
  <c r="CU101" i="2"/>
  <c r="CT101" i="2"/>
  <c r="CR101" i="2"/>
  <c r="CG101" i="2"/>
  <c r="CF101" i="2"/>
  <c r="CE101" i="2"/>
  <c r="CD101" i="2"/>
  <c r="CB101" i="2"/>
  <c r="CA101" i="2"/>
  <c r="F101" i="2"/>
  <c r="CP101" i="2" s="1"/>
  <c r="E101" i="2"/>
  <c r="D101" i="2"/>
  <c r="CI101" i="2" s="1"/>
  <c r="CS100" i="2"/>
  <c r="CR100" i="2"/>
  <c r="CG100" i="2"/>
  <c r="CF100" i="2"/>
  <c r="CE100" i="2"/>
  <c r="CD100" i="2"/>
  <c r="CA100" i="2"/>
  <c r="F100" i="2"/>
  <c r="E100" i="2"/>
  <c r="D100" i="2"/>
  <c r="CR99" i="2"/>
  <c r="CP99" i="2"/>
  <c r="CD99" i="2"/>
  <c r="CB99" i="2"/>
  <c r="CA99" i="2"/>
  <c r="F99" i="2"/>
  <c r="E99" i="2"/>
  <c r="D99" i="2" s="1"/>
  <c r="CW98" i="2"/>
  <c r="CT98" i="2"/>
  <c r="CS98" i="2"/>
  <c r="CR98" i="2"/>
  <c r="CP98" i="2"/>
  <c r="CD98" i="2"/>
  <c r="CB98" i="2"/>
  <c r="CA98" i="2"/>
  <c r="F98" i="2"/>
  <c r="E98" i="2"/>
  <c r="D98" i="2" s="1"/>
  <c r="CV97" i="2"/>
  <c r="CT97" i="2"/>
  <c r="CS97" i="2"/>
  <c r="CR97" i="2"/>
  <c r="CQ97" i="2"/>
  <c r="CP97" i="2"/>
  <c r="CO97" i="2"/>
  <c r="CH97" i="2"/>
  <c r="CG97" i="2"/>
  <c r="CF97" i="2"/>
  <c r="CE97" i="2"/>
  <c r="CD97" i="2"/>
  <c r="CC97" i="2"/>
  <c r="CB97" i="2"/>
  <c r="CA97" i="2"/>
  <c r="F97" i="2"/>
  <c r="E97" i="2"/>
  <c r="D97" i="2"/>
  <c r="CR96" i="2"/>
  <c r="CD96" i="2"/>
  <c r="CA96" i="2"/>
  <c r="F96" i="2"/>
  <c r="CP96" i="2" s="1"/>
  <c r="E96" i="2"/>
  <c r="D96" i="2"/>
  <c r="CU95" i="2"/>
  <c r="CT95" i="2"/>
  <c r="CS95" i="2"/>
  <c r="CR95" i="2"/>
  <c r="CP95" i="2"/>
  <c r="CO95" i="2"/>
  <c r="CI95" i="2"/>
  <c r="CH95" i="2"/>
  <c r="CG95" i="2"/>
  <c r="CF95" i="2"/>
  <c r="CE95" i="2"/>
  <c r="CD95" i="2"/>
  <c r="CA95" i="2"/>
  <c r="F95" i="2"/>
  <c r="CB95" i="2" s="1"/>
  <c r="E95" i="2"/>
  <c r="D95" i="2"/>
  <c r="CW94" i="2"/>
  <c r="CV94" i="2"/>
  <c r="CS94" i="2"/>
  <c r="CR94" i="2"/>
  <c r="CP94" i="2"/>
  <c r="CO94" i="2"/>
  <c r="CI94" i="2"/>
  <c r="CH94" i="2"/>
  <c r="CG94" i="2"/>
  <c r="CF94" i="2"/>
  <c r="CD94" i="2"/>
  <c r="CC94" i="2"/>
  <c r="CB94" i="2"/>
  <c r="CA94" i="2"/>
  <c r="F94" i="2"/>
  <c r="E94" i="2"/>
  <c r="D94" i="2"/>
  <c r="CR93" i="2"/>
  <c r="CP93" i="2"/>
  <c r="CO93" i="2"/>
  <c r="CI93" i="2"/>
  <c r="CH93" i="2"/>
  <c r="CE93" i="2"/>
  <c r="CD93" i="2"/>
  <c r="CB93" i="2"/>
  <c r="CA93" i="2"/>
  <c r="F93" i="2"/>
  <c r="E93" i="2"/>
  <c r="D93" i="2"/>
  <c r="CR92" i="2"/>
  <c r="CD92" i="2"/>
  <c r="CA92" i="2"/>
  <c r="F92" i="2"/>
  <c r="E92" i="2"/>
  <c r="D92" i="2" s="1"/>
  <c r="CW91" i="2"/>
  <c r="CV91" i="2"/>
  <c r="CR91" i="2"/>
  <c r="CG91" i="2"/>
  <c r="CD91" i="2"/>
  <c r="CC91" i="2"/>
  <c r="CB91" i="2"/>
  <c r="CA91" i="2"/>
  <c r="F91" i="2"/>
  <c r="CP91" i="2" s="1"/>
  <c r="E91" i="2"/>
  <c r="D91" i="2" s="1"/>
  <c r="D86" i="2"/>
  <c r="D85" i="2"/>
  <c r="CO81" i="2"/>
  <c r="CA81" i="2"/>
  <c r="O81" i="2" s="1"/>
  <c r="I81" i="2"/>
  <c r="D81" i="2"/>
  <c r="I80" i="2"/>
  <c r="CO80" i="2" s="1"/>
  <c r="D80" i="2"/>
  <c r="I79" i="2"/>
  <c r="D79" i="2"/>
  <c r="CA79" i="2" s="1"/>
  <c r="O79" i="2" s="1"/>
  <c r="I78" i="2"/>
  <c r="D78" i="2"/>
  <c r="CA78" i="2" s="1"/>
  <c r="O78" i="2" s="1"/>
  <c r="CO77" i="2"/>
  <c r="CA77" i="2"/>
  <c r="O77" i="2" s="1"/>
  <c r="I77" i="2"/>
  <c r="D77" i="2"/>
  <c r="I76" i="2"/>
  <c r="CO76" i="2" s="1"/>
  <c r="D76" i="2"/>
  <c r="I75" i="2"/>
  <c r="D75" i="2"/>
  <c r="CO74" i="2"/>
  <c r="CA74" i="2"/>
  <c r="O74" i="2" s="1"/>
  <c r="I74" i="2"/>
  <c r="D74" i="2"/>
  <c r="CO73" i="2"/>
  <c r="CA73" i="2"/>
  <c r="O73" i="2"/>
  <c r="I73" i="2"/>
  <c r="D73" i="2"/>
  <c r="I72" i="2"/>
  <c r="CO72" i="2" s="1"/>
  <c r="D72" i="2"/>
  <c r="I71" i="2"/>
  <c r="D71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A67" i="2"/>
  <c r="CQ66" i="2"/>
  <c r="CO66" i="2"/>
  <c r="CC66" i="2"/>
  <c r="CA66" i="2"/>
  <c r="F66" i="2"/>
  <c r="E66" i="2"/>
  <c r="D66" i="2" s="1"/>
  <c r="CR65" i="2"/>
  <c r="CQ65" i="2"/>
  <c r="CO65" i="2"/>
  <c r="CH65" i="2"/>
  <c r="CF65" i="2"/>
  <c r="CE65" i="2"/>
  <c r="CD65" i="2"/>
  <c r="CC65" i="2"/>
  <c r="CA65" i="2"/>
  <c r="F65" i="2"/>
  <c r="CB65" i="2" s="1"/>
  <c r="E65" i="2"/>
  <c r="D65" i="2"/>
  <c r="CQ64" i="2"/>
  <c r="CO64" i="2"/>
  <c r="CC64" i="2"/>
  <c r="CA64" i="2"/>
  <c r="F64" i="2"/>
  <c r="CB64" i="2" s="1"/>
  <c r="E64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CU62" i="2"/>
  <c r="CS62" i="2"/>
  <c r="CR62" i="2"/>
  <c r="CQ62" i="2"/>
  <c r="CO62" i="2"/>
  <c r="CH62" i="2"/>
  <c r="CG62" i="2"/>
  <c r="CF62" i="2"/>
  <c r="CE62" i="2"/>
  <c r="CD62" i="2"/>
  <c r="CC62" i="2"/>
  <c r="CA62" i="2"/>
  <c r="F62" i="2"/>
  <c r="E62" i="2"/>
  <c r="D62" i="2"/>
  <c r="CV62" i="2" s="1"/>
  <c r="CQ61" i="2"/>
  <c r="CP61" i="2"/>
  <c r="CO61" i="2"/>
  <c r="CC61" i="2"/>
  <c r="CA61" i="2"/>
  <c r="F61" i="2"/>
  <c r="CB61" i="2" s="1"/>
  <c r="E61" i="2"/>
  <c r="D61" i="2"/>
  <c r="CF61" i="2" s="1"/>
  <c r="CQ60" i="2"/>
  <c r="CO60" i="2"/>
  <c r="CC60" i="2"/>
  <c r="CA60" i="2"/>
  <c r="F60" i="2"/>
  <c r="E60" i="2"/>
  <c r="D60" i="2" s="1"/>
  <c r="CQ59" i="2"/>
  <c r="CP59" i="2"/>
  <c r="CO59" i="2"/>
  <c r="CC59" i="2"/>
  <c r="CA59" i="2"/>
  <c r="F59" i="2"/>
  <c r="E59" i="2"/>
  <c r="D59" i="2"/>
  <c r="CV58" i="2"/>
  <c r="CU58" i="2"/>
  <c r="CT58" i="2"/>
  <c r="CS58" i="2"/>
  <c r="CQ58" i="2"/>
  <c r="CP58" i="2"/>
  <c r="CO58" i="2"/>
  <c r="CH58" i="2"/>
  <c r="CE58" i="2"/>
  <c r="CD58" i="2"/>
  <c r="CC58" i="2"/>
  <c r="CA58" i="2"/>
  <c r="F58" i="2"/>
  <c r="CB58" i="2" s="1"/>
  <c r="E58" i="2"/>
  <c r="D58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E57" i="2"/>
  <c r="CQ56" i="2"/>
  <c r="CO56" i="2"/>
  <c r="CC56" i="2"/>
  <c r="CA56" i="2"/>
  <c r="F56" i="2"/>
  <c r="CP56" i="2" s="1"/>
  <c r="E56" i="2"/>
  <c r="CV55" i="2"/>
  <c r="CU55" i="2"/>
  <c r="CS55" i="2"/>
  <c r="CR55" i="2"/>
  <c r="CQ55" i="2"/>
  <c r="CO55" i="2"/>
  <c r="CG55" i="2"/>
  <c r="CF55" i="2"/>
  <c r="CE55" i="2"/>
  <c r="CD55" i="2"/>
  <c r="CC55" i="2"/>
  <c r="CA55" i="2"/>
  <c r="F55" i="2"/>
  <c r="E55" i="2"/>
  <c r="D55" i="2" s="1"/>
  <c r="CQ54" i="2"/>
  <c r="CO54" i="2"/>
  <c r="CC54" i="2"/>
  <c r="CB54" i="2"/>
  <c r="CA54" i="2"/>
  <c r="F54" i="2"/>
  <c r="CP54" i="2" s="1"/>
  <c r="E54" i="2"/>
  <c r="D54" i="2"/>
  <c r="CU53" i="2"/>
  <c r="CQ53" i="2"/>
  <c r="CO53" i="2"/>
  <c r="CH53" i="2"/>
  <c r="CE53" i="2"/>
  <c r="CC53" i="2"/>
  <c r="CB53" i="2"/>
  <c r="CA53" i="2"/>
  <c r="F53" i="2"/>
  <c r="CP53" i="2" s="1"/>
  <c r="E53" i="2"/>
  <c r="D53" i="2" s="1"/>
  <c r="CQ52" i="2"/>
  <c r="CO52" i="2"/>
  <c r="CC52" i="2"/>
  <c r="CA52" i="2"/>
  <c r="F52" i="2"/>
  <c r="D52" i="2" s="1"/>
  <c r="E52" i="2"/>
  <c r="CV51" i="2"/>
  <c r="CU51" i="2"/>
  <c r="CQ51" i="2"/>
  <c r="CO51" i="2"/>
  <c r="CH51" i="2"/>
  <c r="CG51" i="2"/>
  <c r="CF51" i="2"/>
  <c r="CD51" i="2"/>
  <c r="CC51" i="2"/>
  <c r="CA51" i="2"/>
  <c r="F51" i="2"/>
  <c r="E51" i="2"/>
  <c r="D51" i="2" s="1"/>
  <c r="CR51" i="2" s="1"/>
  <c r="CV50" i="2"/>
  <c r="CT50" i="2"/>
  <c r="CR50" i="2"/>
  <c r="CQ50" i="2"/>
  <c r="CO50" i="2"/>
  <c r="CH50" i="2"/>
  <c r="CF50" i="2"/>
  <c r="CE50" i="2"/>
  <c r="CD50" i="2"/>
  <c r="CC50" i="2"/>
  <c r="CB50" i="2"/>
  <c r="CA50" i="2"/>
  <c r="F50" i="2"/>
  <c r="CP50" i="2" s="1"/>
  <c r="E50" i="2"/>
  <c r="D50" i="2"/>
  <c r="CS50" i="2" s="1"/>
  <c r="CQ49" i="2"/>
  <c r="CO49" i="2"/>
  <c r="CC49" i="2"/>
  <c r="CA49" i="2"/>
  <c r="F49" i="2"/>
  <c r="E49" i="2"/>
  <c r="D49" i="2" s="1"/>
  <c r="CQ48" i="2"/>
  <c r="CO48" i="2"/>
  <c r="CC48" i="2"/>
  <c r="CA48" i="2"/>
  <c r="F48" i="2"/>
  <c r="CP48" i="2" s="1"/>
  <c r="E48" i="2"/>
  <c r="D48" i="2" s="1"/>
  <c r="CU47" i="2"/>
  <c r="CQ47" i="2"/>
  <c r="CO47" i="2"/>
  <c r="CC47" i="2"/>
  <c r="CB47" i="2"/>
  <c r="CA47" i="2"/>
  <c r="F47" i="2"/>
  <c r="CP47" i="2" s="1"/>
  <c r="E47" i="2"/>
  <c r="D47" i="2"/>
  <c r="CS47" i="2" s="1"/>
  <c r="CV46" i="2"/>
  <c r="CU46" i="2"/>
  <c r="CS46" i="2"/>
  <c r="CR46" i="2"/>
  <c r="CO46" i="2"/>
  <c r="CF46" i="2"/>
  <c r="CE46" i="2"/>
  <c r="CD46" i="2"/>
  <c r="CA46" i="2"/>
  <c r="F46" i="2"/>
  <c r="CP46" i="2" s="1"/>
  <c r="E46" i="2"/>
  <c r="D46" i="2"/>
  <c r="CT46" i="2" s="1"/>
  <c r="CO45" i="2"/>
  <c r="CA45" i="2"/>
  <c r="F45" i="2"/>
  <c r="CB45" i="2" s="1"/>
  <c r="E45" i="2"/>
  <c r="D45" i="2" s="1"/>
  <c r="CQ44" i="2"/>
  <c r="CO44" i="2"/>
  <c r="CC44" i="2"/>
  <c r="CA44" i="2"/>
  <c r="F44" i="2"/>
  <c r="CP44" i="2" s="1"/>
  <c r="E44" i="2"/>
  <c r="D44" i="2" s="1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CV38" i="2"/>
  <c r="CQ38" i="2"/>
  <c r="CP38" i="2"/>
  <c r="CO38" i="2"/>
  <c r="CG38" i="2"/>
  <c r="CC38" i="2"/>
  <c r="CB38" i="2"/>
  <c r="CA38" i="2"/>
  <c r="F38" i="2"/>
  <c r="E38" i="2"/>
  <c r="D38" i="2"/>
  <c r="CV37" i="2"/>
  <c r="CQ37" i="2"/>
  <c r="CO37" i="2"/>
  <c r="CC37" i="2"/>
  <c r="CA37" i="2"/>
  <c r="F37" i="2"/>
  <c r="CB37" i="2" s="1"/>
  <c r="E37" i="2"/>
  <c r="D37" i="2" s="1"/>
  <c r="CV36" i="2"/>
  <c r="CQ36" i="2"/>
  <c r="CP36" i="2"/>
  <c r="CO36" i="2"/>
  <c r="CH36" i="2"/>
  <c r="CF36" i="2"/>
  <c r="CC36" i="2"/>
  <c r="CA36" i="2"/>
  <c r="F36" i="2"/>
  <c r="CB36" i="2" s="1"/>
  <c r="E36" i="2"/>
  <c r="D36" i="2"/>
  <c r="CV35" i="2"/>
  <c r="CU35" i="2"/>
  <c r="CQ35" i="2"/>
  <c r="CP35" i="2"/>
  <c r="CO35" i="2"/>
  <c r="CH35" i="2"/>
  <c r="CG35" i="2"/>
  <c r="CD35" i="2"/>
  <c r="CC35" i="2"/>
  <c r="CB35" i="2"/>
  <c r="CA35" i="2"/>
  <c r="F35" i="2"/>
  <c r="E35" i="2"/>
  <c r="D35" i="2"/>
  <c r="CQ34" i="2"/>
  <c r="CP34" i="2"/>
  <c r="CO34" i="2"/>
  <c r="CC34" i="2"/>
  <c r="CA34" i="2"/>
  <c r="F34" i="2"/>
  <c r="CB34" i="2" s="1"/>
  <c r="E34" i="2"/>
  <c r="CQ33" i="2"/>
  <c r="CP33" i="2"/>
  <c r="CO33" i="2"/>
  <c r="CC33" i="2"/>
  <c r="CB33" i="2"/>
  <c r="CA33" i="2"/>
  <c r="F33" i="2"/>
  <c r="E33" i="2"/>
  <c r="D33" i="2"/>
  <c r="CG33" i="2" s="1"/>
  <c r="CQ32" i="2"/>
  <c r="CO32" i="2"/>
  <c r="CC32" i="2"/>
  <c r="CA32" i="2"/>
  <c r="F32" i="2"/>
  <c r="E32" i="2"/>
  <c r="CV31" i="2"/>
  <c r="CQ31" i="2"/>
  <c r="CP31" i="2"/>
  <c r="CO31" i="2"/>
  <c r="CH31" i="2"/>
  <c r="CF31" i="2"/>
  <c r="CC31" i="2"/>
  <c r="CB31" i="2"/>
  <c r="CA31" i="2"/>
  <c r="F31" i="2"/>
  <c r="E31" i="2"/>
  <c r="D31" i="2"/>
  <c r="CG31" i="2" s="1"/>
  <c r="CV30" i="2"/>
  <c r="CT30" i="2"/>
  <c r="CQ30" i="2"/>
  <c r="CO30" i="2"/>
  <c r="CG30" i="2"/>
  <c r="CF30" i="2"/>
  <c r="CE30" i="2"/>
  <c r="CD30" i="2"/>
  <c r="CC30" i="2"/>
  <c r="CB30" i="2"/>
  <c r="CA30" i="2"/>
  <c r="F30" i="2"/>
  <c r="CP30" i="2" s="1"/>
  <c r="E30" i="2"/>
  <c r="D30" i="2"/>
  <c r="CH30" i="2" s="1"/>
  <c r="CQ29" i="2"/>
  <c r="CP29" i="2"/>
  <c r="CO29" i="2"/>
  <c r="CF29" i="2"/>
  <c r="CE29" i="2"/>
  <c r="CC29" i="2"/>
  <c r="CA29" i="2"/>
  <c r="F29" i="2"/>
  <c r="CB29" i="2" s="1"/>
  <c r="E29" i="2"/>
  <c r="D29" i="2"/>
  <c r="CQ28" i="2"/>
  <c r="CP28" i="2"/>
  <c r="CO28" i="2"/>
  <c r="CC28" i="2"/>
  <c r="CB28" i="2"/>
  <c r="CA28" i="2"/>
  <c r="F28" i="2"/>
  <c r="E28" i="2"/>
  <c r="D28" i="2"/>
  <c r="CQ27" i="2"/>
  <c r="CO27" i="2"/>
  <c r="CC27" i="2"/>
  <c r="CA27" i="2"/>
  <c r="F27" i="2"/>
  <c r="F39" i="2" s="1"/>
  <c r="E27" i="2"/>
  <c r="D27" i="2" s="1"/>
  <c r="CQ26" i="2"/>
  <c r="CP26" i="2"/>
  <c r="CO26" i="2"/>
  <c r="CC26" i="2"/>
  <c r="CA26" i="2"/>
  <c r="F26" i="2"/>
  <c r="CB26" i="2" s="1"/>
  <c r="E26" i="2"/>
  <c r="CV25" i="2"/>
  <c r="CU25" i="2"/>
  <c r="CT25" i="2"/>
  <c r="CS25" i="2"/>
  <c r="CQ25" i="2"/>
  <c r="CP25" i="2"/>
  <c r="CO25" i="2"/>
  <c r="CH25" i="2"/>
  <c r="CG25" i="2"/>
  <c r="CF25" i="2"/>
  <c r="CE25" i="2"/>
  <c r="CD25" i="2"/>
  <c r="CC25" i="2"/>
  <c r="CA25" i="2"/>
  <c r="F25" i="2"/>
  <c r="CB25" i="2" s="1"/>
  <c r="E25" i="2"/>
  <c r="D25" i="2"/>
  <c r="CR25" i="2" s="1"/>
  <c r="CV24" i="2"/>
  <c r="CT24" i="2"/>
  <c r="CS24" i="2"/>
  <c r="CQ24" i="2"/>
  <c r="CP24" i="2"/>
  <c r="CO24" i="2"/>
  <c r="CH24" i="2"/>
  <c r="CG24" i="2"/>
  <c r="CF24" i="2"/>
  <c r="CE24" i="2"/>
  <c r="CD24" i="2"/>
  <c r="CC24" i="2"/>
  <c r="CB24" i="2"/>
  <c r="CA24" i="2"/>
  <c r="F24" i="2"/>
  <c r="E24" i="2"/>
  <c r="D24" i="2"/>
  <c r="CQ23" i="2"/>
  <c r="CP23" i="2"/>
  <c r="CO23" i="2"/>
  <c r="CH23" i="2"/>
  <c r="CG23" i="2"/>
  <c r="CF23" i="2"/>
  <c r="CC23" i="2"/>
  <c r="CB23" i="2"/>
  <c r="CA23" i="2"/>
  <c r="F23" i="2"/>
  <c r="E23" i="2"/>
  <c r="D23" i="2"/>
  <c r="CQ22" i="2"/>
  <c r="CP22" i="2"/>
  <c r="CO22" i="2"/>
  <c r="CC22" i="2"/>
  <c r="CB22" i="2"/>
  <c r="CA22" i="2"/>
  <c r="F22" i="2"/>
  <c r="E22" i="2"/>
  <c r="D22" i="2"/>
  <c r="CG22" i="2" s="1"/>
  <c r="CQ21" i="2"/>
  <c r="CP21" i="2"/>
  <c r="CO21" i="2"/>
  <c r="CC21" i="2"/>
  <c r="CB21" i="2"/>
  <c r="CA21" i="2"/>
  <c r="F21" i="2"/>
  <c r="E21" i="2"/>
  <c r="E39" i="2" s="1"/>
  <c r="CV17" i="2"/>
  <c r="CU17" i="2"/>
  <c r="CT17" i="2"/>
  <c r="CQ17" i="2"/>
  <c r="CP17" i="2"/>
  <c r="CO17" i="2"/>
  <c r="CE17" i="2"/>
  <c r="CC17" i="2"/>
  <c r="CB17" i="2"/>
  <c r="CA17" i="2"/>
  <c r="F17" i="2"/>
  <c r="E17" i="2"/>
  <c r="D17" i="2"/>
  <c r="CV16" i="2"/>
  <c r="CU16" i="2"/>
  <c r="CT16" i="2"/>
  <c r="CS16" i="2"/>
  <c r="CQ16" i="2"/>
  <c r="CP16" i="2"/>
  <c r="CO16" i="2"/>
  <c r="CG16" i="2"/>
  <c r="CD16" i="2"/>
  <c r="CC16" i="2"/>
  <c r="CB16" i="2"/>
  <c r="CA16" i="2"/>
  <c r="F16" i="2"/>
  <c r="E16" i="2"/>
  <c r="D16" i="2"/>
  <c r="CR16" i="2" s="1"/>
  <c r="CQ15" i="2"/>
  <c r="CP15" i="2"/>
  <c r="CO15" i="2"/>
  <c r="CC15" i="2"/>
  <c r="CB15" i="2"/>
  <c r="CA15" i="2"/>
  <c r="F15" i="2"/>
  <c r="E15" i="2"/>
  <c r="D15" i="2"/>
  <c r="CT15" i="2" s="1"/>
  <c r="CT14" i="2"/>
  <c r="CS14" i="2"/>
  <c r="CR14" i="2"/>
  <c r="CQ14" i="2"/>
  <c r="CP14" i="2"/>
  <c r="CO14" i="2"/>
  <c r="CC14" i="2"/>
  <c r="CB14" i="2"/>
  <c r="CA14" i="2"/>
  <c r="F14" i="2"/>
  <c r="E14" i="2"/>
  <c r="D14" i="2"/>
  <c r="CV13" i="2"/>
  <c r="CU13" i="2"/>
  <c r="CR13" i="2"/>
  <c r="CQ13" i="2"/>
  <c r="CP13" i="2"/>
  <c r="CO13" i="2"/>
  <c r="CH13" i="2"/>
  <c r="CC13" i="2"/>
  <c r="CB13" i="2"/>
  <c r="CA13" i="2"/>
  <c r="F13" i="2"/>
  <c r="E13" i="2"/>
  <c r="D13" i="2"/>
  <c r="CQ12" i="2"/>
  <c r="CP12" i="2"/>
  <c r="CO12" i="2"/>
  <c r="CC12" i="2"/>
  <c r="CB12" i="2"/>
  <c r="CA12" i="2"/>
  <c r="F12" i="2"/>
  <c r="E12" i="2"/>
  <c r="D12" i="2" s="1"/>
  <c r="CU12" i="2" s="1"/>
  <c r="A5" i="2"/>
  <c r="A4" i="2"/>
  <c r="A3" i="2"/>
  <c r="A2" i="2"/>
  <c r="CR49" i="2" l="1"/>
  <c r="CV49" i="2"/>
  <c r="CU49" i="2"/>
  <c r="CG49" i="2"/>
  <c r="CT49" i="2"/>
  <c r="CS49" i="2"/>
  <c r="CH49" i="2"/>
  <c r="CF49" i="2"/>
  <c r="CE49" i="2"/>
  <c r="CD49" i="2"/>
  <c r="CF254" i="2"/>
  <c r="CH254" i="2"/>
  <c r="CZ254" i="2"/>
  <c r="CY254" i="2"/>
  <c r="CL254" i="2"/>
  <c r="CI254" i="2"/>
  <c r="CW254" i="2"/>
  <c r="CT254" i="2"/>
  <c r="CV254" i="2"/>
  <c r="CK254" i="2"/>
  <c r="CF104" i="2"/>
  <c r="CE104" i="2"/>
  <c r="CU104" i="2"/>
  <c r="CS104" i="2"/>
  <c r="CX104" i="2"/>
  <c r="CW104" i="2"/>
  <c r="CV104" i="2"/>
  <c r="CT104" i="2"/>
  <c r="CQ104" i="2"/>
  <c r="CC104" i="2"/>
  <c r="CG104" i="2"/>
  <c r="CH104" i="2"/>
  <c r="CJ104" i="2"/>
  <c r="CI104" i="2"/>
  <c r="CS27" i="2"/>
  <c r="CR27" i="2"/>
  <c r="CE27" i="2"/>
  <c r="CG27" i="2"/>
  <c r="CH27" i="2"/>
  <c r="CF27" i="2"/>
  <c r="CD27" i="2"/>
  <c r="CT27" i="2"/>
  <c r="CU27" i="2"/>
  <c r="CV27" i="2"/>
  <c r="AY37" i="2"/>
  <c r="CF44" i="2"/>
  <c r="CE44" i="2"/>
  <c r="CT44" i="2"/>
  <c r="CS44" i="2"/>
  <c r="CR44" i="2"/>
  <c r="CH44" i="2"/>
  <c r="CG44" i="2"/>
  <c r="CD44" i="2"/>
  <c r="CV44" i="2"/>
  <c r="CU44" i="2"/>
  <c r="CO131" i="2"/>
  <c r="CI131" i="2"/>
  <c r="CU131" i="2"/>
  <c r="CG131" i="2"/>
  <c r="CW131" i="2"/>
  <c r="CV131" i="2"/>
  <c r="CH131" i="2"/>
  <c r="CT131" i="2"/>
  <c r="CS131" i="2"/>
  <c r="CC131" i="2"/>
  <c r="AY131" i="2" s="1"/>
  <c r="CQ131" i="2"/>
  <c r="CF131" i="2"/>
  <c r="CE131" i="2"/>
  <c r="CT60" i="2"/>
  <c r="CS60" i="2"/>
  <c r="CD60" i="2"/>
  <c r="CH60" i="2"/>
  <c r="CG60" i="2"/>
  <c r="CF60" i="2"/>
  <c r="CE60" i="2"/>
  <c r="CV60" i="2"/>
  <c r="CU60" i="2"/>
  <c r="CR60" i="2"/>
  <c r="CV270" i="2"/>
  <c r="CT270" i="2"/>
  <c r="CE270" i="2"/>
  <c r="CD270" i="2"/>
  <c r="CQ270" i="2"/>
  <c r="CK270" i="2"/>
  <c r="CI270" i="2"/>
  <c r="CY270" i="2"/>
  <c r="CW270" i="2"/>
  <c r="CS270" i="2"/>
  <c r="CZ270" i="2"/>
  <c r="CL270" i="2"/>
  <c r="CH270" i="2"/>
  <c r="CF270" i="2"/>
  <c r="CR270" i="2"/>
  <c r="CC270" i="2"/>
  <c r="CT196" i="2"/>
  <c r="CS196" i="2"/>
  <c r="CV196" i="2"/>
  <c r="CU196" i="2"/>
  <c r="CD196" i="2"/>
  <c r="CE196" i="2"/>
  <c r="CA196" i="2"/>
  <c r="CR196" i="2"/>
  <c r="CC196" i="2"/>
  <c r="CB196" i="2"/>
  <c r="CQ196" i="2"/>
  <c r="CF196" i="2"/>
  <c r="CH196" i="2"/>
  <c r="CG196" i="2"/>
  <c r="CP196" i="2"/>
  <c r="CO196" i="2"/>
  <c r="CG45" i="2"/>
  <c r="AY45" i="2" s="1"/>
  <c r="CF45" i="2"/>
  <c r="CU45" i="2"/>
  <c r="CV45" i="2"/>
  <c r="CT45" i="2"/>
  <c r="CS45" i="2"/>
  <c r="CD45" i="2"/>
  <c r="CR45" i="2"/>
  <c r="CH45" i="2"/>
  <c r="CE45" i="2"/>
  <c r="AY118" i="2"/>
  <c r="CU52" i="2"/>
  <c r="CG52" i="2"/>
  <c r="CH52" i="2"/>
  <c r="AY52" i="2" s="1"/>
  <c r="CF52" i="2"/>
  <c r="CE52" i="2"/>
  <c r="CD52" i="2"/>
  <c r="CV52" i="2"/>
  <c r="CT52" i="2"/>
  <c r="CS52" i="2"/>
  <c r="CR52" i="2"/>
  <c r="CO112" i="2"/>
  <c r="CH112" i="2"/>
  <c r="CQ112" i="2"/>
  <c r="CS112" i="2"/>
  <c r="CI112" i="2"/>
  <c r="CG112" i="2"/>
  <c r="CF112" i="2"/>
  <c r="CE112" i="2"/>
  <c r="CC112" i="2"/>
  <c r="CU112" i="2"/>
  <c r="CV112" i="2"/>
  <c r="CT112" i="2"/>
  <c r="CW112" i="2"/>
  <c r="CB48" i="2"/>
  <c r="CU66" i="2"/>
  <c r="CT66" i="2"/>
  <c r="CS66" i="2"/>
  <c r="CH66" i="2"/>
  <c r="CG66" i="2"/>
  <c r="CF66" i="2"/>
  <c r="CE66" i="2"/>
  <c r="CD66" i="2"/>
  <c r="CV96" i="2"/>
  <c r="CC96" i="2"/>
  <c r="CG96" i="2"/>
  <c r="CF96" i="2"/>
  <c r="CE96" i="2"/>
  <c r="CT96" i="2"/>
  <c r="CS96" i="2"/>
  <c r="CB109" i="2"/>
  <c r="CG116" i="2"/>
  <c r="CT121" i="2"/>
  <c r="CG125" i="2"/>
  <c r="CO139" i="2"/>
  <c r="CV139" i="2"/>
  <c r="CS139" i="2"/>
  <c r="CX139" i="2"/>
  <c r="CJ139" i="2"/>
  <c r="CG139" i="2"/>
  <c r="CW139" i="2"/>
  <c r="CU139" i="2"/>
  <c r="CF139" i="2"/>
  <c r="CE139" i="2"/>
  <c r="CA181" i="2"/>
  <c r="CH184" i="2"/>
  <c r="CE206" i="2"/>
  <c r="CR220" i="2"/>
  <c r="CQ220" i="2"/>
  <c r="CG220" i="2"/>
  <c r="CE220" i="2"/>
  <c r="CV220" i="2"/>
  <c r="CU220" i="2"/>
  <c r="CA220" i="2"/>
  <c r="CD220" i="2"/>
  <c r="CB220" i="2"/>
  <c r="CS220" i="2"/>
  <c r="CP220" i="2"/>
  <c r="CO220" i="2"/>
  <c r="CH220" i="2"/>
  <c r="CC220" i="2"/>
  <c r="CH311" i="2"/>
  <c r="CP66" i="2"/>
  <c r="CB66" i="2"/>
  <c r="CO79" i="2"/>
  <c r="CT99" i="2"/>
  <c r="CS99" i="2"/>
  <c r="CI99" i="2"/>
  <c r="CH99" i="2"/>
  <c r="CG99" i="2"/>
  <c r="CW99" i="2"/>
  <c r="CV99" i="2"/>
  <c r="CU99" i="2"/>
  <c r="CQ99" i="2"/>
  <c r="CO99" i="2"/>
  <c r="CF99" i="2"/>
  <c r="CQ111" i="2"/>
  <c r="CI111" i="2"/>
  <c r="CO111" i="2"/>
  <c r="CW111" i="2"/>
  <c r="CV111" i="2"/>
  <c r="CH111" i="2"/>
  <c r="CC111" i="2"/>
  <c r="CT111" i="2"/>
  <c r="CS111" i="2"/>
  <c r="CO113" i="2"/>
  <c r="CI113" i="2"/>
  <c r="CS113" i="2"/>
  <c r="CV113" i="2"/>
  <c r="CW113" i="2"/>
  <c r="CU113" i="2"/>
  <c r="CT113" i="2"/>
  <c r="CQ113" i="2"/>
  <c r="CH113" i="2"/>
  <c r="CG113" i="2"/>
  <c r="CF113" i="2"/>
  <c r="CO116" i="2"/>
  <c r="CU121" i="2"/>
  <c r="CP141" i="2"/>
  <c r="D141" i="2"/>
  <c r="CG181" i="2"/>
  <c r="CP184" i="2"/>
  <c r="CO241" i="2"/>
  <c r="CE241" i="2"/>
  <c r="CP241" i="2"/>
  <c r="CD241" i="2"/>
  <c r="CC241" i="2"/>
  <c r="CR241" i="2"/>
  <c r="CB241" i="2"/>
  <c r="CA241" i="2"/>
  <c r="CC245" i="2"/>
  <c r="CA245" i="2"/>
  <c r="CQ245" i="2"/>
  <c r="CS245" i="2"/>
  <c r="CR245" i="2"/>
  <c r="CP245" i="2"/>
  <c r="CE245" i="2"/>
  <c r="CO245" i="2"/>
  <c r="CQ282" i="2"/>
  <c r="CH282" i="2"/>
  <c r="CC282" i="2"/>
  <c r="CW282" i="2"/>
  <c r="CT282" i="2"/>
  <c r="CS282" i="2"/>
  <c r="CZ282" i="2"/>
  <c r="CY282" i="2"/>
  <c r="CV282" i="2"/>
  <c r="CF282" i="2"/>
  <c r="AY282" i="2" s="1"/>
  <c r="CR282" i="2"/>
  <c r="CD282" i="2"/>
  <c r="CK282" i="2"/>
  <c r="CL282" i="2"/>
  <c r="CI282" i="2"/>
  <c r="CE282" i="2"/>
  <c r="CY315" i="2"/>
  <c r="CX315" i="2"/>
  <c r="CI315" i="2"/>
  <c r="CH315" i="2"/>
  <c r="CF315" i="2"/>
  <c r="CW315" i="2"/>
  <c r="CV315" i="2"/>
  <c r="CZ315" i="2"/>
  <c r="CJ315" i="2"/>
  <c r="CT315" i="2"/>
  <c r="CL315" i="2"/>
  <c r="CK315" i="2"/>
  <c r="CA342" i="2"/>
  <c r="AS342" i="2" s="1"/>
  <c r="D342" i="2"/>
  <c r="D21" i="2"/>
  <c r="CD22" i="2"/>
  <c r="CH181" i="2"/>
  <c r="CR184" i="2"/>
  <c r="CQ193" i="2"/>
  <c r="F201" i="2"/>
  <c r="D201" i="2" s="1"/>
  <c r="CQ241" i="2"/>
  <c r="CB245" i="2"/>
  <c r="CK263" i="2"/>
  <c r="CI263" i="2"/>
  <c r="CT263" i="2"/>
  <c r="CY263" i="2"/>
  <c r="CV263" i="2"/>
  <c r="CH263" i="2"/>
  <c r="CZ263" i="2"/>
  <c r="CA266" i="2"/>
  <c r="CO266" i="2"/>
  <c r="CQ121" i="2"/>
  <c r="CF121" i="2"/>
  <c r="CS121" i="2"/>
  <c r="CC121" i="2"/>
  <c r="CV121" i="2"/>
  <c r="CE121" i="2"/>
  <c r="CJ121" i="2"/>
  <c r="CI121" i="2"/>
  <c r="CH121" i="2"/>
  <c r="CG121" i="2"/>
  <c r="CT48" i="2"/>
  <c r="CS48" i="2"/>
  <c r="CF48" i="2"/>
  <c r="CU48" i="2"/>
  <c r="CR48" i="2"/>
  <c r="CH48" i="2"/>
  <c r="CG48" i="2"/>
  <c r="CE48" i="2"/>
  <c r="CD48" i="2"/>
  <c r="AY48" i="2" s="1"/>
  <c r="CB60" i="2"/>
  <c r="CP60" i="2"/>
  <c r="CS28" i="2"/>
  <c r="CR28" i="2"/>
  <c r="CE28" i="2"/>
  <c r="CH28" i="2"/>
  <c r="CV28" i="2"/>
  <c r="CU28" i="2"/>
  <c r="CT28" i="2"/>
  <c r="CG28" i="2"/>
  <c r="CF28" i="2"/>
  <c r="AY28" i="2" s="1"/>
  <c r="D64" i="2"/>
  <c r="F67" i="2"/>
  <c r="CP232" i="2"/>
  <c r="CB232" i="2"/>
  <c r="CE22" i="2"/>
  <c r="AY22" i="2" s="1"/>
  <c r="CD33" i="2"/>
  <c r="CS126" i="2"/>
  <c r="CE126" i="2"/>
  <c r="CC126" i="2"/>
  <c r="CV126" i="2"/>
  <c r="CX126" i="2"/>
  <c r="CW126" i="2"/>
  <c r="CU126" i="2"/>
  <c r="CT126" i="2"/>
  <c r="CQ126" i="2"/>
  <c r="CF126" i="2"/>
  <c r="CQ133" i="2"/>
  <c r="CG135" i="2"/>
  <c r="CC139" i="2"/>
  <c r="CO181" i="2"/>
  <c r="CF12" i="2"/>
  <c r="CF22" i="2"/>
  <c r="AY35" i="2"/>
  <c r="CV48" i="2"/>
  <c r="CS59" i="2"/>
  <c r="CH59" i="2"/>
  <c r="CF59" i="2"/>
  <c r="CE59" i="2"/>
  <c r="CD59" i="2"/>
  <c r="CU59" i="2"/>
  <c r="CT59" i="2"/>
  <c r="CI92" i="2"/>
  <c r="CH92" i="2"/>
  <c r="CU92" i="2"/>
  <c r="CW92" i="2"/>
  <c r="CV92" i="2"/>
  <c r="CT92" i="2"/>
  <c r="CS92" i="2"/>
  <c r="CQ92" i="2"/>
  <c r="CO92" i="2"/>
  <c r="CO135" i="2"/>
  <c r="CB141" i="2"/>
  <c r="I158" i="2"/>
  <c r="CP181" i="2"/>
  <c r="CD242" i="2"/>
  <c r="CC242" i="2"/>
  <c r="CO242" i="2"/>
  <c r="CE242" i="2"/>
  <c r="CR242" i="2"/>
  <c r="CQ242" i="2"/>
  <c r="CS242" i="2"/>
  <c r="CP242" i="2"/>
  <c r="CB242" i="2"/>
  <c r="CA312" i="2"/>
  <c r="CO312" i="2"/>
  <c r="CQ116" i="2"/>
  <c r="CX121" i="2"/>
  <c r="CE33" i="2"/>
  <c r="CG12" i="2"/>
  <c r="AY24" i="2"/>
  <c r="CD28" i="2"/>
  <c r="AY30" i="2"/>
  <c r="CP92" i="2"/>
  <c r="CB92" i="2"/>
  <c r="CH96" i="2"/>
  <c r="CC99" i="2"/>
  <c r="CE111" i="2"/>
  <c r="CB126" i="2"/>
  <c r="CP126" i="2"/>
  <c r="CU128" i="2"/>
  <c r="CT128" i="2"/>
  <c r="CS128" i="2"/>
  <c r="CE128" i="2"/>
  <c r="CG128" i="2"/>
  <c r="CF128" i="2"/>
  <c r="CC128" i="2"/>
  <c r="CQ128" i="2"/>
  <c r="CH139" i="2"/>
  <c r="AY172" i="2"/>
  <c r="D225" i="2"/>
  <c r="CA242" i="2"/>
  <c r="CE99" i="2"/>
  <c r="AY99" i="2" s="1"/>
  <c r="CG111" i="2"/>
  <c r="CR15" i="2"/>
  <c r="CS17" i="2"/>
  <c r="CR17" i="2"/>
  <c r="CH17" i="2"/>
  <c r="CG17" i="2"/>
  <c r="CF17" i="2"/>
  <c r="D32" i="2"/>
  <c r="CV66" i="2"/>
  <c r="CO75" i="2"/>
  <c r="CA75" i="2"/>
  <c r="O75" i="2" s="1"/>
  <c r="CC92" i="2"/>
  <c r="CQ96" i="2"/>
  <c r="CP103" i="2"/>
  <c r="CB103" i="2"/>
  <c r="AY103" i="2" s="1"/>
  <c r="D107" i="2"/>
  <c r="CE113" i="2"/>
  <c r="AY113" i="2" s="1"/>
  <c r="CG126" i="2"/>
  <c r="CB188" i="2"/>
  <c r="CU222" i="2"/>
  <c r="CT222" i="2"/>
  <c r="CV222" i="2"/>
  <c r="CS222" i="2"/>
  <c r="CB222" i="2"/>
  <c r="CA222" i="2"/>
  <c r="CH222" i="2"/>
  <c r="CG222" i="2"/>
  <c r="CE222" i="2"/>
  <c r="CD222" i="2"/>
  <c r="CC222" i="2"/>
  <c r="CF222" i="2"/>
  <c r="CO286" i="2"/>
  <c r="CA286" i="2"/>
  <c r="CI139" i="2"/>
  <c r="CB208" i="2"/>
  <c r="CA208" i="2"/>
  <c r="CQ208" i="2"/>
  <c r="CP208" i="2"/>
  <c r="CG208" i="2"/>
  <c r="CD208" i="2"/>
  <c r="CC208" i="2"/>
  <c r="CV208" i="2"/>
  <c r="CH208" i="2"/>
  <c r="CE208" i="2"/>
  <c r="CS15" i="2"/>
  <c r="CS23" i="2"/>
  <c r="CV23" i="2"/>
  <c r="CU23" i="2"/>
  <c r="CT23" i="2"/>
  <c r="CR23" i="2"/>
  <c r="CD23" i="2"/>
  <c r="CS29" i="2"/>
  <c r="CR29" i="2"/>
  <c r="CG29" i="2"/>
  <c r="CV29" i="2"/>
  <c r="CH29" i="2"/>
  <c r="CU29" i="2"/>
  <c r="CT29" i="2"/>
  <c r="CB32" i="2"/>
  <c r="CP32" i="2"/>
  <c r="CG59" i="2"/>
  <c r="CH126" i="2"/>
  <c r="CP130" i="2"/>
  <c r="D130" i="2"/>
  <c r="CT139" i="2"/>
  <c r="CD188" i="2"/>
  <c r="CO208" i="2"/>
  <c r="CE259" i="2"/>
  <c r="CW263" i="2"/>
  <c r="CS289" i="2"/>
  <c r="CH289" i="2"/>
  <c r="CT289" i="2"/>
  <c r="CL289" i="2"/>
  <c r="CZ289" i="2"/>
  <c r="CY289" i="2"/>
  <c r="CV289" i="2"/>
  <c r="CK289" i="2"/>
  <c r="AY289" i="2" s="1"/>
  <c r="CI289" i="2"/>
  <c r="CE289" i="2"/>
  <c r="CW289" i="2"/>
  <c r="CF289" i="2"/>
  <c r="CR66" i="2"/>
  <c r="CG117" i="2"/>
  <c r="CU117" i="2"/>
  <c r="CT117" i="2"/>
  <c r="CE117" i="2"/>
  <c r="CO117" i="2"/>
  <c r="CI117" i="2"/>
  <c r="CH117" i="2"/>
  <c r="CF117" i="2"/>
  <c r="CC117" i="2"/>
  <c r="AY65" i="2"/>
  <c r="AY94" i="2"/>
  <c r="CU96" i="2"/>
  <c r="CV98" i="2"/>
  <c r="CU98" i="2"/>
  <c r="CI98" i="2"/>
  <c r="CF98" i="2"/>
  <c r="CE98" i="2"/>
  <c r="CQ98" i="2"/>
  <c r="CO98" i="2"/>
  <c r="CH98" i="2"/>
  <c r="CG98" i="2"/>
  <c r="CC98" i="2"/>
  <c r="AY98" i="2" s="1"/>
  <c r="CQ100" i="2"/>
  <c r="CI100" i="2"/>
  <c r="CO100" i="2"/>
  <c r="CH100" i="2"/>
  <c r="CW100" i="2"/>
  <c r="CV100" i="2"/>
  <c r="CU100" i="2"/>
  <c r="CT100" i="2"/>
  <c r="CC100" i="2"/>
  <c r="CU111" i="2"/>
  <c r="CH114" i="2"/>
  <c r="CG114" i="2"/>
  <c r="CT114" i="2"/>
  <c r="CC114" i="2"/>
  <c r="CW114" i="2"/>
  <c r="CV114" i="2"/>
  <c r="CU114" i="2"/>
  <c r="CS114" i="2"/>
  <c r="CE114" i="2"/>
  <c r="CI126" i="2"/>
  <c r="CH128" i="2"/>
  <c r="CQ142" i="2"/>
  <c r="CO142" i="2"/>
  <c r="CJ142" i="2"/>
  <c r="CE142" i="2"/>
  <c r="CW142" i="2"/>
  <c r="CT142" i="2"/>
  <c r="CG142" i="2"/>
  <c r="CX142" i="2"/>
  <c r="CI142" i="2"/>
  <c r="CV142" i="2"/>
  <c r="CU142" i="2"/>
  <c r="CS142" i="2"/>
  <c r="CF188" i="2"/>
  <c r="CP204" i="2"/>
  <c r="CH204" i="2"/>
  <c r="CG204" i="2"/>
  <c r="CR204" i="2"/>
  <c r="CD204" i="2"/>
  <c r="CB204" i="2"/>
  <c r="CA204" i="2"/>
  <c r="CT204" i="2"/>
  <c r="CU204" i="2"/>
  <c r="CS204" i="2"/>
  <c r="CQ204" i="2"/>
  <c r="CO204" i="2"/>
  <c r="CF204" i="2"/>
  <c r="CE204" i="2"/>
  <c r="CC204" i="2"/>
  <c r="CR208" i="2"/>
  <c r="CI251" i="2"/>
  <c r="AY251" i="2" s="1"/>
  <c r="CH251" i="2"/>
  <c r="CL251" i="2"/>
  <c r="CZ251" i="2"/>
  <c r="CW251" i="2"/>
  <c r="CV251" i="2"/>
  <c r="CT251" i="2"/>
  <c r="CF251" i="2"/>
  <c r="CA254" i="2"/>
  <c r="CO254" i="2"/>
  <c r="CK259" i="2"/>
  <c r="CZ275" i="2"/>
  <c r="CY275" i="2"/>
  <c r="CV275" i="2"/>
  <c r="CL275" i="2"/>
  <c r="CK275" i="2"/>
  <c r="CW275" i="2"/>
  <c r="CI275" i="2"/>
  <c r="CH275" i="2"/>
  <c r="CF275" i="2"/>
  <c r="AY275" i="2" s="1"/>
  <c r="CI283" i="2"/>
  <c r="CZ320" i="2"/>
  <c r="CL320" i="2"/>
  <c r="CK320" i="2"/>
  <c r="CI320" i="2"/>
  <c r="CF320" i="2"/>
  <c r="CW320" i="2"/>
  <c r="CT320" i="2"/>
  <c r="CH320" i="2"/>
  <c r="CR22" i="2"/>
  <c r="CV22" i="2"/>
  <c r="CU22" i="2"/>
  <c r="CT22" i="2"/>
  <c r="CS22" i="2"/>
  <c r="CH22" i="2"/>
  <c r="CC116" i="2"/>
  <c r="AY116" i="2" s="1"/>
  <c r="CJ116" i="2"/>
  <c r="CV116" i="2"/>
  <c r="CT116" i="2"/>
  <c r="CF116" i="2"/>
  <c r="CI116" i="2"/>
  <c r="CH116" i="2"/>
  <c r="CE116" i="2"/>
  <c r="CU116" i="2"/>
  <c r="CS116" i="2"/>
  <c r="CZ311" i="2"/>
  <c r="CY311" i="2"/>
  <c r="CW311" i="2"/>
  <c r="CV311" i="2"/>
  <c r="CT311" i="2"/>
  <c r="CL311" i="2"/>
  <c r="CK311" i="2"/>
  <c r="CF317" i="2"/>
  <c r="CZ317" i="2"/>
  <c r="CY317" i="2"/>
  <c r="CW317" i="2"/>
  <c r="CV317" i="2"/>
  <c r="CT317" i="2"/>
  <c r="CL317" i="2"/>
  <c r="CI317" i="2"/>
  <c r="AY317" i="2" s="1"/>
  <c r="CH317" i="2"/>
  <c r="CK317" i="2"/>
  <c r="CS33" i="2"/>
  <c r="CR33" i="2"/>
  <c r="CF33" i="2"/>
  <c r="CV33" i="2"/>
  <c r="CU33" i="2"/>
  <c r="CT33" i="2"/>
  <c r="CH33" i="2"/>
  <c r="CS129" i="2"/>
  <c r="CT129" i="2"/>
  <c r="CE129" i="2"/>
  <c r="CI129" i="2"/>
  <c r="CH129" i="2"/>
  <c r="CO129" i="2"/>
  <c r="CG129" i="2"/>
  <c r="CF129" i="2"/>
  <c r="CC129" i="2"/>
  <c r="AY129" i="2" s="1"/>
  <c r="CW129" i="2"/>
  <c r="CF133" i="2"/>
  <c r="CE133" i="2"/>
  <c r="CW133" i="2"/>
  <c r="CS133" i="2"/>
  <c r="CO133" i="2"/>
  <c r="CI133" i="2"/>
  <c r="CH133" i="2"/>
  <c r="CG133" i="2"/>
  <c r="CC133" i="2"/>
  <c r="AY133" i="2" s="1"/>
  <c r="CC135" i="2"/>
  <c r="CV135" i="2"/>
  <c r="CE135" i="2"/>
  <c r="CU135" i="2"/>
  <c r="CI135" i="2"/>
  <c r="CH135" i="2"/>
  <c r="CW135" i="2"/>
  <c r="CT135" i="2"/>
  <c r="CS135" i="2"/>
  <c r="CF135" i="2"/>
  <c r="AY44" i="2"/>
  <c r="CW309" i="2"/>
  <c r="CV309" i="2"/>
  <c r="CJ309" i="2"/>
  <c r="CI309" i="2"/>
  <c r="CH309" i="2"/>
  <c r="CF309" i="2"/>
  <c r="CK309" i="2"/>
  <c r="CZ309" i="2"/>
  <c r="CL309" i="2"/>
  <c r="CY309" i="2"/>
  <c r="CX309" i="2"/>
  <c r="CT309" i="2"/>
  <c r="CB44" i="2"/>
  <c r="CF311" i="2"/>
  <c r="CV193" i="2"/>
  <c r="CU193" i="2"/>
  <c r="CS193" i="2"/>
  <c r="CH193" i="2"/>
  <c r="CB193" i="2"/>
  <c r="CA193" i="2"/>
  <c r="CP193" i="2"/>
  <c r="CO193" i="2"/>
  <c r="CG193" i="2"/>
  <c r="CE193" i="2"/>
  <c r="CD193" i="2"/>
  <c r="CC193" i="2"/>
  <c r="CG103" i="2"/>
  <c r="CF103" i="2"/>
  <c r="CO103" i="2"/>
  <c r="CS103" i="2"/>
  <c r="CW103" i="2"/>
  <c r="CV103" i="2"/>
  <c r="CI103" i="2"/>
  <c r="CQ103" i="2"/>
  <c r="CH103" i="2"/>
  <c r="CE103" i="2"/>
  <c r="CC103" i="2"/>
  <c r="CT12" i="2"/>
  <c r="CU15" i="2"/>
  <c r="CD61" i="2"/>
  <c r="CF92" i="2"/>
  <c r="CW96" i="2"/>
  <c r="CB107" i="2"/>
  <c r="CJ126" i="2"/>
  <c r="CI128" i="2"/>
  <c r="CB130" i="2"/>
  <c r="CT138" i="2"/>
  <c r="CS138" i="2"/>
  <c r="CX138" i="2"/>
  <c r="CU138" i="2"/>
  <c r="CW138" i="2"/>
  <c r="CH138" i="2"/>
  <c r="CE138" i="2"/>
  <c r="CV138" i="2"/>
  <c r="CQ138" i="2"/>
  <c r="CO138" i="2"/>
  <c r="CJ138" i="2"/>
  <c r="CI138" i="2"/>
  <c r="CG138" i="2"/>
  <c r="CR179" i="2"/>
  <c r="CQ179" i="2"/>
  <c r="CH179" i="2"/>
  <c r="CE179" i="2"/>
  <c r="CD179" i="2"/>
  <c r="CB179" i="2"/>
  <c r="CC179" i="2"/>
  <c r="CA179" i="2"/>
  <c r="CV179" i="2"/>
  <c r="CU179" i="2"/>
  <c r="CS179" i="2"/>
  <c r="CP179" i="2"/>
  <c r="CG188" i="2"/>
  <c r="CS208" i="2"/>
  <c r="CP222" i="2"/>
  <c r="CT268" i="2"/>
  <c r="CK268" i="2"/>
  <c r="CI268" i="2"/>
  <c r="CW268" i="2"/>
  <c r="CY268" i="2"/>
  <c r="CV268" i="2"/>
  <c r="CU268" i="2"/>
  <c r="CH268" i="2"/>
  <c r="CG268" i="2"/>
  <c r="CF268" i="2"/>
  <c r="CV15" i="2"/>
  <c r="AY23" i="2"/>
  <c r="CP37" i="2"/>
  <c r="CP45" i="2"/>
  <c r="CE61" i="2"/>
  <c r="CG92" i="2"/>
  <c r="CP100" i="2"/>
  <c r="CB100" i="2"/>
  <c r="CT103" i="2"/>
  <c r="CP114" i="2"/>
  <c r="CB114" i="2"/>
  <c r="CO126" i="2"/>
  <c r="CO128" i="2"/>
  <c r="CG179" i="2"/>
  <c r="CV204" i="2"/>
  <c r="CU208" i="2"/>
  <c r="CQ222" i="2"/>
  <c r="CY287" i="2"/>
  <c r="CW287" i="2"/>
  <c r="CL287" i="2"/>
  <c r="CZ287" i="2"/>
  <c r="CV287" i="2"/>
  <c r="CK287" i="2"/>
  <c r="CT287" i="2"/>
  <c r="CI287" i="2"/>
  <c r="CH287" i="2"/>
  <c r="CF287" i="2"/>
  <c r="AY287" i="2" s="1"/>
  <c r="CP104" i="2"/>
  <c r="CB104" i="2"/>
  <c r="AY36" i="2"/>
  <c r="CP121" i="2"/>
  <c r="CB121" i="2"/>
  <c r="CD206" i="2"/>
  <c r="CC206" i="2"/>
  <c r="CP206" i="2"/>
  <c r="CA206" i="2"/>
  <c r="CS206" i="2"/>
  <c r="CU206" i="2"/>
  <c r="CV206" i="2"/>
  <c r="CR206" i="2"/>
  <c r="CQ206" i="2"/>
  <c r="CO206" i="2"/>
  <c r="CH206" i="2"/>
  <c r="CB125" i="2"/>
  <c r="CV181" i="2"/>
  <c r="CQ181" i="2"/>
  <c r="CS181" i="2"/>
  <c r="CE181" i="2"/>
  <c r="CD181" i="2"/>
  <c r="CU181" i="2"/>
  <c r="CC181" i="2"/>
  <c r="CB181" i="2"/>
  <c r="CE12" i="2"/>
  <c r="AY12" i="2" s="1"/>
  <c r="CD12" i="2"/>
  <c r="CR12" i="2"/>
  <c r="CH12" i="2"/>
  <c r="CR54" i="2"/>
  <c r="CF54" i="2"/>
  <c r="CE54" i="2"/>
  <c r="CV54" i="2"/>
  <c r="CU54" i="2"/>
  <c r="CT54" i="2"/>
  <c r="CS54" i="2"/>
  <c r="CP64" i="2"/>
  <c r="CG124" i="2"/>
  <c r="CF124" i="2"/>
  <c r="CE124" i="2"/>
  <c r="CV124" i="2"/>
  <c r="CQ124" i="2"/>
  <c r="CX124" i="2"/>
  <c r="CI124" i="2"/>
  <c r="CH124" i="2"/>
  <c r="CC124" i="2"/>
  <c r="CW124" i="2"/>
  <c r="CU124" i="2"/>
  <c r="CU133" i="2"/>
  <c r="CP165" i="2"/>
  <c r="CH259" i="2"/>
  <c r="CF259" i="2"/>
  <c r="CZ259" i="2"/>
  <c r="CY259" i="2"/>
  <c r="CV259" i="2"/>
  <c r="CT259" i="2"/>
  <c r="CW259" i="2"/>
  <c r="CS259" i="2"/>
  <c r="CI259" i="2"/>
  <c r="AY263" i="2"/>
  <c r="F331" i="2"/>
  <c r="CP49" i="2"/>
  <c r="CB49" i="2"/>
  <c r="CC113" i="2"/>
  <c r="CA215" i="2"/>
  <c r="CP215" i="2"/>
  <c r="CO215" i="2"/>
  <c r="CG215" i="2"/>
  <c r="CF215" i="2"/>
  <c r="CV215" i="2"/>
  <c r="CU215" i="2"/>
  <c r="CS215" i="2"/>
  <c r="CH215" i="2"/>
  <c r="CE215" i="2"/>
  <c r="CB215" i="2"/>
  <c r="CL283" i="2"/>
  <c r="CE283" i="2"/>
  <c r="CW283" i="2"/>
  <c r="CV283" i="2"/>
  <c r="CY283" i="2"/>
  <c r="CK283" i="2"/>
  <c r="CH283" i="2"/>
  <c r="CF283" i="2"/>
  <c r="CT283" i="2"/>
  <c r="CS283" i="2"/>
  <c r="E334" i="2"/>
  <c r="D334" i="2" s="1"/>
  <c r="CE92" i="2"/>
  <c r="CV12" i="2"/>
  <c r="CD54" i="2"/>
  <c r="CR59" i="2"/>
  <c r="CU103" i="2"/>
  <c r="CP112" i="2"/>
  <c r="CB112" i="2"/>
  <c r="AY112" i="2" s="1"/>
  <c r="CB119" i="2"/>
  <c r="CV171" i="2"/>
  <c r="CG171" i="2"/>
  <c r="CE171" i="2"/>
  <c r="AY171" i="2" s="1"/>
  <c r="CD171" i="2"/>
  <c r="CT171" i="2"/>
  <c r="CS171" i="2"/>
  <c r="CH171" i="2"/>
  <c r="CU171" i="2"/>
  <c r="CR171" i="2"/>
  <c r="CO179" i="2"/>
  <c r="CA205" i="2"/>
  <c r="CU205" i="2"/>
  <c r="CR205" i="2"/>
  <c r="CQ205" i="2"/>
  <c r="CV205" i="2"/>
  <c r="CP205" i="2"/>
  <c r="CO205" i="2"/>
  <c r="CH205" i="2"/>
  <c r="CB205" i="2"/>
  <c r="CE205" i="2"/>
  <c r="CD205" i="2"/>
  <c r="CS205" i="2"/>
  <c r="CD209" i="2"/>
  <c r="CC209" i="2"/>
  <c r="CT209" i="2"/>
  <c r="CS209" i="2"/>
  <c r="CR209" i="2"/>
  <c r="CP209" i="2"/>
  <c r="CO209" i="2"/>
  <c r="CH209" i="2"/>
  <c r="CA209" i="2"/>
  <c r="CV209" i="2"/>
  <c r="CU209" i="2"/>
  <c r="CG209" i="2"/>
  <c r="CQ209" i="2"/>
  <c r="CF209" i="2"/>
  <c r="CE209" i="2"/>
  <c r="CB209" i="2"/>
  <c r="CQ219" i="2"/>
  <c r="CP219" i="2"/>
  <c r="CD219" i="2"/>
  <c r="CC219" i="2"/>
  <c r="CH219" i="2"/>
  <c r="CG219" i="2"/>
  <c r="CV219" i="2"/>
  <c r="CU219" i="2"/>
  <c r="CT219" i="2"/>
  <c r="CB219" i="2"/>
  <c r="CO219" i="2"/>
  <c r="CA219" i="2"/>
  <c r="CR222" i="2"/>
  <c r="CI260" i="2"/>
  <c r="CH260" i="2"/>
  <c r="CK260" i="2"/>
  <c r="CF260" i="2"/>
  <c r="AY260" i="2" s="1"/>
  <c r="CT260" i="2"/>
  <c r="CL260" i="2"/>
  <c r="CW260" i="2"/>
  <c r="CZ260" i="2"/>
  <c r="CY260" i="2"/>
  <c r="CV260" i="2"/>
  <c r="CO268" i="2"/>
  <c r="CA268" i="2"/>
  <c r="AY268" i="2" s="1"/>
  <c r="CF284" i="2"/>
  <c r="CI284" i="2"/>
  <c r="CH284" i="2"/>
  <c r="CL284" i="2"/>
  <c r="CK284" i="2"/>
  <c r="CZ284" i="2"/>
  <c r="CW284" i="2"/>
  <c r="CV284" i="2"/>
  <c r="CT284" i="2"/>
  <c r="CY284" i="2"/>
  <c r="CZ303" i="2"/>
  <c r="CT303" i="2"/>
  <c r="CJ303" i="2"/>
  <c r="CI303" i="2"/>
  <c r="CH303" i="2"/>
  <c r="CF303" i="2"/>
  <c r="AY303" i="2" s="1"/>
  <c r="CW303" i="2"/>
  <c r="CV303" i="2"/>
  <c r="CX303" i="2"/>
  <c r="CY303" i="2"/>
  <c r="CL303" i="2"/>
  <c r="CK303" i="2"/>
  <c r="CE125" i="2"/>
  <c r="CF125" i="2"/>
  <c r="CV125" i="2"/>
  <c r="CS125" i="2"/>
  <c r="CC125" i="2"/>
  <c r="CU125" i="2"/>
  <c r="CW125" i="2"/>
  <c r="CT125" i="2"/>
  <c r="CQ125" i="2"/>
  <c r="CJ125" i="2"/>
  <c r="CI125" i="2"/>
  <c r="CH125" i="2"/>
  <c r="CO232" i="2"/>
  <c r="CR232" i="2"/>
  <c r="CQ232" i="2"/>
  <c r="CD232" i="2"/>
  <c r="CC232" i="2"/>
  <c r="AJ232" i="2" s="1"/>
  <c r="CF184" i="2"/>
  <c r="CE184" i="2"/>
  <c r="CO184" i="2"/>
  <c r="CG184" i="2"/>
  <c r="CD184" i="2"/>
  <c r="CS184" i="2"/>
  <c r="CB184" i="2"/>
  <c r="CQ184" i="2"/>
  <c r="CV184" i="2"/>
  <c r="CU184" i="2"/>
  <c r="CA184" i="2"/>
  <c r="CA311" i="2"/>
  <c r="CO311" i="2"/>
  <c r="CH15" i="2"/>
  <c r="CG15" i="2"/>
  <c r="CF15" i="2"/>
  <c r="CE15" i="2"/>
  <c r="CD15" i="2"/>
  <c r="AY15" i="2" s="1"/>
  <c r="CO78" i="2"/>
  <c r="CC184" i="2"/>
  <c r="CB206" i="2"/>
  <c r="CS37" i="2"/>
  <c r="CR37" i="2"/>
  <c r="CH37" i="2"/>
  <c r="CG37" i="2"/>
  <c r="CF37" i="2"/>
  <c r="CE37" i="2"/>
  <c r="CD37" i="2"/>
  <c r="CP52" i="2"/>
  <c r="CB52" i="2"/>
  <c r="CU61" i="2"/>
  <c r="CV61" i="2"/>
  <c r="CT61" i="2"/>
  <c r="CS61" i="2"/>
  <c r="CG61" i="2"/>
  <c r="AY61" i="2" s="1"/>
  <c r="CR61" i="2"/>
  <c r="CH61" i="2"/>
  <c r="CI96" i="2"/>
  <c r="CX116" i="2"/>
  <c r="CU129" i="2"/>
  <c r="CZ298" i="2"/>
  <c r="CT298" i="2"/>
  <c r="CL298" i="2"/>
  <c r="CK298" i="2"/>
  <c r="CV298" i="2"/>
  <c r="CI298" i="2"/>
  <c r="CH298" i="2"/>
  <c r="CY298" i="2"/>
  <c r="CW298" i="2"/>
  <c r="CF298" i="2"/>
  <c r="CG14" i="2"/>
  <c r="CH14" i="2"/>
  <c r="CF14" i="2"/>
  <c r="CE14" i="2"/>
  <c r="CD14" i="2"/>
  <c r="AY14" i="2" s="1"/>
  <c r="CV14" i="2"/>
  <c r="CU14" i="2"/>
  <c r="CO96" i="2"/>
  <c r="CV129" i="2"/>
  <c r="CV133" i="2"/>
  <c r="CQ139" i="2"/>
  <c r="CS12" i="2"/>
  <c r="CP27" i="2"/>
  <c r="CB27" i="2"/>
  <c r="CF13" i="2"/>
  <c r="CG13" i="2"/>
  <c r="CE13" i="2"/>
  <c r="CD13" i="2"/>
  <c r="AY13" i="2" s="1"/>
  <c r="CT13" i="2"/>
  <c r="CS13" i="2"/>
  <c r="CD17" i="2"/>
  <c r="AY17" i="2" s="1"/>
  <c r="CT37" i="2"/>
  <c r="CG54" i="2"/>
  <c r="CV59" i="2"/>
  <c r="CG93" i="2"/>
  <c r="CF93" i="2"/>
  <c r="CU93" i="2"/>
  <c r="CS93" i="2"/>
  <c r="CW93" i="2"/>
  <c r="CV93" i="2"/>
  <c r="CT93" i="2"/>
  <c r="CQ93" i="2"/>
  <c r="CC93" i="2"/>
  <c r="CQ117" i="2"/>
  <c r="CS124" i="2"/>
  <c r="CC142" i="2"/>
  <c r="AY142" i="2" s="1"/>
  <c r="CV223" i="2"/>
  <c r="CG223" i="2"/>
  <c r="CE223" i="2"/>
  <c r="CA223" i="2"/>
  <c r="CU223" i="2"/>
  <c r="CS223" i="2"/>
  <c r="CH223" i="2"/>
  <c r="CR223" i="2"/>
  <c r="CD223" i="2"/>
  <c r="CQ223" i="2"/>
  <c r="CP223" i="2"/>
  <c r="CO223" i="2"/>
  <c r="CC223" i="2"/>
  <c r="CB223" i="2"/>
  <c r="CT275" i="2"/>
  <c r="CR47" i="2"/>
  <c r="CD47" i="2"/>
  <c r="CH47" i="2"/>
  <c r="CG47" i="2"/>
  <c r="CF47" i="2"/>
  <c r="CE47" i="2"/>
  <c r="AY47" i="2" s="1"/>
  <c r="CV47" i="2"/>
  <c r="CP188" i="2"/>
  <c r="CO188" i="2"/>
  <c r="CS188" i="2"/>
  <c r="CE188" i="2"/>
  <c r="CC188" i="2"/>
  <c r="CU188" i="2"/>
  <c r="CV188" i="2"/>
  <c r="CT188" i="2"/>
  <c r="CR188" i="2"/>
  <c r="CQ188" i="2"/>
  <c r="CA188" i="2"/>
  <c r="CE23" i="2"/>
  <c r="CD29" i="2"/>
  <c r="AY29" i="2" s="1"/>
  <c r="CS31" i="2"/>
  <c r="CR31" i="2"/>
  <c r="CU31" i="2"/>
  <c r="CE31" i="2"/>
  <c r="CD31" i="2"/>
  <c r="CT31" i="2"/>
  <c r="CS36" i="2"/>
  <c r="CR36" i="2"/>
  <c r="CG36" i="2"/>
  <c r="CE36" i="2"/>
  <c r="CD36" i="2"/>
  <c r="CU36" i="2"/>
  <c r="CT36" i="2"/>
  <c r="CU37" i="2"/>
  <c r="CT47" i="2"/>
  <c r="CH54" i="2"/>
  <c r="CO71" i="2"/>
  <c r="CA71" i="2"/>
  <c r="O71" i="2" s="1"/>
  <c r="CI102" i="2"/>
  <c r="CH102" i="2"/>
  <c r="CO102" i="2"/>
  <c r="CT102" i="2"/>
  <c r="CS102" i="2"/>
  <c r="CE102" i="2"/>
  <c r="CC102" i="2"/>
  <c r="AY102" i="2" s="1"/>
  <c r="CV102" i="2"/>
  <c r="CU102" i="2"/>
  <c r="CT124" i="2"/>
  <c r="CV128" i="2"/>
  <c r="CV173" i="2"/>
  <c r="CH173" i="2"/>
  <c r="CD173" i="2"/>
  <c r="CG173" i="2"/>
  <c r="CF173" i="2"/>
  <c r="AY173" i="2" s="1"/>
  <c r="CE173" i="2"/>
  <c r="CH186" i="2"/>
  <c r="CG186" i="2"/>
  <c r="CU186" i="2"/>
  <c r="CS186" i="2"/>
  <c r="CR186" i="2"/>
  <c r="CT186" i="2"/>
  <c r="CO186" i="2"/>
  <c r="CF186" i="2"/>
  <c r="CA186" i="2"/>
  <c r="AY186" i="2" s="1"/>
  <c r="CV186" i="2"/>
  <c r="CQ186" i="2"/>
  <c r="CP186" i="2"/>
  <c r="CI255" i="2"/>
  <c r="CH255" i="2"/>
  <c r="AY255" i="2" s="1"/>
  <c r="CL255" i="2"/>
  <c r="CK255" i="2"/>
  <c r="CY255" i="2"/>
  <c r="CW255" i="2"/>
  <c r="CV255" i="2"/>
  <c r="CZ255" i="2"/>
  <c r="CX255" i="2"/>
  <c r="CT255" i="2"/>
  <c r="CJ255" i="2"/>
  <c r="CF255" i="2"/>
  <c r="AY293" i="2"/>
  <c r="CV320" i="2"/>
  <c r="CS38" i="2"/>
  <c r="CR38" i="2"/>
  <c r="CE38" i="2"/>
  <c r="CT38" i="2"/>
  <c r="CV53" i="2"/>
  <c r="CD53" i="2"/>
  <c r="CO91" i="2"/>
  <c r="CU91" i="2"/>
  <c r="CQ91" i="2"/>
  <c r="CW118" i="2"/>
  <c r="CV118" i="2"/>
  <c r="CF118" i="2"/>
  <c r="CU118" i="2"/>
  <c r="CG118" i="2"/>
  <c r="CS118" i="2"/>
  <c r="CE118" i="2"/>
  <c r="CJ122" i="2"/>
  <c r="CE122" i="2"/>
  <c r="AY122" i="2" s="1"/>
  <c r="CT122" i="2"/>
  <c r="CF122" i="2"/>
  <c r="CQ122" i="2"/>
  <c r="CI122" i="2"/>
  <c r="CC134" i="2"/>
  <c r="AY134" i="2" s="1"/>
  <c r="CW134" i="2"/>
  <c r="CT134" i="2"/>
  <c r="CF134" i="2"/>
  <c r="CE134" i="2"/>
  <c r="CR190" i="2"/>
  <c r="CQ190" i="2"/>
  <c r="CE190" i="2"/>
  <c r="CC190" i="2"/>
  <c r="AY190" i="2" s="1"/>
  <c r="CB190" i="2"/>
  <c r="CV190" i="2"/>
  <c r="CU190" i="2"/>
  <c r="CH190" i="2"/>
  <c r="CO190" i="2"/>
  <c r="CV192" i="2"/>
  <c r="CU192" i="2"/>
  <c r="CR192" i="2"/>
  <c r="CP192" i="2"/>
  <c r="CO192" i="2"/>
  <c r="CE192" i="2"/>
  <c r="CQ192" i="2"/>
  <c r="CD192" i="2"/>
  <c r="CC192" i="2"/>
  <c r="AY192" i="2" s="1"/>
  <c r="CG192" i="2"/>
  <c r="CG211" i="2"/>
  <c r="AY211" i="2" s="1"/>
  <c r="CE211" i="2"/>
  <c r="CR211" i="2"/>
  <c r="CU211" i="2"/>
  <c r="CS211" i="2"/>
  <c r="CP211" i="2"/>
  <c r="CC211" i="2"/>
  <c r="CY296" i="2"/>
  <c r="CW296" i="2"/>
  <c r="CL296" i="2"/>
  <c r="CZ296" i="2"/>
  <c r="CV296" i="2"/>
  <c r="CK296" i="2"/>
  <c r="CF296" i="2"/>
  <c r="AY296" i="2" s="1"/>
  <c r="E330" i="2"/>
  <c r="D330" i="2" s="1"/>
  <c r="AY33" i="2"/>
  <c r="CG50" i="2"/>
  <c r="AY50" i="2" s="1"/>
  <c r="CP65" i="2"/>
  <c r="CB138" i="2"/>
  <c r="AY138" i="2" s="1"/>
  <c r="CP138" i="2"/>
  <c r="CA197" i="2"/>
  <c r="CV197" i="2"/>
  <c r="CU197" i="2"/>
  <c r="CP197" i="2"/>
  <c r="CD197" i="2"/>
  <c r="CS197" i="2"/>
  <c r="CO197" i="2"/>
  <c r="CH197" i="2"/>
  <c r="CB197" i="2"/>
  <c r="CG197" i="2"/>
  <c r="CF197" i="2"/>
  <c r="CV299" i="2"/>
  <c r="CT299" i="2"/>
  <c r="CZ299" i="2"/>
  <c r="CY299" i="2"/>
  <c r="CW299" i="2"/>
  <c r="CL299" i="2"/>
  <c r="CI299" i="2"/>
  <c r="CH299" i="2"/>
  <c r="CF299" i="2"/>
  <c r="AY299" i="2" s="1"/>
  <c r="D331" i="2"/>
  <c r="CO292" i="2"/>
  <c r="CA292" i="2"/>
  <c r="D292" i="2"/>
  <c r="CA315" i="2"/>
  <c r="CO315" i="2"/>
  <c r="CE16" i="2"/>
  <c r="AY16" i="2" s="1"/>
  <c r="D26" i="2"/>
  <c r="AY27" i="2"/>
  <c r="CD38" i="2"/>
  <c r="CU50" i="2"/>
  <c r="CF53" i="2"/>
  <c r="D56" i="2"/>
  <c r="CT62" i="2"/>
  <c r="CE91" i="2"/>
  <c r="AY91" i="2" s="1"/>
  <c r="AY117" i="2"/>
  <c r="CH118" i="2"/>
  <c r="CI134" i="2"/>
  <c r="CP142" i="2"/>
  <c r="CP190" i="2"/>
  <c r="CR197" i="2"/>
  <c r="CQ211" i="2"/>
  <c r="D279" i="2"/>
  <c r="D301" i="2"/>
  <c r="CR327" i="2"/>
  <c r="CQ327" i="2"/>
  <c r="CJ327" i="2"/>
  <c r="CI327" i="2"/>
  <c r="CX327" i="2"/>
  <c r="CW327" i="2"/>
  <c r="CV327" i="2"/>
  <c r="CT327" i="2"/>
  <c r="CH327" i="2"/>
  <c r="CE327" i="2"/>
  <c r="CD327" i="2"/>
  <c r="AY327" i="2" s="1"/>
  <c r="CZ327" i="2"/>
  <c r="CS327" i="2"/>
  <c r="CL327" i="2"/>
  <c r="E333" i="2"/>
  <c r="D333" i="2" s="1"/>
  <c r="CF16" i="2"/>
  <c r="CF38" i="2"/>
  <c r="CG53" i="2"/>
  <c r="CB59" i="2"/>
  <c r="F63" i="2"/>
  <c r="CF91" i="2"/>
  <c r="D106" i="2"/>
  <c r="CI118" i="2"/>
  <c r="CS122" i="2"/>
  <c r="CO134" i="2"/>
  <c r="CS190" i="2"/>
  <c r="CV211" i="2"/>
  <c r="CL264" i="2"/>
  <c r="CK264" i="2"/>
  <c r="CI264" i="2"/>
  <c r="CU264" i="2"/>
  <c r="CT264" i="2"/>
  <c r="CY264" i="2"/>
  <c r="CW264" i="2"/>
  <c r="CH264" i="2"/>
  <c r="CG264" i="2"/>
  <c r="CF264" i="2"/>
  <c r="CZ264" i="2"/>
  <c r="CV264" i="2"/>
  <c r="CD264" i="2"/>
  <c r="CS264" i="2"/>
  <c r="CQ264" i="2"/>
  <c r="CE264" i="2"/>
  <c r="CT296" i="2"/>
  <c r="CO301" i="2"/>
  <c r="CA301" i="2"/>
  <c r="E335" i="2"/>
  <c r="CT51" i="2"/>
  <c r="CE51" i="2"/>
  <c r="CS51" i="2"/>
  <c r="CU65" i="2"/>
  <c r="CT65" i="2"/>
  <c r="CS65" i="2"/>
  <c r="CV65" i="2"/>
  <c r="CG65" i="2"/>
  <c r="CS120" i="2"/>
  <c r="CF120" i="2"/>
  <c r="CQ120" i="2"/>
  <c r="CV120" i="2"/>
  <c r="CH132" i="2"/>
  <c r="CG132" i="2"/>
  <c r="CV132" i="2"/>
  <c r="CS132" i="2"/>
  <c r="CH140" i="2"/>
  <c r="CG140" i="2"/>
  <c r="CU140" i="2"/>
  <c r="CS140" i="2"/>
  <c r="CT140" i="2"/>
  <c r="CC140" i="2"/>
  <c r="CI140" i="2"/>
  <c r="CF140" i="2"/>
  <c r="F174" i="2"/>
  <c r="CB198" i="2"/>
  <c r="CD198" i="2"/>
  <c r="CA198" i="2"/>
  <c r="CQ198" i="2"/>
  <c r="CR198" i="2"/>
  <c r="CS198" i="2"/>
  <c r="CO212" i="2"/>
  <c r="CH212" i="2"/>
  <c r="CT212" i="2"/>
  <c r="CS212" i="2"/>
  <c r="CB212" i="2"/>
  <c r="CA212" i="2"/>
  <c r="CG212" i="2"/>
  <c r="CE212" i="2"/>
  <c r="CU212" i="2"/>
  <c r="CF212" i="2"/>
  <c r="CT285" i="2"/>
  <c r="CI285" i="2"/>
  <c r="CL285" i="2"/>
  <c r="CV285" i="2"/>
  <c r="CK285" i="2"/>
  <c r="CJ285" i="2"/>
  <c r="CZ285" i="2"/>
  <c r="CF285" i="2"/>
  <c r="AY285" i="2" s="1"/>
  <c r="CX285" i="2"/>
  <c r="CH285" i="2"/>
  <c r="CH324" i="2"/>
  <c r="CF324" i="2"/>
  <c r="CZ324" i="2"/>
  <c r="CY324" i="2"/>
  <c r="CW324" i="2"/>
  <c r="CV324" i="2"/>
  <c r="CT324" i="2"/>
  <c r="CS324" i="2"/>
  <c r="CL324" i="2"/>
  <c r="CK324" i="2"/>
  <c r="CQ324" i="2"/>
  <c r="CI324" i="2"/>
  <c r="CE329" i="2"/>
  <c r="CD329" i="2"/>
  <c r="CY329" i="2"/>
  <c r="CW329" i="2"/>
  <c r="CS329" i="2"/>
  <c r="CR329" i="2"/>
  <c r="CQ329" i="2"/>
  <c r="CH329" i="2"/>
  <c r="CF329" i="2"/>
  <c r="CZ329" i="2"/>
  <c r="CV329" i="2"/>
  <c r="CI329" i="2"/>
  <c r="AY329" i="2" s="1"/>
  <c r="CL329" i="2"/>
  <c r="CC329" i="2"/>
  <c r="F335" i="2"/>
  <c r="CH16" i="2"/>
  <c r="CS30" i="2"/>
  <c r="CR30" i="2"/>
  <c r="CU30" i="2"/>
  <c r="CH38" i="2"/>
  <c r="CH46" i="2"/>
  <c r="CG46" i="2"/>
  <c r="CP51" i="2"/>
  <c r="F57" i="2"/>
  <c r="CR58" i="2"/>
  <c r="CG58" i="2"/>
  <c r="D63" i="2"/>
  <c r="CF58" i="2"/>
  <c r="AY58" i="2" s="1"/>
  <c r="CH91" i="2"/>
  <c r="CC95" i="2"/>
  <c r="AY95" i="2" s="1"/>
  <c r="CQ95" i="2"/>
  <c r="CV95" i="2"/>
  <c r="CW95" i="2"/>
  <c r="CB96" i="2"/>
  <c r="AY96" i="2" s="1"/>
  <c r="CV122" i="2"/>
  <c r="CQ134" i="2"/>
  <c r="CU136" i="2"/>
  <c r="CE136" i="2"/>
  <c r="CV136" i="2"/>
  <c r="CO136" i="2"/>
  <c r="CC136" i="2"/>
  <c r="CO187" i="2"/>
  <c r="CH187" i="2"/>
  <c r="CV187" i="2"/>
  <c r="CU187" i="2"/>
  <c r="CF187" i="2"/>
  <c r="CQ187" i="2"/>
  <c r="CS187" i="2"/>
  <c r="CR187" i="2"/>
  <c r="CB187" i="2"/>
  <c r="CS191" i="2"/>
  <c r="CR191" i="2"/>
  <c r="CH191" i="2"/>
  <c r="CF191" i="2"/>
  <c r="CE191" i="2"/>
  <c r="CG191" i="2"/>
  <c r="CB191" i="2"/>
  <c r="CA191" i="2"/>
  <c r="CA250" i="2"/>
  <c r="CO250" i="2"/>
  <c r="CK258" i="2"/>
  <c r="CI258" i="2"/>
  <c r="CW258" i="2"/>
  <c r="CV258" i="2"/>
  <c r="CQ258" i="2"/>
  <c r="CH258" i="2"/>
  <c r="CF258" i="2"/>
  <c r="CZ258" i="2"/>
  <c r="CY258" i="2"/>
  <c r="CT258" i="2"/>
  <c r="CD258" i="2"/>
  <c r="CR258" i="2"/>
  <c r="CL258" i="2"/>
  <c r="CE258" i="2"/>
  <c r="CO297" i="2"/>
  <c r="D297" i="2"/>
  <c r="CA297" i="2"/>
  <c r="CS35" i="2"/>
  <c r="CR35" i="2"/>
  <c r="CE35" i="2"/>
  <c r="CT35" i="2"/>
  <c r="CF35" i="2"/>
  <c r="E63" i="2"/>
  <c r="CA80" i="2"/>
  <c r="O80" i="2" s="1"/>
  <c r="CI91" i="2"/>
  <c r="CO101" i="2"/>
  <c r="CH101" i="2"/>
  <c r="CQ101" i="2"/>
  <c r="CS101" i="2"/>
  <c r="CC101" i="2"/>
  <c r="AY101" i="2" s="1"/>
  <c r="AY111" i="2"/>
  <c r="CF115" i="2"/>
  <c r="CE115" i="2"/>
  <c r="CU115" i="2"/>
  <c r="CG115" i="2"/>
  <c r="AY115" i="2" s="1"/>
  <c r="CQ118" i="2"/>
  <c r="CW122" i="2"/>
  <c r="CB140" i="2"/>
  <c r="CP140" i="2"/>
  <c r="CB163" i="2"/>
  <c r="CV172" i="2"/>
  <c r="CG172" i="2"/>
  <c r="CF172" i="2"/>
  <c r="CU172" i="2"/>
  <c r="CR172" i="2"/>
  <c r="CV180" i="2"/>
  <c r="CU180" i="2"/>
  <c r="CS180" i="2"/>
  <c r="CQ180" i="2"/>
  <c r="CP180" i="2"/>
  <c r="CO180" i="2"/>
  <c r="CB180" i="2"/>
  <c r="CR180" i="2"/>
  <c r="CH180" i="2"/>
  <c r="CA180" i="2"/>
  <c r="CG180" i="2"/>
  <c r="CQ189" i="2"/>
  <c r="CP189" i="2"/>
  <c r="CB189" i="2"/>
  <c r="CR189" i="2"/>
  <c r="CS189" i="2"/>
  <c r="CG189" i="2"/>
  <c r="CF189" i="2"/>
  <c r="CE189" i="2"/>
  <c r="CD189" i="2"/>
  <c r="CS195" i="2"/>
  <c r="CD195" i="2"/>
  <c r="CC195" i="2"/>
  <c r="CG195" i="2"/>
  <c r="CB195" i="2"/>
  <c r="CA195" i="2"/>
  <c r="CO195" i="2"/>
  <c r="CV195" i="2"/>
  <c r="CQ195" i="2"/>
  <c r="CP195" i="2"/>
  <c r="CC198" i="2"/>
  <c r="CS288" i="2"/>
  <c r="CR288" i="2"/>
  <c r="CK288" i="2"/>
  <c r="CZ288" i="2"/>
  <c r="CY288" i="2"/>
  <c r="CL288" i="2"/>
  <c r="CH288" i="2"/>
  <c r="CF288" i="2"/>
  <c r="AY288" i="2" s="1"/>
  <c r="CI288" i="2"/>
  <c r="CD288" i="2"/>
  <c r="CC288" i="2"/>
  <c r="CV290" i="2"/>
  <c r="CT290" i="2"/>
  <c r="CI290" i="2"/>
  <c r="CL290" i="2"/>
  <c r="CK290" i="2"/>
  <c r="CR53" i="2"/>
  <c r="CT55" i="2"/>
  <c r="CH55" i="2"/>
  <c r="CB56" i="2"/>
  <c r="CA76" i="2"/>
  <c r="O76" i="2" s="1"/>
  <c r="CT110" i="2"/>
  <c r="CS110" i="2"/>
  <c r="CI110" i="2"/>
  <c r="CH110" i="2"/>
  <c r="CU110" i="2"/>
  <c r="CE110" i="2"/>
  <c r="AY110" i="2" s="1"/>
  <c r="CX122" i="2"/>
  <c r="CB132" i="2"/>
  <c r="CS134" i="2"/>
  <c r="CA187" i="2"/>
  <c r="CC191" i="2"/>
  <c r="CE198" i="2"/>
  <c r="CD210" i="2"/>
  <c r="CC210" i="2"/>
  <c r="AY210" i="2" s="1"/>
  <c r="CV210" i="2"/>
  <c r="CU210" i="2"/>
  <c r="CP210" i="2"/>
  <c r="CS210" i="2"/>
  <c r="CQ210" i="2"/>
  <c r="CO210" i="2"/>
  <c r="CH210" i="2"/>
  <c r="CP212" i="2"/>
  <c r="CR234" i="2"/>
  <c r="CQ234" i="2"/>
  <c r="CP234" i="2"/>
  <c r="CO234" i="2"/>
  <c r="CD234" i="2"/>
  <c r="CA234" i="2"/>
  <c r="CL262" i="2"/>
  <c r="CK262" i="2"/>
  <c r="CF262" i="2"/>
  <c r="AY262" i="2" s="1"/>
  <c r="CI262" i="2"/>
  <c r="CW262" i="2"/>
  <c r="CY262" i="2"/>
  <c r="CT262" i="2"/>
  <c r="CH262" i="2"/>
  <c r="CC264" i="2"/>
  <c r="AY264" i="2" s="1"/>
  <c r="CA290" i="2"/>
  <c r="CO290" i="2"/>
  <c r="CZ293" i="2"/>
  <c r="CY293" i="2"/>
  <c r="CV293" i="2"/>
  <c r="CW293" i="2"/>
  <c r="CI293" i="2"/>
  <c r="CT293" i="2"/>
  <c r="CH293" i="2"/>
  <c r="CF327" i="2"/>
  <c r="CR24" i="2"/>
  <c r="CU24" i="2"/>
  <c r="AY25" i="2"/>
  <c r="AY46" i="2"/>
  <c r="CB51" i="2"/>
  <c r="CS53" i="2"/>
  <c r="CP55" i="2"/>
  <c r="CB55" i="2"/>
  <c r="AY55" i="2" s="1"/>
  <c r="CA72" i="2"/>
  <c r="O72" i="2" s="1"/>
  <c r="CS91" i="2"/>
  <c r="CE94" i="2"/>
  <c r="CQ94" i="2"/>
  <c r="CU94" i="2"/>
  <c r="CT94" i="2"/>
  <c r="CC105" i="2"/>
  <c r="CE105" i="2"/>
  <c r="CW105" i="2"/>
  <c r="CT118" i="2"/>
  <c r="CC120" i="2"/>
  <c r="CC132" i="2"/>
  <c r="CU134" i="2"/>
  <c r="AY136" i="2"/>
  <c r="F143" i="2"/>
  <c r="CC187" i="2"/>
  <c r="CA189" i="2"/>
  <c r="CD191" i="2"/>
  <c r="CE195" i="2"/>
  <c r="CF198" i="2"/>
  <c r="CE200" i="2"/>
  <c r="CD200" i="2"/>
  <c r="CB200" i="2"/>
  <c r="CA200" i="2"/>
  <c r="CS200" i="2"/>
  <c r="CQ200" i="2"/>
  <c r="CP200" i="2"/>
  <c r="CO200" i="2"/>
  <c r="CT200" i="2"/>
  <c r="CR200" i="2"/>
  <c r="CG200" i="2"/>
  <c r="CB207" i="2"/>
  <c r="CA207" i="2"/>
  <c r="CH207" i="2"/>
  <c r="CG207" i="2"/>
  <c r="CQ207" i="2"/>
  <c r="CO207" i="2"/>
  <c r="CE207" i="2"/>
  <c r="CD207" i="2"/>
  <c r="CC207" i="2"/>
  <c r="CS207" i="2"/>
  <c r="CR207" i="2"/>
  <c r="CF207" i="2"/>
  <c r="CV212" i="2"/>
  <c r="CQ218" i="2"/>
  <c r="CP218" i="2"/>
  <c r="CB218" i="2"/>
  <c r="CA218" i="2"/>
  <c r="CD218" i="2"/>
  <c r="CC218" i="2"/>
  <c r="CU218" i="2"/>
  <c r="CS218" i="2"/>
  <c r="CR218" i="2"/>
  <c r="CE218" i="2"/>
  <c r="CH218" i="2"/>
  <c r="CF218" i="2"/>
  <c r="CO218" i="2"/>
  <c r="CI256" i="2"/>
  <c r="CH256" i="2"/>
  <c r="AY256" i="2" s="1"/>
  <c r="CT256" i="2"/>
  <c r="CY256" i="2"/>
  <c r="CZ256" i="2"/>
  <c r="CW256" i="2"/>
  <c r="CK256" i="2"/>
  <c r="CL256" i="2"/>
  <c r="CA258" i="2"/>
  <c r="CR264" i="2"/>
  <c r="CV295" i="2"/>
  <c r="CT295" i="2"/>
  <c r="CK295" i="2"/>
  <c r="CI295" i="2"/>
  <c r="CH295" i="2"/>
  <c r="CF295" i="2"/>
  <c r="CE295" i="2"/>
  <c r="CL295" i="2"/>
  <c r="CW295" i="2"/>
  <c r="CZ295" i="2"/>
  <c r="CC324" i="2"/>
  <c r="AY324" i="2" s="1"/>
  <c r="CK327" i="2"/>
  <c r="D34" i="2"/>
  <c r="CU38" i="2"/>
  <c r="CB46" i="2"/>
  <c r="CT53" i="2"/>
  <c r="CB62" i="2"/>
  <c r="AY62" i="2" s="1"/>
  <c r="CP62" i="2"/>
  <c r="E67" i="2"/>
  <c r="CT91" i="2"/>
  <c r="D119" i="2"/>
  <c r="CI123" i="2"/>
  <c r="CH123" i="2"/>
  <c r="CE123" i="2"/>
  <c r="CU123" i="2"/>
  <c r="CJ123" i="2"/>
  <c r="CV123" i="2"/>
  <c r="CT123" i="2"/>
  <c r="CF123" i="2"/>
  <c r="AY123" i="2" s="1"/>
  <c r="CV134" i="2"/>
  <c r="CV169" i="2"/>
  <c r="CH169" i="2"/>
  <c r="CE169" i="2"/>
  <c r="CU169" i="2"/>
  <c r="CC180" i="2"/>
  <c r="CD187" i="2"/>
  <c r="CC189" i="2"/>
  <c r="CO191" i="2"/>
  <c r="CH195" i="2"/>
  <c r="CG198" i="2"/>
  <c r="CP207" i="2"/>
  <c r="CU213" i="2"/>
  <c r="CT213" i="2"/>
  <c r="CV213" i="2"/>
  <c r="CS213" i="2"/>
  <c r="CO213" i="2"/>
  <c r="CF213" i="2"/>
  <c r="AY213" i="2" s="1"/>
  <c r="CF290" i="2"/>
  <c r="CO295" i="2"/>
  <c r="CA295" i="2"/>
  <c r="CD324" i="2"/>
  <c r="CK329" i="2"/>
  <c r="CW97" i="2"/>
  <c r="CI97" i="2"/>
  <c r="AY97" i="2" s="1"/>
  <c r="CU97" i="2"/>
  <c r="D221" i="2"/>
  <c r="D266" i="2"/>
  <c r="D271" i="2"/>
  <c r="CK280" i="2"/>
  <c r="CI280" i="2"/>
  <c r="AY280" i="2" s="1"/>
  <c r="CZ280" i="2"/>
  <c r="CY280" i="2"/>
  <c r="CT280" i="2"/>
  <c r="CW280" i="2"/>
  <c r="CV280" i="2"/>
  <c r="CU280" i="2"/>
  <c r="CO343" i="2"/>
  <c r="CA343" i="2"/>
  <c r="AS343" i="2" s="1"/>
  <c r="CB214" i="2"/>
  <c r="CU214" i="2"/>
  <c r="CP214" i="2"/>
  <c r="CO214" i="2"/>
  <c r="CG214" i="2"/>
  <c r="CE214" i="2"/>
  <c r="CA214" i="2"/>
  <c r="CQ217" i="2"/>
  <c r="CP217" i="2"/>
  <c r="CG217" i="2"/>
  <c r="CE217" i="2"/>
  <c r="CD217" i="2"/>
  <c r="CS217" i="2"/>
  <c r="CT217" i="2"/>
  <c r="CV274" i="2"/>
  <c r="CT274" i="2"/>
  <c r="CI274" i="2"/>
  <c r="CH274" i="2"/>
  <c r="CZ274" i="2"/>
  <c r="CY274" i="2"/>
  <c r="CW274" i="2"/>
  <c r="CL274" i="2"/>
  <c r="CO298" i="2"/>
  <c r="CA298" i="2"/>
  <c r="AY298" i="2" s="1"/>
  <c r="CZ306" i="2"/>
  <c r="CS306" i="2"/>
  <c r="CR306" i="2"/>
  <c r="CY306" i="2"/>
  <c r="CW306" i="2"/>
  <c r="CV306" i="2"/>
  <c r="CT306" i="2"/>
  <c r="CH306" i="2"/>
  <c r="CI306" i="2"/>
  <c r="CE306" i="2"/>
  <c r="CD306" i="2"/>
  <c r="CC306" i="2"/>
  <c r="AY310" i="2"/>
  <c r="CP139" i="2"/>
  <c r="CB139" i="2"/>
  <c r="AY139" i="2" s="1"/>
  <c r="CV166" i="2"/>
  <c r="CU166" i="2"/>
  <c r="CT166" i="2"/>
  <c r="CS166" i="2"/>
  <c r="CD166" i="2"/>
  <c r="AY166" i="2" s="1"/>
  <c r="CH252" i="2"/>
  <c r="CF252" i="2"/>
  <c r="CD252" i="2"/>
  <c r="CC252" i="2"/>
  <c r="CR252" i="2"/>
  <c r="CQ252" i="2"/>
  <c r="CZ252" i="2"/>
  <c r="CI252" i="2"/>
  <c r="CA259" i="2"/>
  <c r="CL267" i="2"/>
  <c r="CY267" i="2"/>
  <c r="CX267" i="2"/>
  <c r="CF267" i="2"/>
  <c r="CW267" i="2"/>
  <c r="CU267" i="2"/>
  <c r="CT267" i="2"/>
  <c r="CZ267" i="2"/>
  <c r="CV267" i="2"/>
  <c r="CK267" i="2"/>
  <c r="CF274" i="2"/>
  <c r="CV281" i="2"/>
  <c r="CU281" i="2"/>
  <c r="CH281" i="2"/>
  <c r="CI281" i="2"/>
  <c r="CG281" i="2"/>
  <c r="CW281" i="2"/>
  <c r="CL281" i="2"/>
  <c r="CK281" i="2"/>
  <c r="CF281" i="2"/>
  <c r="CO304" i="2"/>
  <c r="CA304" i="2"/>
  <c r="CB105" i="2"/>
  <c r="AY105" i="2" s="1"/>
  <c r="CP105" i="2"/>
  <c r="AY120" i="2"/>
  <c r="CV170" i="2"/>
  <c r="CE170" i="2"/>
  <c r="CR170" i="2"/>
  <c r="CF170" i="2"/>
  <c r="CH170" i="2"/>
  <c r="CG170" i="2"/>
  <c r="CH214" i="2"/>
  <c r="CA217" i="2"/>
  <c r="AY217" i="2" s="1"/>
  <c r="CK274" i="2"/>
  <c r="CF306" i="2"/>
  <c r="D250" i="2"/>
  <c r="CL306" i="2"/>
  <c r="CI323" i="2"/>
  <c r="CH323" i="2"/>
  <c r="CZ323" i="2"/>
  <c r="CY323" i="2"/>
  <c r="CW323" i="2"/>
  <c r="CV323" i="2"/>
  <c r="CK323" i="2"/>
  <c r="CF323" i="2"/>
  <c r="AY323" i="2" s="1"/>
  <c r="CL323" i="2"/>
  <c r="CT323" i="2"/>
  <c r="F333" i="2"/>
  <c r="CW108" i="2"/>
  <c r="CI108" i="2"/>
  <c r="D109" i="2"/>
  <c r="D165" i="2"/>
  <c r="E174" i="2"/>
  <c r="CH216" i="2"/>
  <c r="CG216" i="2"/>
  <c r="CU216" i="2"/>
  <c r="CP216" i="2"/>
  <c r="D286" i="2"/>
  <c r="CO291" i="2"/>
  <c r="D291" i="2"/>
  <c r="D304" i="2"/>
  <c r="CV164" i="2"/>
  <c r="CS164" i="2"/>
  <c r="CD164" i="2"/>
  <c r="CG185" i="2"/>
  <c r="CF185" i="2"/>
  <c r="CR185" i="2"/>
  <c r="CP185" i="2"/>
  <c r="CO185" i="2"/>
  <c r="CS185" i="2"/>
  <c r="CB216" i="2"/>
  <c r="AY216" i="2" s="1"/>
  <c r="AY169" i="2"/>
  <c r="CE216" i="2"/>
  <c r="AJ233" i="2"/>
  <c r="D273" i="2"/>
  <c r="CO216" i="2"/>
  <c r="CV224" i="2"/>
  <c r="CQ224" i="2"/>
  <c r="CP224" i="2"/>
  <c r="CH224" i="2"/>
  <c r="CF224" i="2"/>
  <c r="CE224" i="2"/>
  <c r="CS224" i="2"/>
  <c r="CR224" i="2"/>
  <c r="CO224" i="2"/>
  <c r="CL257" i="2"/>
  <c r="CK257" i="2"/>
  <c r="CZ257" i="2"/>
  <c r="CY257" i="2"/>
  <c r="CI257" i="2"/>
  <c r="CH257" i="2"/>
  <c r="CF257" i="2"/>
  <c r="D265" i="2"/>
  <c r="CV308" i="2"/>
  <c r="CT308" i="2"/>
  <c r="CY308" i="2"/>
  <c r="CK308" i="2"/>
  <c r="CI308" i="2"/>
  <c r="AY308" i="2" s="1"/>
  <c r="CH308" i="2"/>
  <c r="CF108" i="2"/>
  <c r="AY108" i="2" s="1"/>
  <c r="D163" i="2"/>
  <c r="CB164" i="2"/>
  <c r="CB185" i="2"/>
  <c r="CV216" i="2"/>
  <c r="CA224" i="2"/>
  <c r="CV269" i="2"/>
  <c r="CU269" i="2"/>
  <c r="CW269" i="2"/>
  <c r="CT269" i="2"/>
  <c r="CF269" i="2"/>
  <c r="AY269" i="2" s="1"/>
  <c r="CO283" i="2"/>
  <c r="CA283" i="2"/>
  <c r="E143" i="2"/>
  <c r="CO267" i="2"/>
  <c r="CA267" i="2"/>
  <c r="AY267" i="2" s="1"/>
  <c r="AY300" i="2"/>
  <c r="CY305" i="2"/>
  <c r="CW305" i="2"/>
  <c r="CZ305" i="2"/>
  <c r="CV305" i="2"/>
  <c r="CT305" i="2"/>
  <c r="CY319" i="2"/>
  <c r="CW319" i="2"/>
  <c r="CK328" i="2"/>
  <c r="CI328" i="2"/>
  <c r="CC328" i="2"/>
  <c r="AY328" i="2" s="1"/>
  <c r="CV328" i="2"/>
  <c r="CT328" i="2"/>
  <c r="CS328" i="2"/>
  <c r="CR328" i="2"/>
  <c r="CW328" i="2"/>
  <c r="E332" i="2"/>
  <c r="D332" i="2" s="1"/>
  <c r="D127" i="2"/>
  <c r="AY132" i="2"/>
  <c r="CE194" i="2"/>
  <c r="AY194" i="2" s="1"/>
  <c r="CD199" i="2"/>
  <c r="CC199" i="2"/>
  <c r="AY199" i="2" s="1"/>
  <c r="CH199" i="2"/>
  <c r="CF199" i="2"/>
  <c r="CE199" i="2"/>
  <c r="CF305" i="2"/>
  <c r="AY305" i="2" s="1"/>
  <c r="CE318" i="2"/>
  <c r="CD318" i="2"/>
  <c r="AY318" i="2" s="1"/>
  <c r="CY318" i="2"/>
  <c r="CW318" i="2"/>
  <c r="CZ318" i="2"/>
  <c r="CV318" i="2"/>
  <c r="CT318" i="2"/>
  <c r="CS318" i="2"/>
  <c r="CR318" i="2"/>
  <c r="CQ318" i="2"/>
  <c r="CH319" i="2"/>
  <c r="AY319" i="2" s="1"/>
  <c r="D321" i="2"/>
  <c r="CF328" i="2"/>
  <c r="CE253" i="2"/>
  <c r="AY253" i="2" s="1"/>
  <c r="CT253" i="2"/>
  <c r="CS253" i="2"/>
  <c r="CY310" i="2"/>
  <c r="CW310" i="2"/>
  <c r="CL310" i="2"/>
  <c r="CK310" i="2"/>
  <c r="CI310" i="2"/>
  <c r="CZ310" i="2"/>
  <c r="CV310" i="2"/>
  <c r="CZ316" i="2"/>
  <c r="CL316" i="2"/>
  <c r="CK316" i="2"/>
  <c r="CS244" i="2"/>
  <c r="CR244" i="2"/>
  <c r="CB244" i="2"/>
  <c r="CA244" i="2"/>
  <c r="CO244" i="2"/>
  <c r="CE244" i="2"/>
  <c r="CZ302" i="2"/>
  <c r="CF302" i="2"/>
  <c r="CV302" i="2"/>
  <c r="CL302" i="2"/>
  <c r="D168" i="2"/>
  <c r="CD231" i="2"/>
  <c r="CC231" i="2"/>
  <c r="AJ231" i="2" s="1"/>
  <c r="CK261" i="2"/>
  <c r="CJ261" i="2"/>
  <c r="CF278" i="2"/>
  <c r="AY278" i="2" s="1"/>
  <c r="CI278" i="2"/>
  <c r="CH278" i="2"/>
  <c r="D272" i="2"/>
  <c r="D137" i="2"/>
  <c r="CB243" i="2"/>
  <c r="CA243" i="2"/>
  <c r="L243" i="2" s="1"/>
  <c r="AY261" i="2"/>
  <c r="CG278" i="2"/>
  <c r="CA284" i="2"/>
  <c r="AY284" i="2" s="1"/>
  <c r="CA306" i="2"/>
  <c r="CO306" i="2"/>
  <c r="CO341" i="2"/>
  <c r="CA341" i="2"/>
  <c r="AS341" i="2" s="1"/>
  <c r="D203" i="2"/>
  <c r="CA316" i="2"/>
  <c r="AY316" i="2" s="1"/>
  <c r="CO316" i="2"/>
  <c r="D202" i="2"/>
  <c r="CD226" i="2"/>
  <c r="CC226" i="2"/>
  <c r="AY226" i="2" s="1"/>
  <c r="D322" i="2"/>
  <c r="AS344" i="2"/>
  <c r="CY314" i="2"/>
  <c r="CW314" i="2"/>
  <c r="CY300" i="2"/>
  <c r="CW300" i="2"/>
  <c r="CQ300" i="2"/>
  <c r="CZ300" i="2"/>
  <c r="D307" i="2"/>
  <c r="AY320" i="2"/>
  <c r="CZ276" i="2"/>
  <c r="CT276" i="2"/>
  <c r="D277" i="2"/>
  <c r="D294" i="2"/>
  <c r="CA302" i="2"/>
  <c r="D312" i="2"/>
  <c r="CV313" i="2"/>
  <c r="CT313" i="2"/>
  <c r="D325" i="2"/>
  <c r="CY326" i="2"/>
  <c r="CW326" i="2"/>
  <c r="CQ326" i="2"/>
  <c r="CZ326" i="2"/>
  <c r="AY302" i="2" l="1"/>
  <c r="CV168" i="2"/>
  <c r="CE168" i="2"/>
  <c r="CR168" i="2"/>
  <c r="CH168" i="2"/>
  <c r="CU168" i="2"/>
  <c r="CT168" i="2"/>
  <c r="CS168" i="2"/>
  <c r="CG168" i="2"/>
  <c r="CF168" i="2"/>
  <c r="CD168" i="2"/>
  <c r="AY168" i="2" s="1"/>
  <c r="AY53" i="2"/>
  <c r="AY60" i="2"/>
  <c r="CV294" i="2"/>
  <c r="CT294" i="2"/>
  <c r="CZ294" i="2"/>
  <c r="CW294" i="2"/>
  <c r="CD294" i="2"/>
  <c r="CC294" i="2"/>
  <c r="CS294" i="2"/>
  <c r="CR294" i="2"/>
  <c r="CF294" i="2"/>
  <c r="CY294" i="2"/>
  <c r="CQ294" i="2"/>
  <c r="CL294" i="2"/>
  <c r="CK294" i="2"/>
  <c r="CI294" i="2"/>
  <c r="CH294" i="2"/>
  <c r="CE294" i="2"/>
  <c r="CH203" i="2"/>
  <c r="CF203" i="2"/>
  <c r="CE203" i="2"/>
  <c r="CS203" i="2"/>
  <c r="CD203" i="2"/>
  <c r="CR203" i="2"/>
  <c r="CP203" i="2"/>
  <c r="CO203" i="2"/>
  <c r="CG203" i="2"/>
  <c r="CC203" i="2"/>
  <c r="CT203" i="2"/>
  <c r="CQ203" i="2"/>
  <c r="CV203" i="2"/>
  <c r="CU203" i="2"/>
  <c r="CB203" i="2"/>
  <c r="CA203" i="2"/>
  <c r="AY104" i="2"/>
  <c r="AY114" i="2"/>
  <c r="CB225" i="2"/>
  <c r="CA225" i="2"/>
  <c r="CV225" i="2"/>
  <c r="CS225" i="2"/>
  <c r="CR225" i="2"/>
  <c r="CP225" i="2"/>
  <c r="CU225" i="2"/>
  <c r="CQ225" i="2"/>
  <c r="CD225" i="2"/>
  <c r="CO225" i="2"/>
  <c r="CH225" i="2"/>
  <c r="CG225" i="2"/>
  <c r="CE225" i="2"/>
  <c r="CC225" i="2"/>
  <c r="CC312" i="2"/>
  <c r="CV312" i="2"/>
  <c r="CT312" i="2"/>
  <c r="CZ312" i="2"/>
  <c r="CY312" i="2"/>
  <c r="CW312" i="2"/>
  <c r="CF312" i="2"/>
  <c r="CE312" i="2"/>
  <c r="CR312" i="2"/>
  <c r="CL312" i="2"/>
  <c r="CK312" i="2"/>
  <c r="CH312" i="2"/>
  <c r="CS312" i="2"/>
  <c r="CQ312" i="2"/>
  <c r="CI312" i="2"/>
  <c r="AY312" i="2" s="1"/>
  <c r="CD312" i="2"/>
  <c r="CW291" i="2"/>
  <c r="CV291" i="2"/>
  <c r="CK291" i="2"/>
  <c r="CJ291" i="2"/>
  <c r="CI291" i="2"/>
  <c r="CF291" i="2"/>
  <c r="CL291" i="2"/>
  <c r="CX291" i="2"/>
  <c r="CZ291" i="2"/>
  <c r="CY291" i="2"/>
  <c r="CT291" i="2"/>
  <c r="CH291" i="2"/>
  <c r="AY295" i="2"/>
  <c r="L242" i="2"/>
  <c r="CV277" i="2"/>
  <c r="CT277" i="2"/>
  <c r="CS277" i="2"/>
  <c r="CL277" i="2"/>
  <c r="CE277" i="2"/>
  <c r="AY277" i="2" s="1"/>
  <c r="CZ277" i="2"/>
  <c r="CU277" i="2"/>
  <c r="CW277" i="2"/>
  <c r="CK277" i="2"/>
  <c r="CI277" i="2"/>
  <c r="CH277" i="2"/>
  <c r="CG277" i="2"/>
  <c r="CF277" i="2"/>
  <c r="CY277" i="2"/>
  <c r="CV286" i="2"/>
  <c r="CT286" i="2"/>
  <c r="CI286" i="2"/>
  <c r="CY286" i="2"/>
  <c r="CW286" i="2"/>
  <c r="CH286" i="2"/>
  <c r="CF286" i="2"/>
  <c r="AY286" i="2" s="1"/>
  <c r="CZ286" i="2"/>
  <c r="CL286" i="2"/>
  <c r="CK286" i="2"/>
  <c r="AY304" i="2"/>
  <c r="AY189" i="2"/>
  <c r="AY195" i="2"/>
  <c r="D335" i="2"/>
  <c r="CU56" i="2"/>
  <c r="CR56" i="2"/>
  <c r="CD56" i="2"/>
  <c r="AY56" i="2" s="1"/>
  <c r="CE56" i="2"/>
  <c r="CT56" i="2"/>
  <c r="CS56" i="2"/>
  <c r="CH56" i="2"/>
  <c r="CG56" i="2"/>
  <c r="CF56" i="2"/>
  <c r="CV56" i="2"/>
  <c r="AY208" i="2"/>
  <c r="CG107" i="2"/>
  <c r="CI107" i="2"/>
  <c r="CH107" i="2"/>
  <c r="CS107" i="2"/>
  <c r="CQ107" i="2"/>
  <c r="CO107" i="2"/>
  <c r="CF107" i="2"/>
  <c r="CE107" i="2"/>
  <c r="CC107" i="2"/>
  <c r="CU107" i="2"/>
  <c r="CT107" i="2"/>
  <c r="CW107" i="2"/>
  <c r="CV107" i="2"/>
  <c r="CF321" i="2"/>
  <c r="CZ321" i="2"/>
  <c r="CK321" i="2"/>
  <c r="CJ321" i="2"/>
  <c r="CI321" i="2"/>
  <c r="CH321" i="2"/>
  <c r="CY321" i="2"/>
  <c r="CX321" i="2"/>
  <c r="CW321" i="2"/>
  <c r="CT321" i="2"/>
  <c r="CV321" i="2"/>
  <c r="CL321" i="2"/>
  <c r="AY281" i="2"/>
  <c r="AY125" i="2"/>
  <c r="AY66" i="2"/>
  <c r="AY306" i="2"/>
  <c r="CI273" i="2"/>
  <c r="CH273" i="2"/>
  <c r="CZ273" i="2"/>
  <c r="CX273" i="2"/>
  <c r="CW273" i="2"/>
  <c r="CF273" i="2"/>
  <c r="CL273" i="2"/>
  <c r="CY273" i="2"/>
  <c r="CV273" i="2"/>
  <c r="CT273" i="2"/>
  <c r="CK273" i="2"/>
  <c r="CJ273" i="2"/>
  <c r="CZ307" i="2"/>
  <c r="CS307" i="2"/>
  <c r="CY307" i="2"/>
  <c r="CW307" i="2"/>
  <c r="CF307" i="2"/>
  <c r="CT307" i="2"/>
  <c r="CV307" i="2"/>
  <c r="CH307" i="2"/>
  <c r="CL307" i="2"/>
  <c r="CE307" i="2"/>
  <c r="CK307" i="2"/>
  <c r="CI307" i="2"/>
  <c r="AY207" i="2"/>
  <c r="AY187" i="2"/>
  <c r="AY38" i="2"/>
  <c r="AY223" i="2"/>
  <c r="AY311" i="2"/>
  <c r="AY128" i="2"/>
  <c r="AY212" i="2"/>
  <c r="CF250" i="2"/>
  <c r="AY250" i="2" s="1"/>
  <c r="CV250" i="2"/>
  <c r="CH250" i="2"/>
  <c r="CT250" i="2"/>
  <c r="CL250" i="2"/>
  <c r="CK250" i="2"/>
  <c r="CI250" i="2"/>
  <c r="CY250" i="2"/>
  <c r="CW250" i="2"/>
  <c r="CZ250" i="2"/>
  <c r="AY100" i="2"/>
  <c r="AY181" i="2"/>
  <c r="CX127" i="2"/>
  <c r="CW127" i="2"/>
  <c r="CS127" i="2"/>
  <c r="CT127" i="2"/>
  <c r="CE127" i="2"/>
  <c r="CC127" i="2"/>
  <c r="CV127" i="2"/>
  <c r="CI127" i="2"/>
  <c r="CH127" i="2"/>
  <c r="CG127" i="2"/>
  <c r="CF127" i="2"/>
  <c r="CU127" i="2"/>
  <c r="CQ127" i="2"/>
  <c r="CJ127" i="2"/>
  <c r="AY259" i="2"/>
  <c r="L244" i="2"/>
  <c r="D143" i="2"/>
  <c r="CK265" i="2"/>
  <c r="CI265" i="2"/>
  <c r="CL265" i="2"/>
  <c r="CZ265" i="2"/>
  <c r="CY265" i="2"/>
  <c r="CW265" i="2"/>
  <c r="CG265" i="2"/>
  <c r="CT265" i="2"/>
  <c r="CS265" i="2"/>
  <c r="CU265" i="2"/>
  <c r="CH265" i="2"/>
  <c r="CF265" i="2"/>
  <c r="CE265" i="2"/>
  <c r="AY265" i="2" s="1"/>
  <c r="CV265" i="2"/>
  <c r="AY283" i="2"/>
  <c r="AY257" i="2"/>
  <c r="CV165" i="2"/>
  <c r="CU165" i="2"/>
  <c r="CS165" i="2"/>
  <c r="CR165" i="2"/>
  <c r="CH165" i="2"/>
  <c r="CG165" i="2"/>
  <c r="CD165" i="2"/>
  <c r="CE165" i="2"/>
  <c r="CT165" i="2"/>
  <c r="CF165" i="2"/>
  <c r="AJ234" i="2"/>
  <c r="CC106" i="2"/>
  <c r="CQ106" i="2"/>
  <c r="CG106" i="2"/>
  <c r="CF106" i="2"/>
  <c r="CE106" i="2"/>
  <c r="CI106" i="2"/>
  <c r="CH106" i="2"/>
  <c r="CV106" i="2"/>
  <c r="CU106" i="2"/>
  <c r="CW106" i="2"/>
  <c r="CT106" i="2"/>
  <c r="CS106" i="2"/>
  <c r="CO106" i="2"/>
  <c r="CS26" i="2"/>
  <c r="CR26" i="2"/>
  <c r="CD26" i="2"/>
  <c r="CE26" i="2"/>
  <c r="CT26" i="2"/>
  <c r="CU26" i="2"/>
  <c r="CV26" i="2"/>
  <c r="CH26" i="2"/>
  <c r="CG26" i="2"/>
  <c r="CF26" i="2"/>
  <c r="AY184" i="2"/>
  <c r="AY54" i="2"/>
  <c r="CU64" i="2"/>
  <c r="CT64" i="2"/>
  <c r="CR64" i="2"/>
  <c r="CE64" i="2"/>
  <c r="CV64" i="2"/>
  <c r="CS64" i="2"/>
  <c r="CF64" i="2"/>
  <c r="CD64" i="2"/>
  <c r="D67" i="2"/>
  <c r="CH64" i="2"/>
  <c r="CG64" i="2"/>
  <c r="CF141" i="2"/>
  <c r="CE141" i="2"/>
  <c r="CT141" i="2"/>
  <c r="CQ141" i="2"/>
  <c r="CV141" i="2"/>
  <c r="CG141" i="2"/>
  <c r="CS141" i="2"/>
  <c r="CO141" i="2"/>
  <c r="CJ141" i="2"/>
  <c r="CI141" i="2"/>
  <c r="CH141" i="2"/>
  <c r="CC141" i="2"/>
  <c r="CU141" i="2"/>
  <c r="CX141" i="2"/>
  <c r="CW141" i="2"/>
  <c r="AY135" i="2"/>
  <c r="CY297" i="2"/>
  <c r="CX297" i="2"/>
  <c r="CL297" i="2"/>
  <c r="CI297" i="2"/>
  <c r="CH297" i="2"/>
  <c r="CF297" i="2"/>
  <c r="CV297" i="2"/>
  <c r="CK297" i="2"/>
  <c r="CJ297" i="2"/>
  <c r="AY297" i="2" s="1"/>
  <c r="CW297" i="2"/>
  <c r="CZ297" i="2"/>
  <c r="CT297" i="2"/>
  <c r="CV109" i="2"/>
  <c r="CU109" i="2"/>
  <c r="CI109" i="2"/>
  <c r="AY109" i="2" s="1"/>
  <c r="CG109" i="2"/>
  <c r="CQ109" i="2"/>
  <c r="CC109" i="2"/>
  <c r="CW109" i="2"/>
  <c r="CT109" i="2"/>
  <c r="CS109" i="2"/>
  <c r="CO109" i="2"/>
  <c r="CH109" i="2"/>
  <c r="CF109" i="2"/>
  <c r="CE109" i="2"/>
  <c r="AY252" i="2"/>
  <c r="AY31" i="2"/>
  <c r="AY179" i="2"/>
  <c r="CW137" i="2"/>
  <c r="CV137" i="2"/>
  <c r="CT137" i="2"/>
  <c r="CU137" i="2"/>
  <c r="CE137" i="2"/>
  <c r="CS137" i="2"/>
  <c r="CG137" i="2"/>
  <c r="CI137" i="2"/>
  <c r="CH137" i="2"/>
  <c r="CF137" i="2"/>
  <c r="CC137" i="2"/>
  <c r="CO137" i="2"/>
  <c r="CQ137" i="2"/>
  <c r="CZ271" i="2"/>
  <c r="CK271" i="2"/>
  <c r="CI271" i="2"/>
  <c r="CY271" i="2"/>
  <c r="CW271" i="2"/>
  <c r="CV271" i="2"/>
  <c r="CS271" i="2"/>
  <c r="CL271" i="2"/>
  <c r="CF271" i="2"/>
  <c r="CH271" i="2"/>
  <c r="CE271" i="2"/>
  <c r="AY271" i="2" s="1"/>
  <c r="CT271" i="2"/>
  <c r="AY218" i="2"/>
  <c r="AY59" i="2"/>
  <c r="CY301" i="2"/>
  <c r="CW301" i="2"/>
  <c r="CL301" i="2"/>
  <c r="CE301" i="2"/>
  <c r="CZ301" i="2"/>
  <c r="CV301" i="2"/>
  <c r="CH301" i="2"/>
  <c r="CT301" i="2"/>
  <c r="CI301" i="2"/>
  <c r="CS301" i="2"/>
  <c r="CK301" i="2"/>
  <c r="CF301" i="2"/>
  <c r="AY209" i="2"/>
  <c r="AY205" i="2"/>
  <c r="AY254" i="2"/>
  <c r="CS32" i="2"/>
  <c r="CR32" i="2"/>
  <c r="CU32" i="2"/>
  <c r="CH32" i="2"/>
  <c r="CG32" i="2"/>
  <c r="CF32" i="2"/>
  <c r="CE32" i="2"/>
  <c r="CD32" i="2"/>
  <c r="AY32" i="2" s="1"/>
  <c r="CT32" i="2"/>
  <c r="CV32" i="2"/>
  <c r="D57" i="2"/>
  <c r="A384" i="2" s="1"/>
  <c r="CH279" i="2"/>
  <c r="CG279" i="2"/>
  <c r="CT279" i="2"/>
  <c r="CL279" i="2"/>
  <c r="CY279" i="2"/>
  <c r="CX279" i="2"/>
  <c r="CW279" i="2"/>
  <c r="CV279" i="2"/>
  <c r="CI279" i="2"/>
  <c r="CF279" i="2"/>
  <c r="CZ279" i="2"/>
  <c r="CU279" i="2"/>
  <c r="CK279" i="2"/>
  <c r="CJ279" i="2"/>
  <c r="AY204" i="2"/>
  <c r="CZ272" i="2"/>
  <c r="CT272" i="2"/>
  <c r="CL272" i="2"/>
  <c r="CW272" i="2"/>
  <c r="CV272" i="2"/>
  <c r="CK272" i="2"/>
  <c r="CY272" i="2"/>
  <c r="CI272" i="2"/>
  <c r="CH272" i="2"/>
  <c r="CF272" i="2"/>
  <c r="AY272" i="2" s="1"/>
  <c r="CL266" i="2"/>
  <c r="CK266" i="2"/>
  <c r="CV266" i="2"/>
  <c r="CU266" i="2"/>
  <c r="CG266" i="2"/>
  <c r="CZ266" i="2"/>
  <c r="CY266" i="2"/>
  <c r="CW266" i="2"/>
  <c r="CF266" i="2"/>
  <c r="AY266" i="2" s="1"/>
  <c r="CT266" i="2"/>
  <c r="CI266" i="2"/>
  <c r="CH266" i="2"/>
  <c r="AY198" i="2"/>
  <c r="AY315" i="2"/>
  <c r="AY219" i="2"/>
  <c r="AY215" i="2"/>
  <c r="AY309" i="2"/>
  <c r="CQ130" i="2"/>
  <c r="CT130" i="2"/>
  <c r="CV130" i="2"/>
  <c r="CE130" i="2"/>
  <c r="CO130" i="2"/>
  <c r="CC130" i="2"/>
  <c r="AY130" i="2" s="1"/>
  <c r="CW130" i="2"/>
  <c r="CU130" i="2"/>
  <c r="CS130" i="2"/>
  <c r="CI130" i="2"/>
  <c r="CH130" i="2"/>
  <c r="CG130" i="2"/>
  <c r="CF130" i="2"/>
  <c r="CU221" i="2"/>
  <c r="CS221" i="2"/>
  <c r="CQ221" i="2"/>
  <c r="CP221" i="2"/>
  <c r="CR221" i="2"/>
  <c r="CH221" i="2"/>
  <c r="CG221" i="2"/>
  <c r="CE221" i="2"/>
  <c r="CD221" i="2"/>
  <c r="CC221" i="2"/>
  <c r="CV221" i="2"/>
  <c r="CB221" i="2"/>
  <c r="CO221" i="2"/>
  <c r="CA221" i="2"/>
  <c r="AY221" i="2" s="1"/>
  <c r="AY258" i="2"/>
  <c r="AY163" i="2"/>
  <c r="CY292" i="2"/>
  <c r="CW292" i="2"/>
  <c r="CL292" i="2"/>
  <c r="CT292" i="2"/>
  <c r="CK292" i="2"/>
  <c r="CV292" i="2"/>
  <c r="CI292" i="2"/>
  <c r="CZ292" i="2"/>
  <c r="CH292" i="2"/>
  <c r="CF292" i="2"/>
  <c r="AY292" i="2" s="1"/>
  <c r="AY206" i="2"/>
  <c r="AY222" i="2"/>
  <c r="CF322" i="2"/>
  <c r="CT322" i="2"/>
  <c r="CL322" i="2"/>
  <c r="CZ322" i="2"/>
  <c r="CY322" i="2"/>
  <c r="CW322" i="2"/>
  <c r="CK322" i="2"/>
  <c r="CH322" i="2"/>
  <c r="CV322" i="2"/>
  <c r="CI322" i="2"/>
  <c r="AY274" i="2"/>
  <c r="AY214" i="2"/>
  <c r="AY93" i="2"/>
  <c r="AY49" i="2"/>
  <c r="AY124" i="2"/>
  <c r="AY126" i="2"/>
  <c r="D174" i="2"/>
  <c r="CV163" i="2"/>
  <c r="CH163" i="2"/>
  <c r="CG163" i="2"/>
  <c r="CE163" i="2"/>
  <c r="CD163" i="2"/>
  <c r="CT163" i="2"/>
  <c r="CS163" i="2"/>
  <c r="CF163" i="2"/>
  <c r="CU163" i="2"/>
  <c r="CR163" i="2"/>
  <c r="AY301" i="2"/>
  <c r="AY170" i="2"/>
  <c r="AY200" i="2"/>
  <c r="AY140" i="2"/>
  <c r="AY220" i="2"/>
  <c r="AY51" i="2"/>
  <c r="AY196" i="2"/>
  <c r="AY224" i="2"/>
  <c r="CC325" i="2"/>
  <c r="CV325" i="2"/>
  <c r="CT325" i="2"/>
  <c r="CZ325" i="2"/>
  <c r="CY325" i="2"/>
  <c r="CW325" i="2"/>
  <c r="CQ325" i="2"/>
  <c r="CS325" i="2"/>
  <c r="CI325" i="2"/>
  <c r="CL325" i="2"/>
  <c r="CH325" i="2"/>
  <c r="CF325" i="2"/>
  <c r="CE325" i="2"/>
  <c r="CR325" i="2"/>
  <c r="CK325" i="2"/>
  <c r="CD325" i="2"/>
  <c r="L245" i="2"/>
  <c r="AY270" i="2"/>
  <c r="CV304" i="2"/>
  <c r="CT304" i="2"/>
  <c r="CL304" i="2"/>
  <c r="CK304" i="2"/>
  <c r="CH304" i="2"/>
  <c r="CZ304" i="2"/>
  <c r="CW304" i="2"/>
  <c r="CI304" i="2"/>
  <c r="CF304" i="2"/>
  <c r="CY304" i="2"/>
  <c r="CG202" i="2"/>
  <c r="CE202" i="2"/>
  <c r="CD202" i="2"/>
  <c r="CO202" i="2"/>
  <c r="CV202" i="2"/>
  <c r="CT202" i="2"/>
  <c r="CS202" i="2"/>
  <c r="CR202" i="2"/>
  <c r="CC202" i="2"/>
  <c r="CU202" i="2"/>
  <c r="CQ202" i="2"/>
  <c r="CP202" i="2"/>
  <c r="CH202" i="2"/>
  <c r="CF202" i="2"/>
  <c r="CB202" i="2"/>
  <c r="CA202" i="2"/>
  <c r="AY185" i="2"/>
  <c r="CS34" i="2"/>
  <c r="CR34" i="2"/>
  <c r="CV34" i="2"/>
  <c r="CU34" i="2"/>
  <c r="CT34" i="2"/>
  <c r="CE34" i="2"/>
  <c r="CD34" i="2"/>
  <c r="CF34" i="2"/>
  <c r="CH34" i="2"/>
  <c r="CG34" i="2"/>
  <c r="AY191" i="2"/>
  <c r="AY188" i="2"/>
  <c r="D39" i="2"/>
  <c r="CT21" i="2"/>
  <c r="CS21" i="2"/>
  <c r="CR21" i="2"/>
  <c r="B384" i="2" s="1"/>
  <c r="CH21" i="2"/>
  <c r="CG21" i="2"/>
  <c r="CV21" i="2"/>
  <c r="CU21" i="2"/>
  <c r="CF21" i="2"/>
  <c r="CE21" i="2"/>
  <c r="CD21" i="2"/>
  <c r="AY21" i="2" s="1"/>
  <c r="CU119" i="2"/>
  <c r="CT119" i="2"/>
  <c r="CF119" i="2"/>
  <c r="AY119" i="2" s="1"/>
  <c r="CI119" i="2"/>
  <c r="CQ119" i="2"/>
  <c r="CW119" i="2"/>
  <c r="CV119" i="2"/>
  <c r="CE119" i="2"/>
  <c r="CC119" i="2"/>
  <c r="CH119" i="2"/>
  <c r="CO119" i="2"/>
  <c r="CG119" i="2"/>
  <c r="CS119" i="2"/>
  <c r="AY164" i="2"/>
  <c r="AY290" i="2"/>
  <c r="AY180" i="2"/>
  <c r="AY197" i="2"/>
  <c r="AY121" i="2"/>
  <c r="AY193" i="2"/>
  <c r="AY92" i="2"/>
  <c r="L241" i="2"/>
  <c r="AY34" i="2" l="1"/>
  <c r="AY279" i="2"/>
  <c r="AY322" i="2"/>
  <c r="AY26" i="2"/>
  <c r="AY165" i="2"/>
  <c r="AY203" i="2"/>
  <c r="AY307" i="2"/>
  <c r="AY291" i="2"/>
  <c r="AY225" i="2"/>
  <c r="AY202" i="2"/>
  <c r="AY273" i="2"/>
  <c r="AY137" i="2"/>
  <c r="AY107" i="2"/>
  <c r="AY325" i="2"/>
  <c r="AY106" i="2"/>
  <c r="AY321" i="2"/>
  <c r="AY294" i="2"/>
  <c r="AY127" i="2"/>
  <c r="AY64" i="2"/>
  <c r="AY141" i="2"/>
  <c r="AR344" i="14" l="1"/>
  <c r="AQ344" i="14"/>
  <c r="AP344" i="14"/>
  <c r="AO344" i="14"/>
  <c r="AN344" i="14"/>
  <c r="AM344" i="14"/>
  <c r="AL344" i="14"/>
  <c r="AK344" i="14"/>
  <c r="AJ344" i="14"/>
  <c r="AI344" i="14"/>
  <c r="AH344" i="14"/>
  <c r="AG344" i="14"/>
  <c r="AF344" i="14"/>
  <c r="AE344" i="14"/>
  <c r="AD344" i="14"/>
  <c r="AC344" i="14"/>
  <c r="AB344" i="14"/>
  <c r="AA344" i="14"/>
  <c r="Z344" i="14"/>
  <c r="Y344" i="14"/>
  <c r="X344" i="14"/>
  <c r="W344" i="14"/>
  <c r="V344" i="14"/>
  <c r="U344" i="14"/>
  <c r="T344" i="14"/>
  <c r="S344" i="14"/>
  <c r="R344" i="14"/>
  <c r="Q344" i="14"/>
  <c r="P344" i="14"/>
  <c r="O344" i="14"/>
  <c r="N344" i="14"/>
  <c r="M344" i="14"/>
  <c r="L344" i="14"/>
  <c r="K344" i="14"/>
  <c r="J344" i="14"/>
  <c r="I344" i="14"/>
  <c r="H344" i="14"/>
  <c r="G344" i="14"/>
  <c r="AR343" i="14"/>
  <c r="AQ343" i="14"/>
  <c r="AP343" i="14"/>
  <c r="AO343" i="14"/>
  <c r="AN343" i="14"/>
  <c r="AM343" i="14"/>
  <c r="AL343" i="14"/>
  <c r="AK343" i="14"/>
  <c r="AJ343" i="14"/>
  <c r="AI343" i="14"/>
  <c r="AH343" i="14"/>
  <c r="AG343" i="14"/>
  <c r="AF343" i="14"/>
  <c r="AE343" i="14"/>
  <c r="AD343" i="14"/>
  <c r="AC343" i="14"/>
  <c r="AB343" i="14"/>
  <c r="AA343" i="14"/>
  <c r="Z343" i="14"/>
  <c r="Y343" i="14"/>
  <c r="X343" i="14"/>
  <c r="W343" i="14"/>
  <c r="V343" i="14"/>
  <c r="U343" i="14"/>
  <c r="T343" i="14"/>
  <c r="S343" i="14"/>
  <c r="R343" i="14"/>
  <c r="Q343" i="14"/>
  <c r="P343" i="14"/>
  <c r="O343" i="14"/>
  <c r="N343" i="14"/>
  <c r="M343" i="14"/>
  <c r="L343" i="14"/>
  <c r="K343" i="14"/>
  <c r="J343" i="14"/>
  <c r="I343" i="14"/>
  <c r="H343" i="14"/>
  <c r="G343" i="14"/>
  <c r="AR342" i="14"/>
  <c r="AQ342" i="14"/>
  <c r="AP342" i="14"/>
  <c r="AO342" i="14"/>
  <c r="AN342" i="14"/>
  <c r="AM342" i="14"/>
  <c r="AL342" i="14"/>
  <c r="AK342" i="14"/>
  <c r="AJ342" i="14"/>
  <c r="AI342" i="14"/>
  <c r="AH342" i="14"/>
  <c r="AG342" i="14"/>
  <c r="AF342" i="14"/>
  <c r="AE342" i="14"/>
  <c r="AD342" i="14"/>
  <c r="AC342" i="14"/>
  <c r="AB342" i="14"/>
  <c r="AA342" i="14"/>
  <c r="Z342" i="14"/>
  <c r="Y342" i="14"/>
  <c r="X342" i="14"/>
  <c r="W342" i="14"/>
  <c r="V342" i="14"/>
  <c r="U342" i="14"/>
  <c r="T342" i="14"/>
  <c r="S342" i="14"/>
  <c r="R342" i="14"/>
  <c r="Q342" i="14"/>
  <c r="P342" i="14"/>
  <c r="O342" i="14"/>
  <c r="N342" i="14"/>
  <c r="M342" i="14"/>
  <c r="L342" i="14"/>
  <c r="K342" i="14"/>
  <c r="J342" i="14"/>
  <c r="I342" i="14"/>
  <c r="H342" i="14"/>
  <c r="G342" i="14"/>
  <c r="AR341" i="14"/>
  <c r="AQ341" i="14"/>
  <c r="AP341" i="14"/>
  <c r="AO341" i="14"/>
  <c r="AN341" i="14"/>
  <c r="AM341" i="14"/>
  <c r="AL341" i="14"/>
  <c r="AK341" i="14"/>
  <c r="AJ341" i="14"/>
  <c r="AI341" i="14"/>
  <c r="AH341" i="14"/>
  <c r="AG341" i="14"/>
  <c r="AF341" i="14"/>
  <c r="AE341" i="14"/>
  <c r="AD341" i="14"/>
  <c r="AC341" i="14"/>
  <c r="AB341" i="14"/>
  <c r="AA341" i="14"/>
  <c r="Z341" i="14"/>
  <c r="Y341" i="14"/>
  <c r="X341" i="14"/>
  <c r="W341" i="14"/>
  <c r="V341" i="14"/>
  <c r="U341" i="14"/>
  <c r="T341" i="14"/>
  <c r="S341" i="14"/>
  <c r="R341" i="14"/>
  <c r="Q341" i="14"/>
  <c r="P341" i="14"/>
  <c r="O341" i="14"/>
  <c r="N341" i="14"/>
  <c r="M341" i="14"/>
  <c r="L341" i="14"/>
  <c r="K341" i="14"/>
  <c r="J341" i="14"/>
  <c r="I341" i="14"/>
  <c r="H341" i="14"/>
  <c r="G341" i="14"/>
  <c r="AR340" i="14"/>
  <c r="AQ340" i="14"/>
  <c r="AP340" i="14"/>
  <c r="AO340" i="14"/>
  <c r="AN340" i="14"/>
  <c r="AM340" i="14"/>
  <c r="AL340" i="14"/>
  <c r="AK340" i="14"/>
  <c r="AJ340" i="14"/>
  <c r="AI340" i="14"/>
  <c r="AH340" i="14"/>
  <c r="AG340" i="14"/>
  <c r="AF340" i="14"/>
  <c r="AE340" i="14"/>
  <c r="AD340" i="14"/>
  <c r="AC340" i="14"/>
  <c r="AB340" i="14"/>
  <c r="AA340" i="14"/>
  <c r="Z340" i="14"/>
  <c r="Y340" i="14"/>
  <c r="X340" i="14"/>
  <c r="W340" i="14"/>
  <c r="V340" i="14"/>
  <c r="U340" i="14"/>
  <c r="T340" i="14"/>
  <c r="S340" i="14"/>
  <c r="R340" i="14"/>
  <c r="Q340" i="14"/>
  <c r="P340" i="14"/>
  <c r="O340" i="14"/>
  <c r="N340" i="14"/>
  <c r="M340" i="14"/>
  <c r="L340" i="14"/>
  <c r="K340" i="14"/>
  <c r="J340" i="14"/>
  <c r="I340" i="14"/>
  <c r="H340" i="14"/>
  <c r="G340" i="14"/>
  <c r="AV335" i="14"/>
  <c r="AQ335" i="14"/>
  <c r="AP335" i="14"/>
  <c r="AO335" i="14"/>
  <c r="AV334" i="14"/>
  <c r="AQ334" i="14"/>
  <c r="AP334" i="14"/>
  <c r="AO334" i="14"/>
  <c r="AQ333" i="14"/>
  <c r="AP333" i="14"/>
  <c r="AO333" i="14"/>
  <c r="AV332" i="14"/>
  <c r="AQ332" i="14"/>
  <c r="AP332" i="14"/>
  <c r="AO332" i="14"/>
  <c r="AV331" i="14"/>
  <c r="AP331" i="14"/>
  <c r="AO331" i="14"/>
  <c r="AV330" i="14"/>
  <c r="AX329" i="14"/>
  <c r="AW329" i="14"/>
  <c r="AV329" i="14"/>
  <c r="AU329" i="14"/>
  <c r="AT329" i="14"/>
  <c r="AS329" i="14"/>
  <c r="AR329" i="14"/>
  <c r="AQ329" i="14"/>
  <c r="AP329" i="14"/>
  <c r="AO329" i="14"/>
  <c r="AN329" i="14"/>
  <c r="AM329" i="14"/>
  <c r="AL329" i="14"/>
  <c r="AK329" i="14"/>
  <c r="AJ329" i="14"/>
  <c r="AI329" i="14"/>
  <c r="AH329" i="14"/>
  <c r="AG329" i="14"/>
  <c r="AF329" i="14"/>
  <c r="AE329" i="14"/>
  <c r="AD329" i="14"/>
  <c r="AC329" i="14"/>
  <c r="AB329" i="14"/>
  <c r="AA329" i="14"/>
  <c r="Z329" i="14"/>
  <c r="Y329" i="14"/>
  <c r="X329" i="14"/>
  <c r="W329" i="14"/>
  <c r="V329" i="14"/>
  <c r="U329" i="14"/>
  <c r="T329" i="14"/>
  <c r="S329" i="14"/>
  <c r="R329" i="14"/>
  <c r="Q329" i="14"/>
  <c r="P329" i="14"/>
  <c r="O329" i="14"/>
  <c r="N329" i="14"/>
  <c r="M329" i="14"/>
  <c r="L329" i="14"/>
  <c r="K329" i="14"/>
  <c r="J329" i="14"/>
  <c r="I329" i="14"/>
  <c r="H329" i="14"/>
  <c r="G329" i="14"/>
  <c r="AX328" i="14"/>
  <c r="AW328" i="14"/>
  <c r="AV328" i="14"/>
  <c r="AU328" i="14"/>
  <c r="AT328" i="14"/>
  <c r="AS328" i="14"/>
  <c r="AR328" i="14"/>
  <c r="AQ328" i="14"/>
  <c r="AP328" i="14"/>
  <c r="AO328" i="14"/>
  <c r="AN328" i="14"/>
  <c r="AM328" i="14"/>
  <c r="AL328" i="14"/>
  <c r="AK328" i="14"/>
  <c r="AJ328" i="14"/>
  <c r="AI328" i="14"/>
  <c r="AH328" i="14"/>
  <c r="AG328" i="14"/>
  <c r="AF328" i="14"/>
  <c r="AE328" i="14"/>
  <c r="AD328" i="14"/>
  <c r="AC328" i="14"/>
  <c r="AB328" i="14"/>
  <c r="AA328" i="14"/>
  <c r="Z328" i="14"/>
  <c r="Y328" i="14"/>
  <c r="X328" i="14"/>
  <c r="W328" i="14"/>
  <c r="V328" i="14"/>
  <c r="U328" i="14"/>
  <c r="T328" i="14"/>
  <c r="S328" i="14"/>
  <c r="R328" i="14"/>
  <c r="Q328" i="14"/>
  <c r="P328" i="14"/>
  <c r="O328" i="14"/>
  <c r="N328" i="14"/>
  <c r="M328" i="14"/>
  <c r="L328" i="14"/>
  <c r="K328" i="14"/>
  <c r="J328" i="14"/>
  <c r="I328" i="14"/>
  <c r="H328" i="14"/>
  <c r="G328" i="14"/>
  <c r="AX327" i="14"/>
  <c r="AW327" i="14"/>
  <c r="AV327" i="14"/>
  <c r="AU327" i="14"/>
  <c r="AT327" i="14"/>
  <c r="AS327" i="14"/>
  <c r="AR327" i="14"/>
  <c r="AQ327" i="14"/>
  <c r="AP327" i="14"/>
  <c r="AO327" i="14"/>
  <c r="AN327" i="14"/>
  <c r="AM327" i="14"/>
  <c r="AL327" i="14"/>
  <c r="AK327" i="14"/>
  <c r="AJ327" i="14"/>
  <c r="AI327" i="14"/>
  <c r="AH327" i="14"/>
  <c r="AG327" i="14"/>
  <c r="AF327" i="14"/>
  <c r="AE327" i="14"/>
  <c r="AD327" i="14"/>
  <c r="AC327" i="14"/>
  <c r="AB327" i="14"/>
  <c r="AA327" i="14"/>
  <c r="Z327" i="14"/>
  <c r="Y327" i="14"/>
  <c r="X327" i="14"/>
  <c r="W327" i="14"/>
  <c r="V327" i="14"/>
  <c r="U327" i="14"/>
  <c r="T327" i="14"/>
  <c r="S327" i="14"/>
  <c r="R327" i="14"/>
  <c r="Q327" i="14"/>
  <c r="P327" i="14"/>
  <c r="O327" i="14"/>
  <c r="N327" i="14"/>
  <c r="M327" i="14"/>
  <c r="L327" i="14"/>
  <c r="K327" i="14"/>
  <c r="J327" i="14"/>
  <c r="I327" i="14"/>
  <c r="H327" i="14"/>
  <c r="G327" i="14"/>
  <c r="AX326" i="14"/>
  <c r="AW326" i="14"/>
  <c r="AV326" i="14"/>
  <c r="AU326" i="14"/>
  <c r="AT326" i="14"/>
  <c r="AS326" i="14"/>
  <c r="AR326" i="14"/>
  <c r="AQ326" i="14"/>
  <c r="AP326" i="14"/>
  <c r="AO326" i="14"/>
  <c r="AN326" i="14"/>
  <c r="AM326" i="14"/>
  <c r="AL326" i="14"/>
  <c r="AK326" i="14"/>
  <c r="AJ326" i="14"/>
  <c r="AI326" i="14"/>
  <c r="AH326" i="14"/>
  <c r="AG326" i="14"/>
  <c r="AF326" i="14"/>
  <c r="AE326" i="14"/>
  <c r="AD326" i="14"/>
  <c r="AC326" i="14"/>
  <c r="AB326" i="14"/>
  <c r="AA326" i="14"/>
  <c r="Z326" i="14"/>
  <c r="Y326" i="14"/>
  <c r="X326" i="14"/>
  <c r="W326" i="14"/>
  <c r="V326" i="14"/>
  <c r="U326" i="14"/>
  <c r="T326" i="14"/>
  <c r="S326" i="14"/>
  <c r="R326" i="14"/>
  <c r="Q326" i="14"/>
  <c r="P326" i="14"/>
  <c r="O326" i="14"/>
  <c r="N326" i="14"/>
  <c r="M326" i="14"/>
  <c r="L326" i="14"/>
  <c r="K326" i="14"/>
  <c r="J326" i="14"/>
  <c r="I326" i="14"/>
  <c r="H326" i="14"/>
  <c r="G326" i="14"/>
  <c r="AX325" i="14"/>
  <c r="AW325" i="14"/>
  <c r="AV325" i="14"/>
  <c r="AU325" i="14"/>
  <c r="AT325" i="14"/>
  <c r="AS325" i="14"/>
  <c r="AR325" i="14"/>
  <c r="AQ325" i="14"/>
  <c r="AP325" i="14"/>
  <c r="AO325" i="14"/>
  <c r="AN325" i="14"/>
  <c r="AM325" i="14"/>
  <c r="AL325" i="14"/>
  <c r="AK325" i="14"/>
  <c r="AJ325" i="14"/>
  <c r="AI325" i="14"/>
  <c r="AH325" i="14"/>
  <c r="AG325" i="14"/>
  <c r="AF325" i="14"/>
  <c r="AE325" i="14"/>
  <c r="AD325" i="14"/>
  <c r="AC325" i="14"/>
  <c r="AB325" i="14"/>
  <c r="AA325" i="14"/>
  <c r="Z325" i="14"/>
  <c r="Y325" i="14"/>
  <c r="X325" i="14"/>
  <c r="W325" i="14"/>
  <c r="V325" i="14"/>
  <c r="U325" i="14"/>
  <c r="T325" i="14"/>
  <c r="S325" i="14"/>
  <c r="R325" i="14"/>
  <c r="Q325" i="14"/>
  <c r="P325" i="14"/>
  <c r="O325" i="14"/>
  <c r="N325" i="14"/>
  <c r="M325" i="14"/>
  <c r="L325" i="14"/>
  <c r="K325" i="14"/>
  <c r="J325" i="14"/>
  <c r="I325" i="14"/>
  <c r="H325" i="14"/>
  <c r="G325" i="14"/>
  <c r="AX324" i="14"/>
  <c r="AW324" i="14"/>
  <c r="AV324" i="14"/>
  <c r="AU324" i="14"/>
  <c r="AT324" i="14"/>
  <c r="AS324" i="14"/>
  <c r="AR324" i="14"/>
  <c r="AQ324" i="14"/>
  <c r="AP324" i="14"/>
  <c r="AO324" i="14"/>
  <c r="AN324" i="14"/>
  <c r="AM324" i="14"/>
  <c r="AL324" i="14"/>
  <c r="AK324" i="14"/>
  <c r="AJ324" i="14"/>
  <c r="AI324" i="14"/>
  <c r="AH324" i="14"/>
  <c r="AG324" i="14"/>
  <c r="AF324" i="14"/>
  <c r="AE324" i="14"/>
  <c r="AD324" i="14"/>
  <c r="AC324" i="14"/>
  <c r="AB324" i="14"/>
  <c r="AA324" i="14"/>
  <c r="Z324" i="14"/>
  <c r="Y324" i="14"/>
  <c r="X324" i="14"/>
  <c r="W324" i="14"/>
  <c r="V324" i="14"/>
  <c r="U324" i="14"/>
  <c r="T324" i="14"/>
  <c r="S324" i="14"/>
  <c r="R324" i="14"/>
  <c r="Q324" i="14"/>
  <c r="P324" i="14"/>
  <c r="O324" i="14"/>
  <c r="N324" i="14"/>
  <c r="M324" i="14"/>
  <c r="L324" i="14"/>
  <c r="K324" i="14"/>
  <c r="J324" i="14"/>
  <c r="I324" i="14"/>
  <c r="H324" i="14"/>
  <c r="G324" i="14"/>
  <c r="AX323" i="14"/>
  <c r="AW323" i="14"/>
  <c r="AV323" i="14"/>
  <c r="AU323" i="14"/>
  <c r="AT323" i="14"/>
  <c r="AS323" i="14"/>
  <c r="AR323" i="14"/>
  <c r="AQ323" i="14"/>
  <c r="AP323" i="14"/>
  <c r="AO323" i="14"/>
  <c r="AN323" i="14"/>
  <c r="AM323" i="14"/>
  <c r="AL323" i="14"/>
  <c r="AK323" i="14"/>
  <c r="AJ323" i="14"/>
  <c r="AI323" i="14"/>
  <c r="AH323" i="14"/>
  <c r="AG323" i="14"/>
  <c r="AF323" i="14"/>
  <c r="AE323" i="14"/>
  <c r="AD323" i="14"/>
  <c r="AC323" i="14"/>
  <c r="AB323" i="14"/>
  <c r="AA323" i="14"/>
  <c r="Z323" i="14"/>
  <c r="Y323" i="14"/>
  <c r="X323" i="14"/>
  <c r="W323" i="14"/>
  <c r="V323" i="14"/>
  <c r="U323" i="14"/>
  <c r="T323" i="14"/>
  <c r="S323" i="14"/>
  <c r="R323" i="14"/>
  <c r="Q323" i="14"/>
  <c r="P323" i="14"/>
  <c r="O323" i="14"/>
  <c r="N323" i="14"/>
  <c r="M323" i="14"/>
  <c r="L323" i="14"/>
  <c r="K323" i="14"/>
  <c r="J323" i="14"/>
  <c r="I323" i="14"/>
  <c r="H323" i="14"/>
  <c r="G323" i="14"/>
  <c r="AX322" i="14"/>
  <c r="AW322" i="14"/>
  <c r="AV322" i="14"/>
  <c r="AU322" i="14"/>
  <c r="AT322" i="14"/>
  <c r="AS322" i="14"/>
  <c r="AR322" i="14"/>
  <c r="AQ322" i="14"/>
  <c r="AP322" i="14"/>
  <c r="AO322" i="14"/>
  <c r="AN322" i="14"/>
  <c r="AM322" i="14"/>
  <c r="AL322" i="14"/>
  <c r="AK322" i="14"/>
  <c r="AJ322" i="14"/>
  <c r="AI322" i="14"/>
  <c r="AH322" i="14"/>
  <c r="AG322" i="14"/>
  <c r="AF322" i="14"/>
  <c r="AE322" i="14"/>
  <c r="AD322" i="14"/>
  <c r="AC322" i="14"/>
  <c r="AB322" i="14"/>
  <c r="AA322" i="14"/>
  <c r="Z322" i="14"/>
  <c r="Y322" i="14"/>
  <c r="X322" i="14"/>
  <c r="W322" i="14"/>
  <c r="V322" i="14"/>
  <c r="U322" i="14"/>
  <c r="T322" i="14"/>
  <c r="S322" i="14"/>
  <c r="R322" i="14"/>
  <c r="Q322" i="14"/>
  <c r="P322" i="14"/>
  <c r="O322" i="14"/>
  <c r="N322" i="14"/>
  <c r="M322" i="14"/>
  <c r="L322" i="14"/>
  <c r="K322" i="14"/>
  <c r="J322" i="14"/>
  <c r="I322" i="14"/>
  <c r="H322" i="14"/>
  <c r="G322" i="14"/>
  <c r="AX321" i="14"/>
  <c r="AW321" i="14"/>
  <c r="AV321" i="14"/>
  <c r="AU321" i="14"/>
  <c r="AT321" i="14"/>
  <c r="AS321" i="14"/>
  <c r="AR321" i="14"/>
  <c r="AQ321" i="14"/>
  <c r="AP321" i="14"/>
  <c r="AO321" i="14"/>
  <c r="AN321" i="14"/>
  <c r="AM321" i="14"/>
  <c r="AL321" i="14"/>
  <c r="AK321" i="14"/>
  <c r="AJ321" i="14"/>
  <c r="AI321" i="14"/>
  <c r="AH321" i="14"/>
  <c r="AG321" i="14"/>
  <c r="AF321" i="14"/>
  <c r="AE321" i="14"/>
  <c r="AD321" i="14"/>
  <c r="AC321" i="14"/>
  <c r="AB321" i="14"/>
  <c r="AA321" i="14"/>
  <c r="Z321" i="14"/>
  <c r="Y321" i="14"/>
  <c r="X321" i="14"/>
  <c r="W321" i="14"/>
  <c r="V321" i="14"/>
  <c r="U321" i="14"/>
  <c r="T321" i="14"/>
  <c r="S321" i="14"/>
  <c r="R321" i="14"/>
  <c r="Q321" i="14"/>
  <c r="P321" i="14"/>
  <c r="O321" i="14"/>
  <c r="N321" i="14"/>
  <c r="M321" i="14"/>
  <c r="L321" i="14"/>
  <c r="K321" i="14"/>
  <c r="J321" i="14"/>
  <c r="I321" i="14"/>
  <c r="H321" i="14"/>
  <c r="G321" i="14"/>
  <c r="AX320" i="14"/>
  <c r="AW320" i="14"/>
  <c r="AV320" i="14"/>
  <c r="AU320" i="14"/>
  <c r="AT320" i="14"/>
  <c r="AS320" i="14"/>
  <c r="AR320" i="14"/>
  <c r="AQ320" i="14"/>
  <c r="AP320" i="14"/>
  <c r="AO320" i="14"/>
  <c r="AN320" i="14"/>
  <c r="AM320" i="14"/>
  <c r="AL320" i="14"/>
  <c r="AK320" i="14"/>
  <c r="AJ320" i="14"/>
  <c r="AI320" i="14"/>
  <c r="AH320" i="14"/>
  <c r="AG320" i="14"/>
  <c r="AF320" i="14"/>
  <c r="AE320" i="14"/>
  <c r="AD320" i="14"/>
  <c r="AC320" i="14"/>
  <c r="AB320" i="14"/>
  <c r="AA320" i="14"/>
  <c r="Z320" i="14"/>
  <c r="Y320" i="14"/>
  <c r="X320" i="14"/>
  <c r="W320" i="14"/>
  <c r="V320" i="14"/>
  <c r="U320" i="14"/>
  <c r="T320" i="14"/>
  <c r="S320" i="14"/>
  <c r="R320" i="14"/>
  <c r="Q320" i="14"/>
  <c r="P320" i="14"/>
  <c r="O320" i="14"/>
  <c r="N320" i="14"/>
  <c r="M320" i="14"/>
  <c r="L320" i="14"/>
  <c r="K320" i="14"/>
  <c r="J320" i="14"/>
  <c r="I320" i="14"/>
  <c r="H320" i="14"/>
  <c r="G320" i="14"/>
  <c r="AX319" i="14"/>
  <c r="AW319" i="14"/>
  <c r="AV319" i="14"/>
  <c r="AU319" i="14"/>
  <c r="AT319" i="14"/>
  <c r="AS319" i="14"/>
  <c r="AR319" i="14"/>
  <c r="AQ319" i="14"/>
  <c r="AP319" i="14"/>
  <c r="AO319" i="14"/>
  <c r="AN319" i="14"/>
  <c r="AM319" i="14"/>
  <c r="AL319" i="14"/>
  <c r="AK319" i="14"/>
  <c r="AJ319" i="14"/>
  <c r="AI319" i="14"/>
  <c r="AH319" i="14"/>
  <c r="AG319" i="14"/>
  <c r="AF319" i="14"/>
  <c r="AE319" i="14"/>
  <c r="AD319" i="14"/>
  <c r="AC319" i="14"/>
  <c r="AB319" i="14"/>
  <c r="AA319" i="14"/>
  <c r="Z319" i="14"/>
  <c r="Y319" i="14"/>
  <c r="X319" i="14"/>
  <c r="W319" i="14"/>
  <c r="V319" i="14"/>
  <c r="U319" i="14"/>
  <c r="T319" i="14"/>
  <c r="S319" i="14"/>
  <c r="R319" i="14"/>
  <c r="Q319" i="14"/>
  <c r="P319" i="14"/>
  <c r="O319" i="14"/>
  <c r="N319" i="14"/>
  <c r="M319" i="14"/>
  <c r="L319" i="14"/>
  <c r="K319" i="14"/>
  <c r="J319" i="14"/>
  <c r="I319" i="14"/>
  <c r="H319" i="14"/>
  <c r="G319" i="14"/>
  <c r="AX318" i="14"/>
  <c r="AW318" i="14"/>
  <c r="AV318" i="14"/>
  <c r="AU318" i="14"/>
  <c r="AT318" i="14"/>
  <c r="AS318" i="14"/>
  <c r="AR318" i="14"/>
  <c r="AQ318" i="14"/>
  <c r="AP318" i="14"/>
  <c r="AO318" i="14"/>
  <c r="AN318" i="14"/>
  <c r="AM318" i="14"/>
  <c r="AL318" i="14"/>
  <c r="AK318" i="14"/>
  <c r="AJ318" i="14"/>
  <c r="AI318" i="14"/>
  <c r="AH318" i="14"/>
  <c r="AG318" i="14"/>
  <c r="AF318" i="14"/>
  <c r="AE318" i="14"/>
  <c r="AD318" i="14"/>
  <c r="AC318" i="14"/>
  <c r="AB318" i="14"/>
  <c r="AA318" i="14"/>
  <c r="Z318" i="14"/>
  <c r="Y318" i="14"/>
  <c r="X318" i="14"/>
  <c r="W318" i="14"/>
  <c r="V318" i="14"/>
  <c r="U318" i="14"/>
  <c r="T318" i="14"/>
  <c r="S318" i="14"/>
  <c r="R318" i="14"/>
  <c r="Q318" i="14"/>
  <c r="P318" i="14"/>
  <c r="O318" i="14"/>
  <c r="N318" i="14"/>
  <c r="M318" i="14"/>
  <c r="L318" i="14"/>
  <c r="K318" i="14"/>
  <c r="J318" i="14"/>
  <c r="I318" i="14"/>
  <c r="H318" i="14"/>
  <c r="G318" i="14"/>
  <c r="AX317" i="14"/>
  <c r="AW317" i="14"/>
  <c r="AV317" i="14"/>
  <c r="AU317" i="14"/>
  <c r="AT317" i="14"/>
  <c r="AS317" i="14"/>
  <c r="AR317" i="14"/>
  <c r="AQ317" i="14"/>
  <c r="AP317" i="14"/>
  <c r="AO317" i="14"/>
  <c r="AN317" i="14"/>
  <c r="AM317" i="14"/>
  <c r="AL317" i="14"/>
  <c r="AK317" i="14"/>
  <c r="AJ317" i="14"/>
  <c r="AI317" i="14"/>
  <c r="AH317" i="14"/>
  <c r="AG317" i="14"/>
  <c r="AF317" i="14"/>
  <c r="AE317" i="14"/>
  <c r="AD317" i="14"/>
  <c r="AC317" i="14"/>
  <c r="AB317" i="14"/>
  <c r="AA317" i="14"/>
  <c r="Z317" i="14"/>
  <c r="Y317" i="14"/>
  <c r="X317" i="14"/>
  <c r="W317" i="14"/>
  <c r="V317" i="14"/>
  <c r="U317" i="14"/>
  <c r="T317" i="14"/>
  <c r="S317" i="14"/>
  <c r="R317" i="14"/>
  <c r="Q317" i="14"/>
  <c r="P317" i="14"/>
  <c r="O317" i="14"/>
  <c r="N317" i="14"/>
  <c r="M317" i="14"/>
  <c r="L317" i="14"/>
  <c r="K317" i="14"/>
  <c r="J317" i="14"/>
  <c r="I317" i="14"/>
  <c r="H317" i="14"/>
  <c r="G317" i="14"/>
  <c r="AX316" i="14"/>
  <c r="AW316" i="14"/>
  <c r="AV316" i="14"/>
  <c r="AU316" i="14"/>
  <c r="AT316" i="14"/>
  <c r="AS316" i="14"/>
  <c r="AR316" i="14"/>
  <c r="AQ316" i="14"/>
  <c r="AP316" i="14"/>
  <c r="AO316" i="14"/>
  <c r="AN316" i="14"/>
  <c r="AM316" i="14"/>
  <c r="AL316" i="14"/>
  <c r="AK316" i="14"/>
  <c r="AJ316" i="14"/>
  <c r="AI316" i="14"/>
  <c r="AH316" i="14"/>
  <c r="AG316" i="14"/>
  <c r="AF316" i="14"/>
  <c r="AE316" i="14"/>
  <c r="AD316" i="14"/>
  <c r="AC316" i="14"/>
  <c r="AB316" i="14"/>
  <c r="AA316" i="14"/>
  <c r="Z316" i="14"/>
  <c r="Y316" i="14"/>
  <c r="X316" i="14"/>
  <c r="W316" i="14"/>
  <c r="V316" i="14"/>
  <c r="U316" i="14"/>
  <c r="T316" i="14"/>
  <c r="S316" i="14"/>
  <c r="R316" i="14"/>
  <c r="Q316" i="14"/>
  <c r="P316" i="14"/>
  <c r="O316" i="14"/>
  <c r="N316" i="14"/>
  <c r="M316" i="14"/>
  <c r="L316" i="14"/>
  <c r="K316" i="14"/>
  <c r="J316" i="14"/>
  <c r="I316" i="14"/>
  <c r="H316" i="14"/>
  <c r="G316" i="14"/>
  <c r="AX315" i="14"/>
  <c r="AW315" i="14"/>
  <c r="AV315" i="14"/>
  <c r="AU315" i="14"/>
  <c r="AT315" i="14"/>
  <c r="AS315" i="14"/>
  <c r="AR315" i="14"/>
  <c r="AQ315" i="14"/>
  <c r="AP315" i="14"/>
  <c r="AO315" i="14"/>
  <c r="AN315" i="14"/>
  <c r="AM315" i="14"/>
  <c r="AL315" i="14"/>
  <c r="AK315" i="14"/>
  <c r="AJ315" i="14"/>
  <c r="AI315" i="14"/>
  <c r="AH315" i="14"/>
  <c r="AG315" i="14"/>
  <c r="AF315" i="14"/>
  <c r="AE315" i="14"/>
  <c r="AD315" i="14"/>
  <c r="AC315" i="14"/>
  <c r="AB315" i="14"/>
  <c r="AA315" i="14"/>
  <c r="Z315" i="14"/>
  <c r="Y315" i="14"/>
  <c r="X315" i="14"/>
  <c r="W315" i="14"/>
  <c r="V315" i="14"/>
  <c r="U315" i="14"/>
  <c r="T315" i="14"/>
  <c r="S315" i="14"/>
  <c r="R315" i="14"/>
  <c r="Q315" i="14"/>
  <c r="P315" i="14"/>
  <c r="O315" i="14"/>
  <c r="N315" i="14"/>
  <c r="M315" i="14"/>
  <c r="L315" i="14"/>
  <c r="K315" i="14"/>
  <c r="J315" i="14"/>
  <c r="I315" i="14"/>
  <c r="H315" i="14"/>
  <c r="G315" i="14"/>
  <c r="AX314" i="14"/>
  <c r="AW314" i="14"/>
  <c r="AV314" i="14"/>
  <c r="AU314" i="14"/>
  <c r="AT314" i="14"/>
  <c r="AS314" i="14"/>
  <c r="AR314" i="14"/>
  <c r="AQ314" i="14"/>
  <c r="AP314" i="14"/>
  <c r="AO314" i="14"/>
  <c r="AN314" i="14"/>
  <c r="AM314" i="14"/>
  <c r="AL314" i="14"/>
  <c r="AK314" i="14"/>
  <c r="AJ314" i="14"/>
  <c r="AI314" i="14"/>
  <c r="AH314" i="14"/>
  <c r="AG314" i="14"/>
  <c r="AF314" i="14"/>
  <c r="AE314" i="14"/>
  <c r="AD314" i="14"/>
  <c r="AC314" i="14"/>
  <c r="AB314" i="14"/>
  <c r="AA314" i="14"/>
  <c r="Z314" i="14"/>
  <c r="Y314" i="14"/>
  <c r="X314" i="14"/>
  <c r="W314" i="14"/>
  <c r="V314" i="14"/>
  <c r="U314" i="14"/>
  <c r="T314" i="14"/>
  <c r="S314" i="14"/>
  <c r="R314" i="14"/>
  <c r="Q314" i="14"/>
  <c r="P314" i="14"/>
  <c r="O314" i="14"/>
  <c r="N314" i="14"/>
  <c r="M314" i="14"/>
  <c r="L314" i="14"/>
  <c r="K314" i="14"/>
  <c r="J314" i="14"/>
  <c r="I314" i="14"/>
  <c r="H314" i="14"/>
  <c r="G314" i="14"/>
  <c r="AX313" i="14"/>
  <c r="AW313" i="14"/>
  <c r="AV313" i="14"/>
  <c r="AU313" i="14"/>
  <c r="AT313" i="14"/>
  <c r="AS313" i="14"/>
  <c r="AR313" i="14"/>
  <c r="AQ313" i="14"/>
  <c r="AP313" i="14"/>
  <c r="AO313" i="14"/>
  <c r="AN313" i="14"/>
  <c r="AM313" i="14"/>
  <c r="AL313" i="14"/>
  <c r="AK313" i="14"/>
  <c r="AJ313" i="14"/>
  <c r="AI313" i="14"/>
  <c r="AH313" i="14"/>
  <c r="AG313" i="14"/>
  <c r="AF313" i="14"/>
  <c r="AE313" i="14"/>
  <c r="AD313" i="14"/>
  <c r="AC313" i="14"/>
  <c r="AB313" i="14"/>
  <c r="AA313" i="14"/>
  <c r="Z313" i="14"/>
  <c r="Y313" i="14"/>
  <c r="X313" i="14"/>
  <c r="W313" i="14"/>
  <c r="V313" i="14"/>
  <c r="U313" i="14"/>
  <c r="T313" i="14"/>
  <c r="S313" i="14"/>
  <c r="R313" i="14"/>
  <c r="Q313" i="14"/>
  <c r="P313" i="14"/>
  <c r="O313" i="14"/>
  <c r="N313" i="14"/>
  <c r="M313" i="14"/>
  <c r="L313" i="14"/>
  <c r="K313" i="14"/>
  <c r="J313" i="14"/>
  <c r="I313" i="14"/>
  <c r="H313" i="14"/>
  <c r="G313" i="14"/>
  <c r="AX312" i="14"/>
  <c r="AW312" i="14"/>
  <c r="AV312" i="14"/>
  <c r="AU312" i="14"/>
  <c r="AT312" i="14"/>
  <c r="AS312" i="14"/>
  <c r="AR312" i="14"/>
  <c r="AQ312" i="14"/>
  <c r="AP312" i="14"/>
  <c r="AO312" i="14"/>
  <c r="AN312" i="14"/>
  <c r="AM312" i="14"/>
  <c r="AL312" i="14"/>
  <c r="AK312" i="14"/>
  <c r="AJ312" i="14"/>
  <c r="AI312" i="14"/>
  <c r="AH312" i="14"/>
  <c r="AG312" i="14"/>
  <c r="AF312" i="14"/>
  <c r="AE312" i="14"/>
  <c r="AD312" i="14"/>
  <c r="AC312" i="14"/>
  <c r="AB312" i="14"/>
  <c r="AA312" i="14"/>
  <c r="Z312" i="14"/>
  <c r="Y312" i="14"/>
  <c r="X312" i="14"/>
  <c r="W312" i="14"/>
  <c r="V312" i="14"/>
  <c r="U312" i="14"/>
  <c r="T312" i="14"/>
  <c r="S312" i="14"/>
  <c r="R312" i="14"/>
  <c r="Q312" i="14"/>
  <c r="P312" i="14"/>
  <c r="O312" i="14"/>
  <c r="N312" i="14"/>
  <c r="M312" i="14"/>
  <c r="L312" i="14"/>
  <c r="K312" i="14"/>
  <c r="J312" i="14"/>
  <c r="I312" i="14"/>
  <c r="H312" i="14"/>
  <c r="G312" i="14"/>
  <c r="AX311" i="14"/>
  <c r="AW311" i="14"/>
  <c r="AV311" i="14"/>
  <c r="AU311" i="14"/>
  <c r="AT311" i="14"/>
  <c r="AS311" i="14"/>
  <c r="AR311" i="14"/>
  <c r="AQ311" i="14"/>
  <c r="AP311" i="14"/>
  <c r="AO311" i="14"/>
  <c r="AN311" i="14"/>
  <c r="AM311" i="14"/>
  <c r="AL311" i="14"/>
  <c r="AK311" i="14"/>
  <c r="AJ311" i="14"/>
  <c r="AI311" i="14"/>
  <c r="AH311" i="14"/>
  <c r="AG311" i="14"/>
  <c r="AF311" i="14"/>
  <c r="AE311" i="14"/>
  <c r="AD311" i="14"/>
  <c r="AC311" i="14"/>
  <c r="AB311" i="14"/>
  <c r="AA311" i="14"/>
  <c r="Z311" i="14"/>
  <c r="Y311" i="14"/>
  <c r="X311" i="14"/>
  <c r="W311" i="14"/>
  <c r="V311" i="14"/>
  <c r="U311" i="14"/>
  <c r="T311" i="14"/>
  <c r="S311" i="14"/>
  <c r="R311" i="14"/>
  <c r="Q311" i="14"/>
  <c r="P311" i="14"/>
  <c r="O311" i="14"/>
  <c r="N311" i="14"/>
  <c r="M311" i="14"/>
  <c r="L311" i="14"/>
  <c r="K311" i="14"/>
  <c r="J311" i="14"/>
  <c r="I311" i="14"/>
  <c r="H311" i="14"/>
  <c r="G311" i="14"/>
  <c r="AX310" i="14"/>
  <c r="AW310" i="14"/>
  <c r="AV310" i="14"/>
  <c r="AU310" i="14"/>
  <c r="AT310" i="14"/>
  <c r="AS310" i="14"/>
  <c r="AR310" i="14"/>
  <c r="AQ310" i="14"/>
  <c r="AP310" i="14"/>
  <c r="AO310" i="14"/>
  <c r="AN310" i="14"/>
  <c r="AM310" i="14"/>
  <c r="AL310" i="14"/>
  <c r="AK310" i="14"/>
  <c r="AJ310" i="14"/>
  <c r="AI310" i="14"/>
  <c r="AH310" i="14"/>
  <c r="AG310" i="14"/>
  <c r="AF310" i="14"/>
  <c r="AE310" i="14"/>
  <c r="AD310" i="14"/>
  <c r="AC310" i="14"/>
  <c r="AB310" i="14"/>
  <c r="AA310" i="14"/>
  <c r="Z310" i="14"/>
  <c r="Y310" i="14"/>
  <c r="X310" i="14"/>
  <c r="W310" i="14"/>
  <c r="V310" i="14"/>
  <c r="U310" i="14"/>
  <c r="T310" i="14"/>
  <c r="S310" i="14"/>
  <c r="R310" i="14"/>
  <c r="Q310" i="14"/>
  <c r="P310" i="14"/>
  <c r="O310" i="14"/>
  <c r="N310" i="14"/>
  <c r="M310" i="14"/>
  <c r="L310" i="14"/>
  <c r="K310" i="14"/>
  <c r="J310" i="14"/>
  <c r="I310" i="14"/>
  <c r="H310" i="14"/>
  <c r="G310" i="14"/>
  <c r="AX309" i="14"/>
  <c r="AW309" i="14"/>
  <c r="AV309" i="14"/>
  <c r="AU309" i="14"/>
  <c r="AT309" i="14"/>
  <c r="AS309" i="14"/>
  <c r="AR309" i="14"/>
  <c r="AQ309" i="14"/>
  <c r="AP309" i="14"/>
  <c r="AO309" i="14"/>
  <c r="AN309" i="14"/>
  <c r="AM309" i="14"/>
  <c r="AL309" i="14"/>
  <c r="AK309" i="14"/>
  <c r="AJ309" i="14"/>
  <c r="AI309" i="14"/>
  <c r="AH309" i="14"/>
  <c r="AG309" i="14"/>
  <c r="AF309" i="14"/>
  <c r="AE309" i="14"/>
  <c r="AD309" i="14"/>
  <c r="AC309" i="14"/>
  <c r="AB309" i="14"/>
  <c r="AA309" i="14"/>
  <c r="Z309" i="14"/>
  <c r="Y309" i="14"/>
  <c r="X309" i="14"/>
  <c r="W309" i="14"/>
  <c r="V309" i="14"/>
  <c r="U309" i="14"/>
  <c r="T309" i="14"/>
  <c r="S309" i="14"/>
  <c r="R309" i="14"/>
  <c r="Q309" i="14"/>
  <c r="P309" i="14"/>
  <c r="O309" i="14"/>
  <c r="N309" i="14"/>
  <c r="M309" i="14"/>
  <c r="L309" i="14"/>
  <c r="K309" i="14"/>
  <c r="J309" i="14"/>
  <c r="I309" i="14"/>
  <c r="H309" i="14"/>
  <c r="G309" i="14"/>
  <c r="AX308" i="14"/>
  <c r="AW308" i="14"/>
  <c r="AV308" i="14"/>
  <c r="AU308" i="14"/>
  <c r="AT308" i="14"/>
  <c r="AS308" i="14"/>
  <c r="AR308" i="14"/>
  <c r="AQ308" i="14"/>
  <c r="AP308" i="14"/>
  <c r="AO308" i="14"/>
  <c r="AN308" i="14"/>
  <c r="AM308" i="14"/>
  <c r="AL308" i="14"/>
  <c r="AK308" i="14"/>
  <c r="AJ308" i="14"/>
  <c r="AI308" i="14"/>
  <c r="AH308" i="14"/>
  <c r="AG308" i="14"/>
  <c r="AF308" i="14"/>
  <c r="AE308" i="14"/>
  <c r="AD308" i="14"/>
  <c r="AC308" i="14"/>
  <c r="AB308" i="14"/>
  <c r="AA308" i="14"/>
  <c r="Z308" i="14"/>
  <c r="Y308" i="14"/>
  <c r="X308" i="14"/>
  <c r="W308" i="14"/>
  <c r="V308" i="14"/>
  <c r="U308" i="14"/>
  <c r="T308" i="14"/>
  <c r="S308" i="14"/>
  <c r="R308" i="14"/>
  <c r="Q308" i="14"/>
  <c r="P308" i="14"/>
  <c r="O308" i="14"/>
  <c r="N308" i="14"/>
  <c r="M308" i="14"/>
  <c r="L308" i="14"/>
  <c r="K308" i="14"/>
  <c r="J308" i="14"/>
  <c r="I308" i="14"/>
  <c r="H308" i="14"/>
  <c r="G308" i="14"/>
  <c r="AX307" i="14"/>
  <c r="AW307" i="14"/>
  <c r="AV307" i="14"/>
  <c r="AU307" i="14"/>
  <c r="AT307" i="14"/>
  <c r="AS307" i="14"/>
  <c r="AR307" i="14"/>
  <c r="AQ307" i="14"/>
  <c r="AP307" i="14"/>
  <c r="AO307" i="14"/>
  <c r="AN307" i="14"/>
  <c r="AM307" i="14"/>
  <c r="AL307" i="14"/>
  <c r="AK307" i="14"/>
  <c r="AJ307" i="14"/>
  <c r="AI307" i="14"/>
  <c r="AH307" i="14"/>
  <c r="AG307" i="14"/>
  <c r="AF307" i="14"/>
  <c r="AE307" i="14"/>
  <c r="AD307" i="14"/>
  <c r="AC307" i="14"/>
  <c r="AB307" i="14"/>
  <c r="AA307" i="14"/>
  <c r="Z307" i="14"/>
  <c r="Y307" i="14"/>
  <c r="X307" i="14"/>
  <c r="W307" i="14"/>
  <c r="V307" i="14"/>
  <c r="U307" i="14"/>
  <c r="T307" i="14"/>
  <c r="S307" i="14"/>
  <c r="R307" i="14"/>
  <c r="Q307" i="14"/>
  <c r="P307" i="14"/>
  <c r="O307" i="14"/>
  <c r="N307" i="14"/>
  <c r="M307" i="14"/>
  <c r="L307" i="14"/>
  <c r="K307" i="14"/>
  <c r="J307" i="14"/>
  <c r="I307" i="14"/>
  <c r="H307" i="14"/>
  <c r="G307" i="14"/>
  <c r="AX306" i="14"/>
  <c r="AW306" i="14"/>
  <c r="AV306" i="14"/>
  <c r="AU306" i="14"/>
  <c r="AT306" i="14"/>
  <c r="AS306" i="14"/>
  <c r="AR306" i="14"/>
  <c r="AQ306" i="14"/>
  <c r="AP306" i="14"/>
  <c r="AO306" i="14"/>
  <c r="AN306" i="14"/>
  <c r="AM306" i="14"/>
  <c r="AL306" i="14"/>
  <c r="AK306" i="14"/>
  <c r="AJ306" i="14"/>
  <c r="AI306" i="14"/>
  <c r="AH306" i="14"/>
  <c r="AG306" i="14"/>
  <c r="AF306" i="14"/>
  <c r="AE306" i="14"/>
  <c r="AD306" i="14"/>
  <c r="AC306" i="14"/>
  <c r="AB306" i="14"/>
  <c r="AA306" i="14"/>
  <c r="Z306" i="14"/>
  <c r="Y306" i="14"/>
  <c r="X306" i="14"/>
  <c r="W306" i="14"/>
  <c r="V306" i="14"/>
  <c r="U306" i="14"/>
  <c r="T306" i="14"/>
  <c r="S306" i="14"/>
  <c r="R306" i="14"/>
  <c r="Q306" i="14"/>
  <c r="P306" i="14"/>
  <c r="O306" i="14"/>
  <c r="N306" i="14"/>
  <c r="M306" i="14"/>
  <c r="L306" i="14"/>
  <c r="K306" i="14"/>
  <c r="J306" i="14"/>
  <c r="I306" i="14"/>
  <c r="H306" i="14"/>
  <c r="G306" i="14"/>
  <c r="AX305" i="14"/>
  <c r="AW305" i="14"/>
  <c r="AV305" i="14"/>
  <c r="AU305" i="14"/>
  <c r="AT305" i="14"/>
  <c r="AS305" i="14"/>
  <c r="AR305" i="14"/>
  <c r="AQ305" i="14"/>
  <c r="AP305" i="14"/>
  <c r="AO305" i="14"/>
  <c r="AN305" i="14"/>
  <c r="AM305" i="14"/>
  <c r="AL305" i="14"/>
  <c r="AK305" i="14"/>
  <c r="AJ305" i="14"/>
  <c r="AI305" i="14"/>
  <c r="AH305" i="14"/>
  <c r="AG305" i="14"/>
  <c r="AF305" i="14"/>
  <c r="AE305" i="14"/>
  <c r="AD305" i="14"/>
  <c r="AC305" i="14"/>
  <c r="AB305" i="14"/>
  <c r="AA305" i="14"/>
  <c r="Z305" i="14"/>
  <c r="Y305" i="14"/>
  <c r="X305" i="14"/>
  <c r="W305" i="14"/>
  <c r="V305" i="14"/>
  <c r="U305" i="14"/>
  <c r="T305" i="14"/>
  <c r="S305" i="14"/>
  <c r="R305" i="14"/>
  <c r="Q305" i="14"/>
  <c r="P305" i="14"/>
  <c r="O305" i="14"/>
  <c r="N305" i="14"/>
  <c r="M305" i="14"/>
  <c r="L305" i="14"/>
  <c r="K305" i="14"/>
  <c r="J305" i="14"/>
  <c r="I305" i="14"/>
  <c r="H305" i="14"/>
  <c r="G305" i="14"/>
  <c r="AX304" i="14"/>
  <c r="AW304" i="14"/>
  <c r="AV304" i="14"/>
  <c r="AU304" i="14"/>
  <c r="AT304" i="14"/>
  <c r="AS304" i="14"/>
  <c r="AR304" i="14"/>
  <c r="AQ304" i="14"/>
  <c r="AP304" i="14"/>
  <c r="AO304" i="14"/>
  <c r="AN304" i="14"/>
  <c r="AM304" i="14"/>
  <c r="AL304" i="14"/>
  <c r="AK304" i="14"/>
  <c r="AJ304" i="14"/>
  <c r="AI304" i="14"/>
  <c r="AH304" i="14"/>
  <c r="AG304" i="14"/>
  <c r="AF304" i="14"/>
  <c r="AE304" i="14"/>
  <c r="AD304" i="14"/>
  <c r="AC304" i="14"/>
  <c r="AB304" i="14"/>
  <c r="AA304" i="14"/>
  <c r="Z304" i="14"/>
  <c r="Y304" i="14"/>
  <c r="X304" i="14"/>
  <c r="W304" i="14"/>
  <c r="V304" i="14"/>
  <c r="U304" i="14"/>
  <c r="T304" i="14"/>
  <c r="S304" i="14"/>
  <c r="R304" i="14"/>
  <c r="Q304" i="14"/>
  <c r="P304" i="14"/>
  <c r="O304" i="14"/>
  <c r="N304" i="14"/>
  <c r="M304" i="14"/>
  <c r="L304" i="14"/>
  <c r="K304" i="14"/>
  <c r="J304" i="14"/>
  <c r="I304" i="14"/>
  <c r="H304" i="14"/>
  <c r="G304" i="14"/>
  <c r="AX303" i="14"/>
  <c r="AW303" i="14"/>
  <c r="AV303" i="14"/>
  <c r="AU303" i="14"/>
  <c r="AT303" i="14"/>
  <c r="AS303" i="14"/>
  <c r="AR303" i="14"/>
  <c r="AQ303" i="14"/>
  <c r="AP303" i="14"/>
  <c r="AO303" i="14"/>
  <c r="AN303" i="14"/>
  <c r="AM303" i="14"/>
  <c r="AL303" i="14"/>
  <c r="AK303" i="14"/>
  <c r="AJ303" i="14"/>
  <c r="AI303" i="14"/>
  <c r="AH303" i="14"/>
  <c r="AG303" i="14"/>
  <c r="AF303" i="14"/>
  <c r="AE303" i="14"/>
  <c r="AD303" i="14"/>
  <c r="AC303" i="14"/>
  <c r="AB303" i="14"/>
  <c r="AA303" i="14"/>
  <c r="Z303" i="14"/>
  <c r="Y303" i="14"/>
  <c r="X303" i="14"/>
  <c r="W303" i="14"/>
  <c r="V303" i="14"/>
  <c r="U303" i="14"/>
  <c r="T303" i="14"/>
  <c r="S303" i="14"/>
  <c r="R303" i="14"/>
  <c r="Q303" i="14"/>
  <c r="P303" i="14"/>
  <c r="O303" i="14"/>
  <c r="N303" i="14"/>
  <c r="M303" i="14"/>
  <c r="L303" i="14"/>
  <c r="K303" i="14"/>
  <c r="J303" i="14"/>
  <c r="I303" i="14"/>
  <c r="H303" i="14"/>
  <c r="G303" i="14"/>
  <c r="AX302" i="14"/>
  <c r="AW302" i="14"/>
  <c r="AV302" i="14"/>
  <c r="AU302" i="14"/>
  <c r="AT302" i="14"/>
  <c r="AS302" i="14"/>
  <c r="AR302" i="14"/>
  <c r="AQ302" i="14"/>
  <c r="AP302" i="14"/>
  <c r="AO302" i="14"/>
  <c r="AN302" i="14"/>
  <c r="AM302" i="14"/>
  <c r="AL302" i="14"/>
  <c r="AK302" i="14"/>
  <c r="AJ302" i="14"/>
  <c r="AI302" i="14"/>
  <c r="AH302" i="14"/>
  <c r="AG302" i="14"/>
  <c r="AF302" i="14"/>
  <c r="AE302" i="14"/>
  <c r="AD302" i="14"/>
  <c r="AC302" i="14"/>
  <c r="AB302" i="14"/>
  <c r="AA302" i="14"/>
  <c r="Z302" i="14"/>
  <c r="Y302" i="14"/>
  <c r="X302" i="14"/>
  <c r="W302" i="14"/>
  <c r="V302" i="14"/>
  <c r="U302" i="14"/>
  <c r="T302" i="14"/>
  <c r="S302" i="14"/>
  <c r="R302" i="14"/>
  <c r="Q302" i="14"/>
  <c r="P302" i="14"/>
  <c r="O302" i="14"/>
  <c r="N302" i="14"/>
  <c r="M302" i="14"/>
  <c r="L302" i="14"/>
  <c r="K302" i="14"/>
  <c r="J302" i="14"/>
  <c r="I302" i="14"/>
  <c r="H302" i="14"/>
  <c r="G302" i="14"/>
  <c r="AX301" i="14"/>
  <c r="AW301" i="14"/>
  <c r="AV301" i="14"/>
  <c r="AU301" i="14"/>
  <c r="AT301" i="14"/>
  <c r="AS301" i="14"/>
  <c r="AR301" i="14"/>
  <c r="AQ301" i="14"/>
  <c r="AP301" i="14"/>
  <c r="AO301" i="14"/>
  <c r="AN301" i="14"/>
  <c r="AM301" i="14"/>
  <c r="AL301" i="14"/>
  <c r="AK301" i="14"/>
  <c r="AJ301" i="14"/>
  <c r="AI301" i="14"/>
  <c r="AH301" i="14"/>
  <c r="AG301" i="14"/>
  <c r="AF301" i="14"/>
  <c r="AE301" i="14"/>
  <c r="AD301" i="14"/>
  <c r="AC301" i="14"/>
  <c r="AB301" i="14"/>
  <c r="AA301" i="14"/>
  <c r="Z301" i="14"/>
  <c r="Y301" i="14"/>
  <c r="X301" i="14"/>
  <c r="W301" i="14"/>
  <c r="V301" i="14"/>
  <c r="U301" i="14"/>
  <c r="T301" i="14"/>
  <c r="S301" i="14"/>
  <c r="R301" i="14"/>
  <c r="Q301" i="14"/>
  <c r="P301" i="14"/>
  <c r="O301" i="14"/>
  <c r="N301" i="14"/>
  <c r="M301" i="14"/>
  <c r="L301" i="14"/>
  <c r="K301" i="14"/>
  <c r="J301" i="14"/>
  <c r="I301" i="14"/>
  <c r="H301" i="14"/>
  <c r="G301" i="14"/>
  <c r="AX300" i="14"/>
  <c r="AW300" i="14"/>
  <c r="AV300" i="14"/>
  <c r="AU300" i="14"/>
  <c r="AT300" i="14"/>
  <c r="AS300" i="14"/>
  <c r="AR300" i="14"/>
  <c r="AQ300" i="14"/>
  <c r="AP300" i="14"/>
  <c r="AO300" i="14"/>
  <c r="AN300" i="14"/>
  <c r="AM300" i="14"/>
  <c r="AL300" i="14"/>
  <c r="AK300" i="14"/>
  <c r="AJ300" i="14"/>
  <c r="AI300" i="14"/>
  <c r="AH300" i="14"/>
  <c r="AG300" i="14"/>
  <c r="AF300" i="14"/>
  <c r="AE300" i="14"/>
  <c r="AD300" i="14"/>
  <c r="AC300" i="14"/>
  <c r="AB300" i="14"/>
  <c r="AA300" i="14"/>
  <c r="Z300" i="14"/>
  <c r="Y300" i="14"/>
  <c r="X300" i="14"/>
  <c r="W300" i="14"/>
  <c r="V300" i="14"/>
  <c r="U300" i="14"/>
  <c r="T300" i="14"/>
  <c r="S300" i="14"/>
  <c r="R300" i="14"/>
  <c r="Q300" i="14"/>
  <c r="P300" i="14"/>
  <c r="O300" i="14"/>
  <c r="N300" i="14"/>
  <c r="M300" i="14"/>
  <c r="L300" i="14"/>
  <c r="K300" i="14"/>
  <c r="J300" i="14"/>
  <c r="I300" i="14"/>
  <c r="H300" i="14"/>
  <c r="G300" i="14"/>
  <c r="AX299" i="14"/>
  <c r="AW299" i="14"/>
  <c r="AV299" i="14"/>
  <c r="AU299" i="14"/>
  <c r="AT299" i="14"/>
  <c r="AS299" i="14"/>
  <c r="AR299" i="14"/>
  <c r="AQ299" i="14"/>
  <c r="AP299" i="14"/>
  <c r="AO299" i="14"/>
  <c r="AN299" i="14"/>
  <c r="AM299" i="14"/>
  <c r="AL299" i="14"/>
  <c r="AK299" i="14"/>
  <c r="AJ299" i="14"/>
  <c r="AI299" i="14"/>
  <c r="AH299" i="14"/>
  <c r="AG299" i="14"/>
  <c r="AF299" i="14"/>
  <c r="AE299" i="14"/>
  <c r="AD299" i="14"/>
  <c r="AC299" i="14"/>
  <c r="AB299" i="14"/>
  <c r="AA299" i="14"/>
  <c r="Z299" i="14"/>
  <c r="Y299" i="14"/>
  <c r="X299" i="14"/>
  <c r="W299" i="14"/>
  <c r="V299" i="14"/>
  <c r="U299" i="14"/>
  <c r="T299" i="14"/>
  <c r="S299" i="14"/>
  <c r="R299" i="14"/>
  <c r="Q299" i="14"/>
  <c r="P299" i="14"/>
  <c r="O299" i="14"/>
  <c r="N299" i="14"/>
  <c r="M299" i="14"/>
  <c r="L299" i="14"/>
  <c r="K299" i="14"/>
  <c r="J299" i="14"/>
  <c r="I299" i="14"/>
  <c r="H299" i="14"/>
  <c r="G299" i="14"/>
  <c r="AX298" i="14"/>
  <c r="AW298" i="14"/>
  <c r="AV298" i="14"/>
  <c r="AU298" i="14"/>
  <c r="AT298" i="14"/>
  <c r="AS298" i="14"/>
  <c r="AR298" i="14"/>
  <c r="AQ298" i="14"/>
  <c r="AP298" i="14"/>
  <c r="AO298" i="14"/>
  <c r="AN298" i="14"/>
  <c r="AM298" i="14"/>
  <c r="AL298" i="14"/>
  <c r="AK298" i="14"/>
  <c r="AJ298" i="14"/>
  <c r="AI298" i="14"/>
  <c r="AH298" i="14"/>
  <c r="AG298" i="14"/>
  <c r="AF298" i="14"/>
  <c r="AE298" i="14"/>
  <c r="AD298" i="14"/>
  <c r="AC298" i="14"/>
  <c r="AB298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AX297" i="14"/>
  <c r="AW297" i="14"/>
  <c r="AV297" i="14"/>
  <c r="AU297" i="14"/>
  <c r="AT297" i="14"/>
  <c r="AS297" i="14"/>
  <c r="AR297" i="14"/>
  <c r="AQ297" i="14"/>
  <c r="AP297" i="14"/>
  <c r="AO297" i="14"/>
  <c r="AN297" i="14"/>
  <c r="AM297" i="14"/>
  <c r="AL297" i="14"/>
  <c r="AK297" i="14"/>
  <c r="AJ297" i="14"/>
  <c r="AI297" i="14"/>
  <c r="AH297" i="14"/>
  <c r="AG297" i="14"/>
  <c r="AF297" i="14"/>
  <c r="AE297" i="14"/>
  <c r="AD297" i="14"/>
  <c r="AC297" i="14"/>
  <c r="AB297" i="14"/>
  <c r="AA297" i="14"/>
  <c r="Z297" i="14"/>
  <c r="Y297" i="14"/>
  <c r="X297" i="14"/>
  <c r="W297" i="14"/>
  <c r="V297" i="14"/>
  <c r="U297" i="14"/>
  <c r="T297" i="14"/>
  <c r="S297" i="14"/>
  <c r="R297" i="14"/>
  <c r="Q297" i="14"/>
  <c r="P297" i="14"/>
  <c r="O297" i="14"/>
  <c r="N297" i="14"/>
  <c r="M297" i="14"/>
  <c r="L297" i="14"/>
  <c r="K297" i="14"/>
  <c r="J297" i="14"/>
  <c r="I297" i="14"/>
  <c r="H297" i="14"/>
  <c r="G297" i="14"/>
  <c r="AX296" i="14"/>
  <c r="AW296" i="14"/>
  <c r="AV296" i="14"/>
  <c r="AU296" i="14"/>
  <c r="AT296" i="14"/>
  <c r="AS296" i="14"/>
  <c r="AR296" i="14"/>
  <c r="AQ296" i="14"/>
  <c r="AP296" i="14"/>
  <c r="AO296" i="14"/>
  <c r="AN296" i="14"/>
  <c r="AM296" i="14"/>
  <c r="AL296" i="14"/>
  <c r="AK296" i="14"/>
  <c r="AJ296" i="14"/>
  <c r="AI296" i="14"/>
  <c r="AH296" i="14"/>
  <c r="AG296" i="14"/>
  <c r="AF296" i="14"/>
  <c r="AE296" i="14"/>
  <c r="AD296" i="14"/>
  <c r="AC296" i="14"/>
  <c r="AB296" i="14"/>
  <c r="AA296" i="14"/>
  <c r="Z296" i="14"/>
  <c r="Y296" i="14"/>
  <c r="X296" i="14"/>
  <c r="W296" i="14"/>
  <c r="V296" i="14"/>
  <c r="U296" i="14"/>
  <c r="T296" i="14"/>
  <c r="S296" i="14"/>
  <c r="R296" i="14"/>
  <c r="Q296" i="14"/>
  <c r="P296" i="14"/>
  <c r="O296" i="14"/>
  <c r="N296" i="14"/>
  <c r="M296" i="14"/>
  <c r="L296" i="14"/>
  <c r="K296" i="14"/>
  <c r="J296" i="14"/>
  <c r="I296" i="14"/>
  <c r="H296" i="14"/>
  <c r="G296" i="14"/>
  <c r="AX295" i="14"/>
  <c r="AW295" i="14"/>
  <c r="AV295" i="14"/>
  <c r="AU295" i="14"/>
  <c r="AT295" i="14"/>
  <c r="AS295" i="14"/>
  <c r="AR295" i="14"/>
  <c r="AQ295" i="14"/>
  <c r="AP295" i="14"/>
  <c r="AO295" i="14"/>
  <c r="AN295" i="14"/>
  <c r="AM295" i="14"/>
  <c r="AL295" i="14"/>
  <c r="AK295" i="14"/>
  <c r="AJ295" i="14"/>
  <c r="AI295" i="14"/>
  <c r="AH295" i="14"/>
  <c r="AG295" i="14"/>
  <c r="AF295" i="14"/>
  <c r="AE295" i="14"/>
  <c r="AD295" i="14"/>
  <c r="AC295" i="14"/>
  <c r="AB295" i="14"/>
  <c r="AA295" i="14"/>
  <c r="Z295" i="14"/>
  <c r="Y295" i="14"/>
  <c r="X295" i="14"/>
  <c r="W295" i="14"/>
  <c r="V295" i="14"/>
  <c r="U295" i="14"/>
  <c r="T295" i="14"/>
  <c r="S295" i="14"/>
  <c r="R295" i="14"/>
  <c r="Q295" i="14"/>
  <c r="P295" i="14"/>
  <c r="O295" i="14"/>
  <c r="N295" i="14"/>
  <c r="M295" i="14"/>
  <c r="L295" i="14"/>
  <c r="K295" i="14"/>
  <c r="J295" i="14"/>
  <c r="I295" i="14"/>
  <c r="H295" i="14"/>
  <c r="G295" i="14"/>
  <c r="AX294" i="14"/>
  <c r="AW294" i="14"/>
  <c r="AV294" i="14"/>
  <c r="AU294" i="14"/>
  <c r="AT294" i="14"/>
  <c r="AS294" i="14"/>
  <c r="AR294" i="14"/>
  <c r="AQ294" i="14"/>
  <c r="AP294" i="14"/>
  <c r="AO294" i="14"/>
  <c r="AN294" i="14"/>
  <c r="AM294" i="14"/>
  <c r="AL294" i="14"/>
  <c r="AK294" i="14"/>
  <c r="AJ294" i="14"/>
  <c r="AI294" i="14"/>
  <c r="AH294" i="14"/>
  <c r="AG294" i="14"/>
  <c r="AF294" i="14"/>
  <c r="AE294" i="14"/>
  <c r="AD294" i="14"/>
  <c r="AC294" i="14"/>
  <c r="AB294" i="14"/>
  <c r="AA294" i="14"/>
  <c r="Z294" i="14"/>
  <c r="Y294" i="14"/>
  <c r="X294" i="14"/>
  <c r="W294" i="14"/>
  <c r="V294" i="14"/>
  <c r="U294" i="14"/>
  <c r="T294" i="14"/>
  <c r="S294" i="14"/>
  <c r="R294" i="14"/>
  <c r="Q294" i="14"/>
  <c r="P294" i="14"/>
  <c r="O294" i="14"/>
  <c r="N294" i="14"/>
  <c r="M294" i="14"/>
  <c r="L294" i="14"/>
  <c r="K294" i="14"/>
  <c r="J294" i="14"/>
  <c r="I294" i="14"/>
  <c r="H294" i="14"/>
  <c r="G294" i="14"/>
  <c r="AX293" i="14"/>
  <c r="AW293" i="14"/>
  <c r="AV293" i="14"/>
  <c r="AU293" i="14"/>
  <c r="AT293" i="14"/>
  <c r="AS293" i="14"/>
  <c r="AR293" i="14"/>
  <c r="AQ293" i="14"/>
  <c r="AP293" i="14"/>
  <c r="AO293" i="14"/>
  <c r="AN293" i="14"/>
  <c r="AM293" i="14"/>
  <c r="AL293" i="14"/>
  <c r="AK293" i="14"/>
  <c r="AJ293" i="14"/>
  <c r="AI293" i="14"/>
  <c r="AH293" i="14"/>
  <c r="AG293" i="14"/>
  <c r="AF293" i="14"/>
  <c r="AE293" i="14"/>
  <c r="AD293" i="14"/>
  <c r="AC293" i="14"/>
  <c r="AB293" i="14"/>
  <c r="AA293" i="14"/>
  <c r="Z293" i="14"/>
  <c r="Y293" i="14"/>
  <c r="X293" i="14"/>
  <c r="W293" i="14"/>
  <c r="V293" i="14"/>
  <c r="U293" i="14"/>
  <c r="T293" i="14"/>
  <c r="S293" i="14"/>
  <c r="R293" i="14"/>
  <c r="Q293" i="14"/>
  <c r="P293" i="14"/>
  <c r="O293" i="14"/>
  <c r="N293" i="14"/>
  <c r="M293" i="14"/>
  <c r="L293" i="14"/>
  <c r="K293" i="14"/>
  <c r="J293" i="14"/>
  <c r="I293" i="14"/>
  <c r="H293" i="14"/>
  <c r="G293" i="14"/>
  <c r="AX292" i="14"/>
  <c r="AW292" i="14"/>
  <c r="AV292" i="14"/>
  <c r="AU292" i="14"/>
  <c r="AT292" i="14"/>
  <c r="AS292" i="14"/>
  <c r="AR292" i="14"/>
  <c r="AQ292" i="14"/>
  <c r="AP292" i="14"/>
  <c r="AO292" i="14"/>
  <c r="AN292" i="14"/>
  <c r="AM292" i="14"/>
  <c r="AL292" i="14"/>
  <c r="AK292" i="14"/>
  <c r="AJ292" i="14"/>
  <c r="AI292" i="14"/>
  <c r="AH292" i="14"/>
  <c r="AG292" i="14"/>
  <c r="AF292" i="14"/>
  <c r="AE292" i="14"/>
  <c r="AD292" i="14"/>
  <c r="AC292" i="14"/>
  <c r="AB292" i="14"/>
  <c r="AA292" i="14"/>
  <c r="Z292" i="14"/>
  <c r="Y292" i="14"/>
  <c r="X292" i="14"/>
  <c r="W292" i="14"/>
  <c r="V292" i="14"/>
  <c r="U292" i="14"/>
  <c r="T292" i="14"/>
  <c r="S292" i="14"/>
  <c r="R292" i="14"/>
  <c r="Q292" i="14"/>
  <c r="P292" i="14"/>
  <c r="O292" i="14"/>
  <c r="N292" i="14"/>
  <c r="M292" i="14"/>
  <c r="L292" i="14"/>
  <c r="K292" i="14"/>
  <c r="J292" i="14"/>
  <c r="I292" i="14"/>
  <c r="H292" i="14"/>
  <c r="G292" i="14"/>
  <c r="AX291" i="14"/>
  <c r="AW291" i="14"/>
  <c r="AV291" i="14"/>
  <c r="AU291" i="14"/>
  <c r="AT291" i="14"/>
  <c r="AS291" i="14"/>
  <c r="AR291" i="14"/>
  <c r="AQ291" i="14"/>
  <c r="AP291" i="14"/>
  <c r="AO291" i="14"/>
  <c r="AN291" i="14"/>
  <c r="AM291" i="14"/>
  <c r="AL291" i="14"/>
  <c r="AK291" i="14"/>
  <c r="AJ291" i="14"/>
  <c r="AI291" i="14"/>
  <c r="AH291" i="14"/>
  <c r="AG291" i="14"/>
  <c r="AF291" i="14"/>
  <c r="AE291" i="14"/>
  <c r="AD291" i="14"/>
  <c r="AC291" i="14"/>
  <c r="AB291" i="14"/>
  <c r="AA291" i="14"/>
  <c r="Z291" i="14"/>
  <c r="Y291" i="14"/>
  <c r="X291" i="14"/>
  <c r="W291" i="14"/>
  <c r="V291" i="14"/>
  <c r="U291" i="14"/>
  <c r="T291" i="14"/>
  <c r="S291" i="14"/>
  <c r="R291" i="14"/>
  <c r="Q291" i="14"/>
  <c r="P291" i="14"/>
  <c r="O291" i="14"/>
  <c r="N291" i="14"/>
  <c r="M291" i="14"/>
  <c r="L291" i="14"/>
  <c r="K291" i="14"/>
  <c r="J291" i="14"/>
  <c r="I291" i="14"/>
  <c r="H291" i="14"/>
  <c r="G291" i="14"/>
  <c r="AX290" i="14"/>
  <c r="AW290" i="14"/>
  <c r="AV290" i="14"/>
  <c r="AU290" i="14"/>
  <c r="AT290" i="14"/>
  <c r="AS290" i="14"/>
  <c r="AR290" i="14"/>
  <c r="AQ290" i="14"/>
  <c r="AP290" i="14"/>
  <c r="AO290" i="14"/>
  <c r="AN290" i="14"/>
  <c r="AM290" i="14"/>
  <c r="AL290" i="14"/>
  <c r="AK290" i="14"/>
  <c r="AJ290" i="14"/>
  <c r="AI290" i="14"/>
  <c r="AH290" i="14"/>
  <c r="AG290" i="14"/>
  <c r="AF290" i="14"/>
  <c r="AE290" i="14"/>
  <c r="AD290" i="14"/>
  <c r="AC290" i="14"/>
  <c r="AB290" i="14"/>
  <c r="AA290" i="14"/>
  <c r="Z290" i="14"/>
  <c r="Y290" i="14"/>
  <c r="X290" i="14"/>
  <c r="W290" i="14"/>
  <c r="V290" i="14"/>
  <c r="U290" i="14"/>
  <c r="T290" i="14"/>
  <c r="S290" i="14"/>
  <c r="R290" i="14"/>
  <c r="Q290" i="14"/>
  <c r="P290" i="14"/>
  <c r="O290" i="14"/>
  <c r="N290" i="14"/>
  <c r="M290" i="14"/>
  <c r="L290" i="14"/>
  <c r="K290" i="14"/>
  <c r="J290" i="14"/>
  <c r="I290" i="14"/>
  <c r="H290" i="14"/>
  <c r="G290" i="14"/>
  <c r="AX289" i="14"/>
  <c r="AW289" i="14"/>
  <c r="AV289" i="14"/>
  <c r="AU289" i="14"/>
  <c r="AT289" i="14"/>
  <c r="AS289" i="14"/>
  <c r="AR289" i="14"/>
  <c r="AQ289" i="14"/>
  <c r="AP289" i="14"/>
  <c r="AO289" i="14"/>
  <c r="AN289" i="14"/>
  <c r="AM289" i="14"/>
  <c r="AL289" i="14"/>
  <c r="AK289" i="14"/>
  <c r="AJ289" i="14"/>
  <c r="AI289" i="14"/>
  <c r="AH289" i="14"/>
  <c r="AG289" i="14"/>
  <c r="AF289" i="14"/>
  <c r="AE289" i="14"/>
  <c r="AD289" i="14"/>
  <c r="AC289" i="14"/>
  <c r="AB289" i="14"/>
  <c r="AA289" i="14"/>
  <c r="Z289" i="14"/>
  <c r="Y289" i="14"/>
  <c r="X289" i="14"/>
  <c r="W289" i="14"/>
  <c r="V289" i="14"/>
  <c r="U289" i="14"/>
  <c r="T289" i="14"/>
  <c r="S289" i="14"/>
  <c r="R289" i="14"/>
  <c r="Q289" i="14"/>
  <c r="P289" i="14"/>
  <c r="O289" i="14"/>
  <c r="N289" i="14"/>
  <c r="M289" i="14"/>
  <c r="L289" i="14"/>
  <c r="K289" i="14"/>
  <c r="J289" i="14"/>
  <c r="I289" i="14"/>
  <c r="H289" i="14"/>
  <c r="G289" i="14"/>
  <c r="AX288" i="14"/>
  <c r="AW288" i="14"/>
  <c r="AV288" i="14"/>
  <c r="AU288" i="14"/>
  <c r="AT288" i="14"/>
  <c r="AS288" i="14"/>
  <c r="AR288" i="14"/>
  <c r="AQ288" i="14"/>
  <c r="AP288" i="14"/>
  <c r="AO288" i="14"/>
  <c r="AN288" i="14"/>
  <c r="AM288" i="14"/>
  <c r="AL288" i="14"/>
  <c r="AK288" i="14"/>
  <c r="AJ288" i="14"/>
  <c r="AI288" i="14"/>
  <c r="AH288" i="14"/>
  <c r="AG288" i="14"/>
  <c r="AF288" i="14"/>
  <c r="AE288" i="14"/>
  <c r="AD288" i="14"/>
  <c r="AC288" i="14"/>
  <c r="AB288" i="14"/>
  <c r="AA288" i="14"/>
  <c r="Z288" i="14"/>
  <c r="Y288" i="14"/>
  <c r="X288" i="14"/>
  <c r="W288" i="14"/>
  <c r="V288" i="14"/>
  <c r="U288" i="14"/>
  <c r="T288" i="14"/>
  <c r="S288" i="14"/>
  <c r="R288" i="14"/>
  <c r="Q288" i="14"/>
  <c r="P288" i="14"/>
  <c r="O288" i="14"/>
  <c r="N288" i="14"/>
  <c r="M288" i="14"/>
  <c r="L288" i="14"/>
  <c r="K288" i="14"/>
  <c r="J288" i="14"/>
  <c r="I288" i="14"/>
  <c r="H288" i="14"/>
  <c r="G288" i="14"/>
  <c r="AX287" i="14"/>
  <c r="AW287" i="14"/>
  <c r="AV287" i="14"/>
  <c r="AU287" i="14"/>
  <c r="AT287" i="14"/>
  <c r="AS287" i="14"/>
  <c r="AR287" i="14"/>
  <c r="AQ287" i="14"/>
  <c r="AP287" i="14"/>
  <c r="AO287" i="14"/>
  <c r="AN287" i="14"/>
  <c r="AM287" i="14"/>
  <c r="AL287" i="14"/>
  <c r="AK287" i="14"/>
  <c r="AJ287" i="14"/>
  <c r="AI287" i="14"/>
  <c r="AH287" i="14"/>
  <c r="AG287" i="14"/>
  <c r="AF287" i="14"/>
  <c r="AE287" i="14"/>
  <c r="AD287" i="14"/>
  <c r="AC287" i="14"/>
  <c r="AB287" i="14"/>
  <c r="AA287" i="14"/>
  <c r="Z287" i="14"/>
  <c r="Y287" i="14"/>
  <c r="X287" i="14"/>
  <c r="W287" i="14"/>
  <c r="V287" i="14"/>
  <c r="U287" i="14"/>
  <c r="T287" i="14"/>
  <c r="S287" i="14"/>
  <c r="R287" i="14"/>
  <c r="Q287" i="14"/>
  <c r="P287" i="14"/>
  <c r="O287" i="14"/>
  <c r="N287" i="14"/>
  <c r="M287" i="14"/>
  <c r="L287" i="14"/>
  <c r="K287" i="14"/>
  <c r="J287" i="14"/>
  <c r="I287" i="14"/>
  <c r="H287" i="14"/>
  <c r="G287" i="14"/>
  <c r="AX286" i="14"/>
  <c r="AW286" i="14"/>
  <c r="AV286" i="14"/>
  <c r="AU286" i="14"/>
  <c r="AT286" i="14"/>
  <c r="AS286" i="14"/>
  <c r="AR286" i="14"/>
  <c r="AQ286" i="14"/>
  <c r="AP286" i="14"/>
  <c r="AO286" i="14"/>
  <c r="AN286" i="14"/>
  <c r="AM286" i="14"/>
  <c r="AL286" i="14"/>
  <c r="AK286" i="14"/>
  <c r="AJ286" i="14"/>
  <c r="AI286" i="14"/>
  <c r="AH286" i="14"/>
  <c r="AG286" i="14"/>
  <c r="AF286" i="14"/>
  <c r="AE286" i="14"/>
  <c r="AD286" i="14"/>
  <c r="AC286" i="14"/>
  <c r="AB286" i="14"/>
  <c r="AA286" i="14"/>
  <c r="Z286" i="14"/>
  <c r="Y286" i="14"/>
  <c r="X286" i="14"/>
  <c r="W286" i="14"/>
  <c r="V286" i="14"/>
  <c r="U286" i="14"/>
  <c r="T286" i="14"/>
  <c r="S286" i="14"/>
  <c r="R286" i="14"/>
  <c r="Q286" i="14"/>
  <c r="P286" i="14"/>
  <c r="O286" i="14"/>
  <c r="N286" i="14"/>
  <c r="M286" i="14"/>
  <c r="L286" i="14"/>
  <c r="K286" i="14"/>
  <c r="J286" i="14"/>
  <c r="I286" i="14"/>
  <c r="H286" i="14"/>
  <c r="G286" i="14"/>
  <c r="AX285" i="14"/>
  <c r="AW285" i="14"/>
  <c r="AV285" i="14"/>
  <c r="AU285" i="14"/>
  <c r="AT285" i="14"/>
  <c r="AS285" i="14"/>
  <c r="AR285" i="14"/>
  <c r="AQ285" i="14"/>
  <c r="AP285" i="14"/>
  <c r="AO285" i="14"/>
  <c r="AN285" i="14"/>
  <c r="AM285" i="14"/>
  <c r="AL285" i="14"/>
  <c r="AK285" i="14"/>
  <c r="AJ285" i="14"/>
  <c r="AI285" i="14"/>
  <c r="AH285" i="14"/>
  <c r="AG285" i="14"/>
  <c r="AF285" i="14"/>
  <c r="AE285" i="14"/>
  <c r="AD285" i="14"/>
  <c r="AC285" i="14"/>
  <c r="AB285" i="14"/>
  <c r="AA285" i="14"/>
  <c r="Z285" i="14"/>
  <c r="Y285" i="14"/>
  <c r="X285" i="14"/>
  <c r="W285" i="14"/>
  <c r="V285" i="14"/>
  <c r="U285" i="14"/>
  <c r="T285" i="14"/>
  <c r="S285" i="14"/>
  <c r="R285" i="14"/>
  <c r="Q285" i="14"/>
  <c r="P285" i="14"/>
  <c r="O285" i="14"/>
  <c r="N285" i="14"/>
  <c r="M285" i="14"/>
  <c r="L285" i="14"/>
  <c r="K285" i="14"/>
  <c r="J285" i="14"/>
  <c r="I285" i="14"/>
  <c r="H285" i="14"/>
  <c r="G285" i="14"/>
  <c r="AX284" i="14"/>
  <c r="AW284" i="14"/>
  <c r="AV284" i="14"/>
  <c r="AU284" i="14"/>
  <c r="AT284" i="14"/>
  <c r="AS284" i="14"/>
  <c r="AR284" i="14"/>
  <c r="AQ284" i="14"/>
  <c r="AP284" i="14"/>
  <c r="AO284" i="14"/>
  <c r="AN284" i="14"/>
  <c r="AM284" i="14"/>
  <c r="AL284" i="14"/>
  <c r="AK284" i="14"/>
  <c r="AJ284" i="14"/>
  <c r="AI284" i="14"/>
  <c r="AH284" i="14"/>
  <c r="AG284" i="14"/>
  <c r="AF284" i="14"/>
  <c r="AE284" i="14"/>
  <c r="AD284" i="14"/>
  <c r="AC284" i="14"/>
  <c r="AB284" i="14"/>
  <c r="AA284" i="14"/>
  <c r="Z284" i="14"/>
  <c r="Y284" i="14"/>
  <c r="X284" i="14"/>
  <c r="W284" i="14"/>
  <c r="V284" i="14"/>
  <c r="U284" i="14"/>
  <c r="T284" i="14"/>
  <c r="S284" i="14"/>
  <c r="R284" i="14"/>
  <c r="Q284" i="14"/>
  <c r="P284" i="14"/>
  <c r="O284" i="14"/>
  <c r="N284" i="14"/>
  <c r="M284" i="14"/>
  <c r="L284" i="14"/>
  <c r="K284" i="14"/>
  <c r="J284" i="14"/>
  <c r="I284" i="14"/>
  <c r="H284" i="14"/>
  <c r="G284" i="14"/>
  <c r="AX283" i="14"/>
  <c r="AW283" i="14"/>
  <c r="AV283" i="14"/>
  <c r="AU283" i="14"/>
  <c r="AT283" i="14"/>
  <c r="AS283" i="14"/>
  <c r="AR283" i="14"/>
  <c r="AQ283" i="14"/>
  <c r="AP283" i="14"/>
  <c r="AO283" i="14"/>
  <c r="AN283" i="14"/>
  <c r="AM283" i="14"/>
  <c r="AL283" i="14"/>
  <c r="AK283" i="14"/>
  <c r="AJ283" i="14"/>
  <c r="AI283" i="14"/>
  <c r="AH283" i="14"/>
  <c r="AG283" i="14"/>
  <c r="AF283" i="14"/>
  <c r="AE283" i="14"/>
  <c r="AD283" i="14"/>
  <c r="AC283" i="14"/>
  <c r="AB283" i="14"/>
  <c r="AA283" i="14"/>
  <c r="Z283" i="14"/>
  <c r="Y283" i="14"/>
  <c r="X283" i="14"/>
  <c r="W283" i="14"/>
  <c r="V283" i="14"/>
  <c r="U283" i="14"/>
  <c r="T283" i="14"/>
  <c r="S283" i="14"/>
  <c r="R283" i="14"/>
  <c r="Q283" i="14"/>
  <c r="P283" i="14"/>
  <c r="O283" i="14"/>
  <c r="N283" i="14"/>
  <c r="M283" i="14"/>
  <c r="L283" i="14"/>
  <c r="K283" i="14"/>
  <c r="J283" i="14"/>
  <c r="I283" i="14"/>
  <c r="H283" i="14"/>
  <c r="G283" i="14"/>
  <c r="AX282" i="14"/>
  <c r="AW282" i="14"/>
  <c r="AV282" i="14"/>
  <c r="AU282" i="14"/>
  <c r="AT282" i="14"/>
  <c r="AS282" i="14"/>
  <c r="AR282" i="14"/>
  <c r="AQ282" i="14"/>
  <c r="AP282" i="14"/>
  <c r="AO282" i="14"/>
  <c r="AN282" i="14"/>
  <c r="AM282" i="14"/>
  <c r="AL282" i="14"/>
  <c r="AK282" i="14"/>
  <c r="AJ282" i="14"/>
  <c r="AI282" i="14"/>
  <c r="AH282" i="14"/>
  <c r="AG282" i="14"/>
  <c r="AF282" i="14"/>
  <c r="AE282" i="14"/>
  <c r="AD282" i="14"/>
  <c r="AC282" i="14"/>
  <c r="AB282" i="14"/>
  <c r="AA282" i="14"/>
  <c r="Z282" i="14"/>
  <c r="Y282" i="14"/>
  <c r="X282" i="14"/>
  <c r="W282" i="14"/>
  <c r="V282" i="14"/>
  <c r="U282" i="14"/>
  <c r="T282" i="14"/>
  <c r="S282" i="14"/>
  <c r="R282" i="14"/>
  <c r="Q282" i="14"/>
  <c r="P282" i="14"/>
  <c r="O282" i="14"/>
  <c r="N282" i="14"/>
  <c r="M282" i="14"/>
  <c r="L282" i="14"/>
  <c r="K282" i="14"/>
  <c r="J282" i="14"/>
  <c r="I282" i="14"/>
  <c r="H282" i="14"/>
  <c r="G282" i="14"/>
  <c r="AX281" i="14"/>
  <c r="AW281" i="14"/>
  <c r="AV281" i="14"/>
  <c r="AU281" i="14"/>
  <c r="AT281" i="14"/>
  <c r="AS281" i="14"/>
  <c r="AR281" i="14"/>
  <c r="AQ281" i="14"/>
  <c r="AP281" i="14"/>
  <c r="AO281" i="14"/>
  <c r="AN281" i="14"/>
  <c r="AM281" i="14"/>
  <c r="AL281" i="14"/>
  <c r="AK281" i="14"/>
  <c r="AJ281" i="14"/>
  <c r="AI281" i="14"/>
  <c r="AH281" i="14"/>
  <c r="AG281" i="14"/>
  <c r="AF281" i="14"/>
  <c r="AE281" i="14"/>
  <c r="AD281" i="14"/>
  <c r="AC281" i="14"/>
  <c r="AB281" i="14"/>
  <c r="AA281" i="14"/>
  <c r="Z281" i="14"/>
  <c r="Y281" i="14"/>
  <c r="X281" i="14"/>
  <c r="W281" i="14"/>
  <c r="V281" i="14"/>
  <c r="U281" i="14"/>
  <c r="T281" i="14"/>
  <c r="S281" i="14"/>
  <c r="R281" i="14"/>
  <c r="Q281" i="14"/>
  <c r="P281" i="14"/>
  <c r="O281" i="14"/>
  <c r="N281" i="14"/>
  <c r="M281" i="14"/>
  <c r="L281" i="14"/>
  <c r="K281" i="14"/>
  <c r="J281" i="14"/>
  <c r="I281" i="14"/>
  <c r="H281" i="14"/>
  <c r="G281" i="14"/>
  <c r="AX280" i="14"/>
  <c r="AW280" i="14"/>
  <c r="AV280" i="14"/>
  <c r="AU280" i="14"/>
  <c r="AT280" i="14"/>
  <c r="AS280" i="14"/>
  <c r="AR280" i="14"/>
  <c r="AQ280" i="14"/>
  <c r="AP280" i="14"/>
  <c r="AO280" i="14"/>
  <c r="AN280" i="14"/>
  <c r="AM280" i="14"/>
  <c r="AL280" i="14"/>
  <c r="AK280" i="14"/>
  <c r="AJ280" i="14"/>
  <c r="AI280" i="14"/>
  <c r="AH280" i="14"/>
  <c r="AG280" i="14"/>
  <c r="AF280" i="14"/>
  <c r="AE280" i="14"/>
  <c r="AD280" i="14"/>
  <c r="AC280" i="14"/>
  <c r="AB280" i="14"/>
  <c r="AA280" i="14"/>
  <c r="Z280" i="14"/>
  <c r="Y280" i="14"/>
  <c r="X280" i="14"/>
  <c r="W280" i="14"/>
  <c r="V280" i="14"/>
  <c r="U280" i="14"/>
  <c r="T280" i="14"/>
  <c r="S280" i="14"/>
  <c r="R280" i="14"/>
  <c r="Q280" i="14"/>
  <c r="P280" i="14"/>
  <c r="O280" i="14"/>
  <c r="N280" i="14"/>
  <c r="M280" i="14"/>
  <c r="L280" i="14"/>
  <c r="K280" i="14"/>
  <c r="J280" i="14"/>
  <c r="I280" i="14"/>
  <c r="H280" i="14"/>
  <c r="G280" i="14"/>
  <c r="AX279" i="14"/>
  <c r="AW279" i="14"/>
  <c r="AV279" i="14"/>
  <c r="AU279" i="14"/>
  <c r="AT279" i="14"/>
  <c r="AS279" i="14"/>
  <c r="AR279" i="14"/>
  <c r="AQ279" i="14"/>
  <c r="AP279" i="14"/>
  <c r="AO279" i="14"/>
  <c r="AN279" i="14"/>
  <c r="AM279" i="14"/>
  <c r="AL279" i="14"/>
  <c r="AK279" i="14"/>
  <c r="AJ279" i="14"/>
  <c r="AI279" i="14"/>
  <c r="AH279" i="14"/>
  <c r="AG279" i="14"/>
  <c r="AF279" i="14"/>
  <c r="AE279" i="14"/>
  <c r="AD279" i="14"/>
  <c r="AC279" i="14"/>
  <c r="AB279" i="14"/>
  <c r="AA279" i="14"/>
  <c r="Z279" i="14"/>
  <c r="Y279" i="14"/>
  <c r="X279" i="14"/>
  <c r="W279" i="14"/>
  <c r="V279" i="14"/>
  <c r="U279" i="14"/>
  <c r="T279" i="14"/>
  <c r="S279" i="14"/>
  <c r="R279" i="14"/>
  <c r="Q279" i="14"/>
  <c r="P279" i="14"/>
  <c r="O279" i="14"/>
  <c r="N279" i="14"/>
  <c r="M279" i="14"/>
  <c r="L279" i="14"/>
  <c r="K279" i="14"/>
  <c r="J279" i="14"/>
  <c r="I279" i="14"/>
  <c r="H279" i="14"/>
  <c r="G279" i="14"/>
  <c r="AX278" i="14"/>
  <c r="AW278" i="14"/>
  <c r="AV278" i="14"/>
  <c r="AU278" i="14"/>
  <c r="AT278" i="14"/>
  <c r="AS278" i="14"/>
  <c r="AR278" i="14"/>
  <c r="AQ278" i="14"/>
  <c r="AP278" i="14"/>
  <c r="AO278" i="14"/>
  <c r="AN278" i="14"/>
  <c r="AM278" i="14"/>
  <c r="AL278" i="14"/>
  <c r="AK278" i="14"/>
  <c r="AJ278" i="14"/>
  <c r="AI278" i="14"/>
  <c r="AH278" i="14"/>
  <c r="AG278" i="14"/>
  <c r="AF278" i="14"/>
  <c r="AE278" i="14"/>
  <c r="AD278" i="14"/>
  <c r="AC278" i="14"/>
  <c r="AB278" i="14"/>
  <c r="AA278" i="14"/>
  <c r="Z278" i="14"/>
  <c r="Y278" i="14"/>
  <c r="X278" i="14"/>
  <c r="W278" i="14"/>
  <c r="V278" i="14"/>
  <c r="U278" i="14"/>
  <c r="T278" i="14"/>
  <c r="S278" i="14"/>
  <c r="R278" i="14"/>
  <c r="Q278" i="14"/>
  <c r="P278" i="14"/>
  <c r="O278" i="14"/>
  <c r="N278" i="14"/>
  <c r="M278" i="14"/>
  <c r="L278" i="14"/>
  <c r="K278" i="14"/>
  <c r="J278" i="14"/>
  <c r="I278" i="14"/>
  <c r="H278" i="14"/>
  <c r="G278" i="14"/>
  <c r="AX277" i="14"/>
  <c r="AW277" i="14"/>
  <c r="AV277" i="14"/>
  <c r="AU277" i="14"/>
  <c r="AT277" i="14"/>
  <c r="AS277" i="14"/>
  <c r="AR277" i="14"/>
  <c r="AQ277" i="14"/>
  <c r="AP277" i="14"/>
  <c r="AO277" i="14"/>
  <c r="AN277" i="14"/>
  <c r="AM277" i="14"/>
  <c r="AL277" i="14"/>
  <c r="AK277" i="14"/>
  <c r="AJ277" i="14"/>
  <c r="AI277" i="14"/>
  <c r="AH277" i="14"/>
  <c r="AG277" i="14"/>
  <c r="AF277" i="14"/>
  <c r="AE277" i="14"/>
  <c r="AD277" i="14"/>
  <c r="AC277" i="14"/>
  <c r="AB277" i="14"/>
  <c r="AA277" i="14"/>
  <c r="Z277" i="14"/>
  <c r="Y277" i="14"/>
  <c r="X277" i="14"/>
  <c r="W277" i="14"/>
  <c r="V277" i="14"/>
  <c r="U277" i="14"/>
  <c r="T277" i="14"/>
  <c r="S277" i="14"/>
  <c r="R277" i="14"/>
  <c r="Q277" i="14"/>
  <c r="P277" i="14"/>
  <c r="O277" i="14"/>
  <c r="N277" i="14"/>
  <c r="M277" i="14"/>
  <c r="L277" i="14"/>
  <c r="K277" i="14"/>
  <c r="J277" i="14"/>
  <c r="I277" i="14"/>
  <c r="H277" i="14"/>
  <c r="G277" i="14"/>
  <c r="AX276" i="14"/>
  <c r="AW276" i="14"/>
  <c r="AV276" i="14"/>
  <c r="AU276" i="14"/>
  <c r="AT276" i="14"/>
  <c r="AS276" i="14"/>
  <c r="AR276" i="14"/>
  <c r="AQ276" i="14"/>
  <c r="AP276" i="14"/>
  <c r="AO276" i="14"/>
  <c r="AN276" i="14"/>
  <c r="AM276" i="14"/>
  <c r="AL276" i="14"/>
  <c r="AK276" i="14"/>
  <c r="AJ276" i="14"/>
  <c r="AI276" i="14"/>
  <c r="AH276" i="14"/>
  <c r="AG276" i="14"/>
  <c r="AF276" i="14"/>
  <c r="AE276" i="14"/>
  <c r="AD276" i="14"/>
  <c r="AC276" i="14"/>
  <c r="AB276" i="14"/>
  <c r="AA276" i="14"/>
  <c r="Z276" i="14"/>
  <c r="Y276" i="14"/>
  <c r="X276" i="14"/>
  <c r="W276" i="14"/>
  <c r="V276" i="14"/>
  <c r="U276" i="14"/>
  <c r="T276" i="14"/>
  <c r="S276" i="14"/>
  <c r="R276" i="14"/>
  <c r="Q276" i="14"/>
  <c r="P276" i="14"/>
  <c r="O276" i="14"/>
  <c r="N276" i="14"/>
  <c r="M276" i="14"/>
  <c r="L276" i="14"/>
  <c r="K276" i="14"/>
  <c r="J276" i="14"/>
  <c r="I276" i="14"/>
  <c r="H276" i="14"/>
  <c r="G276" i="14"/>
  <c r="AX275" i="14"/>
  <c r="AW275" i="14"/>
  <c r="AV275" i="14"/>
  <c r="AU275" i="14"/>
  <c r="AT275" i="14"/>
  <c r="AS275" i="14"/>
  <c r="AR275" i="14"/>
  <c r="AQ275" i="14"/>
  <c r="AP275" i="14"/>
  <c r="AO275" i="14"/>
  <c r="AN275" i="14"/>
  <c r="AM275" i="14"/>
  <c r="AL275" i="14"/>
  <c r="AK275" i="14"/>
  <c r="AJ275" i="14"/>
  <c r="AI275" i="14"/>
  <c r="AH275" i="14"/>
  <c r="AG275" i="14"/>
  <c r="AF275" i="14"/>
  <c r="AE275" i="14"/>
  <c r="AD275" i="14"/>
  <c r="AC275" i="14"/>
  <c r="AB275" i="14"/>
  <c r="AA275" i="14"/>
  <c r="Z275" i="14"/>
  <c r="Y275" i="14"/>
  <c r="X275" i="14"/>
  <c r="W275" i="14"/>
  <c r="V275" i="14"/>
  <c r="U275" i="14"/>
  <c r="T275" i="14"/>
  <c r="S275" i="14"/>
  <c r="R275" i="14"/>
  <c r="Q275" i="14"/>
  <c r="P275" i="14"/>
  <c r="O275" i="14"/>
  <c r="N275" i="14"/>
  <c r="M275" i="14"/>
  <c r="L275" i="14"/>
  <c r="K275" i="14"/>
  <c r="J275" i="14"/>
  <c r="I275" i="14"/>
  <c r="H275" i="14"/>
  <c r="G275" i="14"/>
  <c r="AX274" i="14"/>
  <c r="AW274" i="14"/>
  <c r="AV274" i="14"/>
  <c r="AU274" i="14"/>
  <c r="AT274" i="14"/>
  <c r="AS274" i="14"/>
  <c r="AR274" i="14"/>
  <c r="AQ274" i="14"/>
  <c r="AP274" i="14"/>
  <c r="AO274" i="14"/>
  <c r="AN274" i="14"/>
  <c r="AM274" i="14"/>
  <c r="AL274" i="14"/>
  <c r="AK274" i="14"/>
  <c r="AJ274" i="14"/>
  <c r="AI274" i="14"/>
  <c r="AH274" i="14"/>
  <c r="AG274" i="14"/>
  <c r="AF274" i="14"/>
  <c r="AE274" i="14"/>
  <c r="AD274" i="14"/>
  <c r="AC274" i="14"/>
  <c r="AB274" i="14"/>
  <c r="AA274" i="14"/>
  <c r="Z274" i="14"/>
  <c r="Y274" i="14"/>
  <c r="X274" i="14"/>
  <c r="W274" i="14"/>
  <c r="V274" i="14"/>
  <c r="U274" i="14"/>
  <c r="T274" i="14"/>
  <c r="S274" i="14"/>
  <c r="R274" i="14"/>
  <c r="Q274" i="14"/>
  <c r="P274" i="14"/>
  <c r="O274" i="14"/>
  <c r="N274" i="14"/>
  <c r="M274" i="14"/>
  <c r="L274" i="14"/>
  <c r="K274" i="14"/>
  <c r="J274" i="14"/>
  <c r="I274" i="14"/>
  <c r="H274" i="14"/>
  <c r="G274" i="14"/>
  <c r="AX273" i="14"/>
  <c r="AW273" i="14"/>
  <c r="AV273" i="14"/>
  <c r="AU273" i="14"/>
  <c r="AT273" i="14"/>
  <c r="AS273" i="14"/>
  <c r="AR273" i="14"/>
  <c r="AQ273" i="14"/>
  <c r="AP273" i="14"/>
  <c r="AO273" i="14"/>
  <c r="AN273" i="14"/>
  <c r="AM273" i="14"/>
  <c r="AL273" i="14"/>
  <c r="AK273" i="14"/>
  <c r="AJ273" i="14"/>
  <c r="AI273" i="14"/>
  <c r="AH273" i="14"/>
  <c r="AG273" i="14"/>
  <c r="AF273" i="14"/>
  <c r="AE273" i="14"/>
  <c r="AD273" i="14"/>
  <c r="AC273" i="14"/>
  <c r="AB273" i="14"/>
  <c r="AA273" i="14"/>
  <c r="Z273" i="14"/>
  <c r="Y273" i="14"/>
  <c r="X273" i="14"/>
  <c r="W273" i="14"/>
  <c r="V273" i="14"/>
  <c r="U273" i="14"/>
  <c r="T273" i="14"/>
  <c r="S273" i="14"/>
  <c r="R273" i="14"/>
  <c r="Q273" i="14"/>
  <c r="P273" i="14"/>
  <c r="O273" i="14"/>
  <c r="N273" i="14"/>
  <c r="M273" i="14"/>
  <c r="L273" i="14"/>
  <c r="K273" i="14"/>
  <c r="J273" i="14"/>
  <c r="I273" i="14"/>
  <c r="H273" i="14"/>
  <c r="G273" i="14"/>
  <c r="AX272" i="14"/>
  <c r="AW272" i="14"/>
  <c r="AV272" i="14"/>
  <c r="AU272" i="14"/>
  <c r="AT272" i="14"/>
  <c r="AS272" i="14"/>
  <c r="AR272" i="14"/>
  <c r="AQ272" i="14"/>
  <c r="AP272" i="14"/>
  <c r="AO272" i="14"/>
  <c r="AN272" i="14"/>
  <c r="AM272" i="14"/>
  <c r="AL272" i="14"/>
  <c r="AK272" i="14"/>
  <c r="AJ272" i="14"/>
  <c r="AI272" i="14"/>
  <c r="AH272" i="14"/>
  <c r="AG272" i="14"/>
  <c r="AF272" i="14"/>
  <c r="AE272" i="14"/>
  <c r="AD272" i="14"/>
  <c r="AC272" i="14"/>
  <c r="AB272" i="14"/>
  <c r="AA272" i="14"/>
  <c r="Z272" i="14"/>
  <c r="Y272" i="14"/>
  <c r="X272" i="14"/>
  <c r="W272" i="14"/>
  <c r="V272" i="14"/>
  <c r="U272" i="14"/>
  <c r="T272" i="14"/>
  <c r="S272" i="14"/>
  <c r="R272" i="14"/>
  <c r="Q272" i="14"/>
  <c r="P272" i="14"/>
  <c r="O272" i="14"/>
  <c r="N272" i="14"/>
  <c r="M272" i="14"/>
  <c r="L272" i="14"/>
  <c r="K272" i="14"/>
  <c r="J272" i="14"/>
  <c r="I272" i="14"/>
  <c r="H272" i="14"/>
  <c r="G272" i="14"/>
  <c r="AX271" i="14"/>
  <c r="AW271" i="14"/>
  <c r="AV271" i="14"/>
  <c r="AU271" i="14"/>
  <c r="AT271" i="14"/>
  <c r="AS271" i="14"/>
  <c r="AR271" i="14"/>
  <c r="AQ271" i="14"/>
  <c r="AP271" i="14"/>
  <c r="AO271" i="14"/>
  <c r="AN271" i="14"/>
  <c r="AM271" i="14"/>
  <c r="AL271" i="14"/>
  <c r="AK271" i="14"/>
  <c r="AJ271" i="14"/>
  <c r="AI271" i="14"/>
  <c r="AH271" i="14"/>
  <c r="AG271" i="14"/>
  <c r="AF271" i="14"/>
  <c r="AE271" i="14"/>
  <c r="AD271" i="14"/>
  <c r="AC271" i="14"/>
  <c r="AB271" i="14"/>
  <c r="AA271" i="14"/>
  <c r="Z271" i="14"/>
  <c r="Y271" i="14"/>
  <c r="X271" i="14"/>
  <c r="W271" i="14"/>
  <c r="V271" i="14"/>
  <c r="U271" i="14"/>
  <c r="T271" i="14"/>
  <c r="S271" i="14"/>
  <c r="R271" i="14"/>
  <c r="Q271" i="14"/>
  <c r="P271" i="14"/>
  <c r="O271" i="14"/>
  <c r="N271" i="14"/>
  <c r="M271" i="14"/>
  <c r="L271" i="14"/>
  <c r="K271" i="14"/>
  <c r="J271" i="14"/>
  <c r="I271" i="14"/>
  <c r="H271" i="14"/>
  <c r="G271" i="14"/>
  <c r="AX270" i="14"/>
  <c r="AW270" i="14"/>
  <c r="AV270" i="14"/>
  <c r="AU270" i="14"/>
  <c r="AT270" i="14"/>
  <c r="AS270" i="14"/>
  <c r="AR270" i="14"/>
  <c r="AQ270" i="14"/>
  <c r="AP270" i="14"/>
  <c r="AO270" i="14"/>
  <c r="AN270" i="14"/>
  <c r="AM270" i="14"/>
  <c r="AL270" i="14"/>
  <c r="AK270" i="14"/>
  <c r="AJ270" i="14"/>
  <c r="AI270" i="14"/>
  <c r="AH270" i="14"/>
  <c r="AG270" i="14"/>
  <c r="AF270" i="14"/>
  <c r="AE270" i="14"/>
  <c r="AD270" i="14"/>
  <c r="AC270" i="14"/>
  <c r="AB270" i="14"/>
  <c r="AA270" i="14"/>
  <c r="Z270" i="14"/>
  <c r="Y270" i="14"/>
  <c r="X270" i="14"/>
  <c r="W270" i="14"/>
  <c r="V270" i="14"/>
  <c r="U270" i="14"/>
  <c r="T270" i="14"/>
  <c r="S270" i="14"/>
  <c r="R270" i="14"/>
  <c r="Q270" i="14"/>
  <c r="P270" i="14"/>
  <c r="O270" i="14"/>
  <c r="N270" i="14"/>
  <c r="M270" i="14"/>
  <c r="L270" i="14"/>
  <c r="K270" i="14"/>
  <c r="J270" i="14"/>
  <c r="I270" i="14"/>
  <c r="H270" i="14"/>
  <c r="G270" i="14"/>
  <c r="AX269" i="14"/>
  <c r="AW269" i="14"/>
  <c r="AV269" i="14"/>
  <c r="AU269" i="14"/>
  <c r="AT269" i="14"/>
  <c r="AS269" i="14"/>
  <c r="AR269" i="14"/>
  <c r="AQ269" i="14"/>
  <c r="AP269" i="14"/>
  <c r="AO269" i="14"/>
  <c r="AN269" i="14"/>
  <c r="AM269" i="14"/>
  <c r="AL269" i="14"/>
  <c r="AK269" i="14"/>
  <c r="AJ269" i="14"/>
  <c r="AI269" i="14"/>
  <c r="AH269" i="14"/>
  <c r="AG269" i="14"/>
  <c r="AF269" i="14"/>
  <c r="AE269" i="14"/>
  <c r="AD269" i="14"/>
  <c r="AC269" i="14"/>
  <c r="AB269" i="14"/>
  <c r="AA269" i="14"/>
  <c r="Z269" i="14"/>
  <c r="Y269" i="14"/>
  <c r="X269" i="14"/>
  <c r="W269" i="14"/>
  <c r="V269" i="14"/>
  <c r="U269" i="14"/>
  <c r="T269" i="14"/>
  <c r="S269" i="14"/>
  <c r="R269" i="14"/>
  <c r="Q269" i="14"/>
  <c r="P269" i="14"/>
  <c r="O269" i="14"/>
  <c r="N269" i="14"/>
  <c r="M269" i="14"/>
  <c r="L269" i="14"/>
  <c r="K269" i="14"/>
  <c r="J269" i="14"/>
  <c r="I269" i="14"/>
  <c r="H269" i="14"/>
  <c r="G269" i="14"/>
  <c r="AX268" i="14"/>
  <c r="AW268" i="14"/>
  <c r="AV268" i="14"/>
  <c r="AU268" i="14"/>
  <c r="AT268" i="14"/>
  <c r="AS268" i="14"/>
  <c r="AR268" i="14"/>
  <c r="AQ268" i="14"/>
  <c r="AP268" i="14"/>
  <c r="AO268" i="14"/>
  <c r="AN268" i="14"/>
  <c r="AM268" i="14"/>
  <c r="AL268" i="14"/>
  <c r="AK268" i="14"/>
  <c r="AJ268" i="14"/>
  <c r="AI268" i="14"/>
  <c r="AH268" i="14"/>
  <c r="AG268" i="14"/>
  <c r="AF268" i="14"/>
  <c r="AE268" i="14"/>
  <c r="AD268" i="14"/>
  <c r="AC268" i="14"/>
  <c r="AB268" i="14"/>
  <c r="AA268" i="14"/>
  <c r="Z268" i="14"/>
  <c r="Y268" i="14"/>
  <c r="X268" i="14"/>
  <c r="W268" i="14"/>
  <c r="V268" i="14"/>
  <c r="U268" i="14"/>
  <c r="T268" i="14"/>
  <c r="S268" i="14"/>
  <c r="R268" i="14"/>
  <c r="Q268" i="14"/>
  <c r="P268" i="14"/>
  <c r="O268" i="14"/>
  <c r="N268" i="14"/>
  <c r="M268" i="14"/>
  <c r="L268" i="14"/>
  <c r="K268" i="14"/>
  <c r="J268" i="14"/>
  <c r="I268" i="14"/>
  <c r="H268" i="14"/>
  <c r="G268" i="14"/>
  <c r="AX267" i="14"/>
  <c r="AW267" i="14"/>
  <c r="AV267" i="14"/>
  <c r="AU267" i="14"/>
  <c r="AT267" i="14"/>
  <c r="AS267" i="14"/>
  <c r="AR267" i="14"/>
  <c r="AQ267" i="14"/>
  <c r="AP267" i="14"/>
  <c r="AO267" i="14"/>
  <c r="AN267" i="14"/>
  <c r="AM267" i="14"/>
  <c r="AL267" i="14"/>
  <c r="AK267" i="14"/>
  <c r="AJ267" i="14"/>
  <c r="AI267" i="14"/>
  <c r="AH267" i="14"/>
  <c r="AG267" i="14"/>
  <c r="AF267" i="14"/>
  <c r="AE267" i="14"/>
  <c r="AD267" i="14"/>
  <c r="AC267" i="14"/>
  <c r="AB267" i="14"/>
  <c r="AA267" i="14"/>
  <c r="Z267" i="14"/>
  <c r="Y267" i="14"/>
  <c r="X267" i="14"/>
  <c r="W267" i="14"/>
  <c r="V267" i="14"/>
  <c r="U267" i="14"/>
  <c r="T267" i="14"/>
  <c r="S267" i="14"/>
  <c r="R267" i="14"/>
  <c r="Q267" i="14"/>
  <c r="P267" i="14"/>
  <c r="O267" i="14"/>
  <c r="N267" i="14"/>
  <c r="M267" i="14"/>
  <c r="L267" i="14"/>
  <c r="K267" i="14"/>
  <c r="J267" i="14"/>
  <c r="I267" i="14"/>
  <c r="H267" i="14"/>
  <c r="G267" i="14"/>
  <c r="AX266" i="14"/>
  <c r="AW266" i="14"/>
  <c r="AV266" i="14"/>
  <c r="AU266" i="14"/>
  <c r="AT266" i="14"/>
  <c r="AS266" i="14"/>
  <c r="AR266" i="14"/>
  <c r="AQ266" i="14"/>
  <c r="AP266" i="14"/>
  <c r="AO266" i="14"/>
  <c r="AN266" i="14"/>
  <c r="AM266" i="14"/>
  <c r="AL266" i="14"/>
  <c r="AK266" i="14"/>
  <c r="AJ266" i="14"/>
  <c r="AI266" i="14"/>
  <c r="AH266" i="14"/>
  <c r="AG266" i="14"/>
  <c r="AF266" i="14"/>
  <c r="AE266" i="14"/>
  <c r="AD266" i="14"/>
  <c r="AC266" i="14"/>
  <c r="AB266" i="14"/>
  <c r="AA266" i="14"/>
  <c r="Z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AX265" i="14"/>
  <c r="AW265" i="14"/>
  <c r="AV265" i="14"/>
  <c r="AU265" i="14"/>
  <c r="AT265" i="14"/>
  <c r="AS265" i="14"/>
  <c r="AR265" i="14"/>
  <c r="AQ265" i="14"/>
  <c r="AP265" i="14"/>
  <c r="AO265" i="14"/>
  <c r="AN265" i="14"/>
  <c r="AM265" i="14"/>
  <c r="AL265" i="14"/>
  <c r="AK265" i="14"/>
  <c r="AJ265" i="14"/>
  <c r="AI265" i="14"/>
  <c r="AH265" i="14"/>
  <c r="AG265" i="14"/>
  <c r="AF265" i="14"/>
  <c r="AE265" i="14"/>
  <c r="AD265" i="14"/>
  <c r="AC265" i="14"/>
  <c r="AB265" i="14"/>
  <c r="AA265" i="14"/>
  <c r="Z265" i="14"/>
  <c r="Y265" i="14"/>
  <c r="X265" i="14"/>
  <c r="W265" i="14"/>
  <c r="V265" i="14"/>
  <c r="U265" i="14"/>
  <c r="T265" i="14"/>
  <c r="S265" i="14"/>
  <c r="R265" i="14"/>
  <c r="Q265" i="14"/>
  <c r="P265" i="14"/>
  <c r="O265" i="14"/>
  <c r="N265" i="14"/>
  <c r="M265" i="14"/>
  <c r="L265" i="14"/>
  <c r="K265" i="14"/>
  <c r="J265" i="14"/>
  <c r="I265" i="14"/>
  <c r="H265" i="14"/>
  <c r="G265" i="14"/>
  <c r="AX264" i="14"/>
  <c r="AW264" i="14"/>
  <c r="AV264" i="14"/>
  <c r="AU264" i="14"/>
  <c r="AT264" i="14"/>
  <c r="AS264" i="14"/>
  <c r="AR264" i="14"/>
  <c r="AQ264" i="14"/>
  <c r="AP264" i="14"/>
  <c r="AO264" i="14"/>
  <c r="AN264" i="14"/>
  <c r="AM264" i="14"/>
  <c r="AL264" i="14"/>
  <c r="AK264" i="14"/>
  <c r="AJ264" i="14"/>
  <c r="AI264" i="14"/>
  <c r="AH264" i="14"/>
  <c r="AG264" i="14"/>
  <c r="AF264" i="14"/>
  <c r="AE264" i="14"/>
  <c r="AD264" i="14"/>
  <c r="AC264" i="14"/>
  <c r="AB264" i="14"/>
  <c r="AA264" i="14"/>
  <c r="Z264" i="14"/>
  <c r="Y264" i="14"/>
  <c r="X264" i="14"/>
  <c r="W264" i="14"/>
  <c r="V264" i="14"/>
  <c r="U264" i="14"/>
  <c r="T264" i="14"/>
  <c r="S264" i="14"/>
  <c r="R264" i="14"/>
  <c r="Q264" i="14"/>
  <c r="P264" i="14"/>
  <c r="O264" i="14"/>
  <c r="N264" i="14"/>
  <c r="M264" i="14"/>
  <c r="L264" i="14"/>
  <c r="K264" i="14"/>
  <c r="J264" i="14"/>
  <c r="I264" i="14"/>
  <c r="H264" i="14"/>
  <c r="G264" i="14"/>
  <c r="AX263" i="14"/>
  <c r="AW263" i="14"/>
  <c r="AV263" i="14"/>
  <c r="AU263" i="14"/>
  <c r="AT263" i="14"/>
  <c r="AS263" i="14"/>
  <c r="AR263" i="14"/>
  <c r="AQ263" i="14"/>
  <c r="AP263" i="14"/>
  <c r="AO263" i="14"/>
  <c r="AN263" i="14"/>
  <c r="AM263" i="14"/>
  <c r="AL263" i="14"/>
  <c r="AK263" i="14"/>
  <c r="AJ263" i="14"/>
  <c r="AI263" i="14"/>
  <c r="AH263" i="14"/>
  <c r="AG263" i="14"/>
  <c r="AF263" i="14"/>
  <c r="AE263" i="14"/>
  <c r="AD263" i="14"/>
  <c r="AC263" i="14"/>
  <c r="AB263" i="14"/>
  <c r="AA263" i="14"/>
  <c r="Z263" i="14"/>
  <c r="Y263" i="14"/>
  <c r="X263" i="14"/>
  <c r="W263" i="14"/>
  <c r="V263" i="14"/>
  <c r="U263" i="14"/>
  <c r="T263" i="14"/>
  <c r="S263" i="14"/>
  <c r="R263" i="14"/>
  <c r="Q263" i="14"/>
  <c r="P263" i="14"/>
  <c r="O263" i="14"/>
  <c r="N263" i="14"/>
  <c r="M263" i="14"/>
  <c r="L263" i="14"/>
  <c r="K263" i="14"/>
  <c r="J263" i="14"/>
  <c r="I263" i="14"/>
  <c r="H263" i="14"/>
  <c r="G263" i="14"/>
  <c r="AX262" i="14"/>
  <c r="AW262" i="14"/>
  <c r="AV262" i="14"/>
  <c r="AU262" i="14"/>
  <c r="AT262" i="14"/>
  <c r="AS262" i="14"/>
  <c r="AR262" i="14"/>
  <c r="AQ262" i="14"/>
  <c r="AP262" i="14"/>
  <c r="AO262" i="14"/>
  <c r="AN262" i="14"/>
  <c r="AM262" i="14"/>
  <c r="AL262" i="14"/>
  <c r="AK262" i="14"/>
  <c r="AJ262" i="14"/>
  <c r="AI262" i="14"/>
  <c r="AH262" i="14"/>
  <c r="AG262" i="14"/>
  <c r="AF262" i="14"/>
  <c r="AE262" i="14"/>
  <c r="AD262" i="14"/>
  <c r="AC262" i="14"/>
  <c r="AB262" i="14"/>
  <c r="AA262" i="14"/>
  <c r="Z262" i="14"/>
  <c r="Y262" i="14"/>
  <c r="X262" i="14"/>
  <c r="W262" i="14"/>
  <c r="V262" i="14"/>
  <c r="U262" i="14"/>
  <c r="T262" i="14"/>
  <c r="S262" i="14"/>
  <c r="R262" i="14"/>
  <c r="Q262" i="14"/>
  <c r="P262" i="14"/>
  <c r="O262" i="14"/>
  <c r="N262" i="14"/>
  <c r="M262" i="14"/>
  <c r="L262" i="14"/>
  <c r="K262" i="14"/>
  <c r="J262" i="14"/>
  <c r="I262" i="14"/>
  <c r="H262" i="14"/>
  <c r="G262" i="14"/>
  <c r="AX261" i="14"/>
  <c r="AW261" i="14"/>
  <c r="AV261" i="14"/>
  <c r="AU261" i="14"/>
  <c r="AT261" i="14"/>
  <c r="AS261" i="14"/>
  <c r="AR261" i="14"/>
  <c r="AQ261" i="14"/>
  <c r="AP261" i="14"/>
  <c r="AO261" i="14"/>
  <c r="AN261" i="14"/>
  <c r="AM261" i="14"/>
  <c r="AL261" i="14"/>
  <c r="AK261" i="14"/>
  <c r="AJ261" i="14"/>
  <c r="AI261" i="14"/>
  <c r="AH261" i="14"/>
  <c r="AG261" i="14"/>
  <c r="AF261" i="14"/>
  <c r="AE261" i="14"/>
  <c r="AD261" i="14"/>
  <c r="AC261" i="14"/>
  <c r="AB261" i="14"/>
  <c r="AA261" i="14"/>
  <c r="Z261" i="14"/>
  <c r="Y261" i="14"/>
  <c r="X261" i="14"/>
  <c r="W261" i="14"/>
  <c r="V261" i="14"/>
  <c r="U261" i="14"/>
  <c r="T261" i="14"/>
  <c r="S261" i="14"/>
  <c r="R261" i="14"/>
  <c r="Q261" i="14"/>
  <c r="P261" i="14"/>
  <c r="O261" i="14"/>
  <c r="N261" i="14"/>
  <c r="M261" i="14"/>
  <c r="L261" i="14"/>
  <c r="K261" i="14"/>
  <c r="J261" i="14"/>
  <c r="I261" i="14"/>
  <c r="H261" i="14"/>
  <c r="G261" i="14"/>
  <c r="AX260" i="14"/>
  <c r="AW260" i="14"/>
  <c r="AV260" i="14"/>
  <c r="AU260" i="14"/>
  <c r="AT260" i="14"/>
  <c r="AS260" i="14"/>
  <c r="AR260" i="14"/>
  <c r="AQ260" i="14"/>
  <c r="AP260" i="14"/>
  <c r="AO260" i="14"/>
  <c r="AN260" i="14"/>
  <c r="AM260" i="14"/>
  <c r="AL260" i="14"/>
  <c r="AK260" i="14"/>
  <c r="AJ260" i="14"/>
  <c r="AI260" i="14"/>
  <c r="AH260" i="14"/>
  <c r="AG260" i="14"/>
  <c r="AF260" i="14"/>
  <c r="AE260" i="14"/>
  <c r="AD260" i="14"/>
  <c r="AC260" i="14"/>
  <c r="AB260" i="14"/>
  <c r="AA260" i="14"/>
  <c r="Z260" i="14"/>
  <c r="Y260" i="14"/>
  <c r="X260" i="14"/>
  <c r="W260" i="14"/>
  <c r="V260" i="14"/>
  <c r="U260" i="14"/>
  <c r="T260" i="14"/>
  <c r="S260" i="14"/>
  <c r="R260" i="14"/>
  <c r="Q260" i="14"/>
  <c r="P260" i="14"/>
  <c r="O260" i="14"/>
  <c r="N260" i="14"/>
  <c r="M260" i="14"/>
  <c r="L260" i="14"/>
  <c r="K260" i="14"/>
  <c r="J260" i="14"/>
  <c r="I260" i="14"/>
  <c r="H260" i="14"/>
  <c r="G260" i="14"/>
  <c r="AX259" i="14"/>
  <c r="AW259" i="14"/>
  <c r="AV259" i="14"/>
  <c r="AU259" i="14"/>
  <c r="AT259" i="14"/>
  <c r="AS259" i="14"/>
  <c r="AR259" i="14"/>
  <c r="AQ259" i="14"/>
  <c r="AP259" i="14"/>
  <c r="AO259" i="14"/>
  <c r="AN259" i="14"/>
  <c r="AM259" i="14"/>
  <c r="AL259" i="14"/>
  <c r="AK259" i="14"/>
  <c r="AJ259" i="14"/>
  <c r="AI259" i="14"/>
  <c r="AH259" i="14"/>
  <c r="AG259" i="14"/>
  <c r="AF259" i="14"/>
  <c r="AE259" i="14"/>
  <c r="AD259" i="14"/>
  <c r="AC259" i="14"/>
  <c r="AB259" i="14"/>
  <c r="AA259" i="14"/>
  <c r="Z259" i="14"/>
  <c r="Y259" i="14"/>
  <c r="X259" i="14"/>
  <c r="W259" i="14"/>
  <c r="V259" i="14"/>
  <c r="U259" i="14"/>
  <c r="T259" i="14"/>
  <c r="S259" i="14"/>
  <c r="R259" i="14"/>
  <c r="Q259" i="14"/>
  <c r="P259" i="14"/>
  <c r="O259" i="14"/>
  <c r="N259" i="14"/>
  <c r="M259" i="14"/>
  <c r="L259" i="14"/>
  <c r="K259" i="14"/>
  <c r="J259" i="14"/>
  <c r="I259" i="14"/>
  <c r="H259" i="14"/>
  <c r="G259" i="14"/>
  <c r="AX258" i="14"/>
  <c r="AW258" i="14"/>
  <c r="AV258" i="14"/>
  <c r="AU258" i="14"/>
  <c r="AT258" i="14"/>
  <c r="AS258" i="14"/>
  <c r="AR258" i="14"/>
  <c r="AQ258" i="14"/>
  <c r="AP258" i="14"/>
  <c r="AO258" i="14"/>
  <c r="AN258" i="14"/>
  <c r="AM258" i="14"/>
  <c r="AL258" i="14"/>
  <c r="AK258" i="14"/>
  <c r="AJ258" i="14"/>
  <c r="AI258" i="14"/>
  <c r="AH258" i="14"/>
  <c r="AG258" i="14"/>
  <c r="AF258" i="14"/>
  <c r="AE258" i="14"/>
  <c r="AD258" i="14"/>
  <c r="AC258" i="14"/>
  <c r="AB258" i="14"/>
  <c r="AA258" i="14"/>
  <c r="Z258" i="14"/>
  <c r="Y258" i="14"/>
  <c r="X258" i="14"/>
  <c r="W258" i="14"/>
  <c r="V258" i="14"/>
  <c r="U258" i="14"/>
  <c r="T258" i="14"/>
  <c r="S258" i="14"/>
  <c r="R258" i="14"/>
  <c r="Q258" i="14"/>
  <c r="P258" i="14"/>
  <c r="O258" i="14"/>
  <c r="N258" i="14"/>
  <c r="M258" i="14"/>
  <c r="L258" i="14"/>
  <c r="K258" i="14"/>
  <c r="J258" i="14"/>
  <c r="I258" i="14"/>
  <c r="H258" i="14"/>
  <c r="G258" i="14"/>
  <c r="AX257" i="14"/>
  <c r="AW257" i="14"/>
  <c r="AV257" i="14"/>
  <c r="AU257" i="14"/>
  <c r="AT257" i="14"/>
  <c r="AS257" i="14"/>
  <c r="AR257" i="14"/>
  <c r="AQ257" i="14"/>
  <c r="AP257" i="14"/>
  <c r="AO257" i="14"/>
  <c r="AN257" i="14"/>
  <c r="AM257" i="14"/>
  <c r="AL257" i="14"/>
  <c r="AK257" i="14"/>
  <c r="AJ257" i="14"/>
  <c r="AI257" i="14"/>
  <c r="AH257" i="14"/>
  <c r="AG257" i="14"/>
  <c r="AF257" i="14"/>
  <c r="AE257" i="14"/>
  <c r="AD257" i="14"/>
  <c r="AC257" i="14"/>
  <c r="AB257" i="14"/>
  <c r="AA257" i="14"/>
  <c r="Z257" i="14"/>
  <c r="Y257" i="14"/>
  <c r="X257" i="14"/>
  <c r="W257" i="14"/>
  <c r="V257" i="14"/>
  <c r="U257" i="14"/>
  <c r="T257" i="14"/>
  <c r="S257" i="14"/>
  <c r="R257" i="14"/>
  <c r="Q257" i="14"/>
  <c r="P257" i="14"/>
  <c r="O257" i="14"/>
  <c r="N257" i="14"/>
  <c r="M257" i="14"/>
  <c r="L257" i="14"/>
  <c r="K257" i="14"/>
  <c r="J257" i="14"/>
  <c r="I257" i="14"/>
  <c r="H257" i="14"/>
  <c r="G257" i="14"/>
  <c r="AX256" i="14"/>
  <c r="AW256" i="14"/>
  <c r="AV256" i="14"/>
  <c r="AU256" i="14"/>
  <c r="AT256" i="14"/>
  <c r="AS256" i="14"/>
  <c r="AR256" i="14"/>
  <c r="AQ256" i="14"/>
  <c r="AP256" i="14"/>
  <c r="AO256" i="14"/>
  <c r="AN256" i="14"/>
  <c r="AM256" i="14"/>
  <c r="AL256" i="14"/>
  <c r="AK256" i="14"/>
  <c r="AJ256" i="14"/>
  <c r="AI256" i="14"/>
  <c r="AH256" i="14"/>
  <c r="AG256" i="14"/>
  <c r="AF256" i="14"/>
  <c r="AE256" i="14"/>
  <c r="AD256" i="14"/>
  <c r="AC256" i="14"/>
  <c r="AB256" i="14"/>
  <c r="AA256" i="14"/>
  <c r="Z256" i="14"/>
  <c r="Y256" i="14"/>
  <c r="X256" i="14"/>
  <c r="W256" i="14"/>
  <c r="V256" i="14"/>
  <c r="U256" i="14"/>
  <c r="T256" i="14"/>
  <c r="S256" i="14"/>
  <c r="R256" i="14"/>
  <c r="Q256" i="14"/>
  <c r="P256" i="14"/>
  <c r="O256" i="14"/>
  <c r="N256" i="14"/>
  <c r="M256" i="14"/>
  <c r="L256" i="14"/>
  <c r="K256" i="14"/>
  <c r="J256" i="14"/>
  <c r="I256" i="14"/>
  <c r="H256" i="14"/>
  <c r="G256" i="14"/>
  <c r="AX255" i="14"/>
  <c r="AW255" i="14"/>
  <c r="AV255" i="14"/>
  <c r="AU255" i="14"/>
  <c r="AT255" i="14"/>
  <c r="AS255" i="14"/>
  <c r="AR255" i="14"/>
  <c r="AQ255" i="14"/>
  <c r="AP255" i="14"/>
  <c r="AO255" i="14"/>
  <c r="AN255" i="14"/>
  <c r="AM255" i="14"/>
  <c r="AL255" i="14"/>
  <c r="AK255" i="14"/>
  <c r="AJ255" i="14"/>
  <c r="AI255" i="14"/>
  <c r="AH255" i="14"/>
  <c r="AG255" i="14"/>
  <c r="AF255" i="14"/>
  <c r="AE255" i="14"/>
  <c r="AD255" i="14"/>
  <c r="AC255" i="14"/>
  <c r="AB255" i="14"/>
  <c r="AA255" i="14"/>
  <c r="Z255" i="14"/>
  <c r="Y255" i="14"/>
  <c r="X255" i="14"/>
  <c r="W255" i="14"/>
  <c r="V255" i="14"/>
  <c r="U255" i="14"/>
  <c r="T255" i="14"/>
  <c r="S255" i="14"/>
  <c r="R255" i="14"/>
  <c r="Q255" i="14"/>
  <c r="P255" i="14"/>
  <c r="O255" i="14"/>
  <c r="N255" i="14"/>
  <c r="M255" i="14"/>
  <c r="L255" i="14"/>
  <c r="K255" i="14"/>
  <c r="J255" i="14"/>
  <c r="I255" i="14"/>
  <c r="H255" i="14"/>
  <c r="G255" i="14"/>
  <c r="AX254" i="14"/>
  <c r="AW254" i="14"/>
  <c r="AV254" i="14"/>
  <c r="AU254" i="14"/>
  <c r="AT254" i="14"/>
  <c r="AS254" i="14"/>
  <c r="AR254" i="14"/>
  <c r="AQ254" i="14"/>
  <c r="AP254" i="14"/>
  <c r="AO254" i="14"/>
  <c r="AN254" i="14"/>
  <c r="AM254" i="14"/>
  <c r="AL254" i="14"/>
  <c r="AK254" i="14"/>
  <c r="AJ254" i="14"/>
  <c r="AI254" i="14"/>
  <c r="AH254" i="14"/>
  <c r="AG254" i="14"/>
  <c r="AF254" i="14"/>
  <c r="AE254" i="14"/>
  <c r="AD254" i="14"/>
  <c r="AC254" i="14"/>
  <c r="AB254" i="14"/>
  <c r="AA254" i="14"/>
  <c r="Z254" i="14"/>
  <c r="Y254" i="14"/>
  <c r="X254" i="14"/>
  <c r="W254" i="14"/>
  <c r="V254" i="14"/>
  <c r="U254" i="14"/>
  <c r="T254" i="14"/>
  <c r="S254" i="14"/>
  <c r="R254" i="14"/>
  <c r="Q254" i="14"/>
  <c r="P254" i="14"/>
  <c r="O254" i="14"/>
  <c r="N254" i="14"/>
  <c r="M254" i="14"/>
  <c r="L254" i="14"/>
  <c r="K254" i="14"/>
  <c r="J254" i="14"/>
  <c r="I254" i="14"/>
  <c r="H254" i="14"/>
  <c r="G254" i="14"/>
  <c r="AX253" i="14"/>
  <c r="AW253" i="14"/>
  <c r="AV253" i="14"/>
  <c r="AU253" i="14"/>
  <c r="AT253" i="14"/>
  <c r="AS253" i="14"/>
  <c r="AR253" i="14"/>
  <c r="AQ253" i="14"/>
  <c r="AP253" i="14"/>
  <c r="AO253" i="14"/>
  <c r="AN253" i="14"/>
  <c r="AM253" i="14"/>
  <c r="AL253" i="14"/>
  <c r="AK253" i="14"/>
  <c r="AJ253" i="14"/>
  <c r="AI253" i="14"/>
  <c r="AH253" i="14"/>
  <c r="AG253" i="14"/>
  <c r="AF253" i="14"/>
  <c r="AE253" i="14"/>
  <c r="AD253" i="14"/>
  <c r="AC253" i="14"/>
  <c r="AB253" i="14"/>
  <c r="AA253" i="14"/>
  <c r="Z253" i="14"/>
  <c r="Y253" i="14"/>
  <c r="X253" i="14"/>
  <c r="W253" i="14"/>
  <c r="V253" i="14"/>
  <c r="U253" i="14"/>
  <c r="T253" i="14"/>
  <c r="S253" i="14"/>
  <c r="R253" i="14"/>
  <c r="Q253" i="14"/>
  <c r="P253" i="14"/>
  <c r="O253" i="14"/>
  <c r="N253" i="14"/>
  <c r="M253" i="14"/>
  <c r="L253" i="14"/>
  <c r="K253" i="14"/>
  <c r="J253" i="14"/>
  <c r="I253" i="14"/>
  <c r="H253" i="14"/>
  <c r="G253" i="14"/>
  <c r="AX252" i="14"/>
  <c r="AW252" i="14"/>
  <c r="AV252" i="14"/>
  <c r="AU252" i="14"/>
  <c r="AT252" i="14"/>
  <c r="AS252" i="14"/>
  <c r="AR252" i="14"/>
  <c r="AQ252" i="14"/>
  <c r="AP252" i="14"/>
  <c r="AO252" i="14"/>
  <c r="AN252" i="14"/>
  <c r="AM252" i="14"/>
  <c r="AL252" i="14"/>
  <c r="AK252" i="14"/>
  <c r="AJ252" i="14"/>
  <c r="AI252" i="14"/>
  <c r="AH252" i="14"/>
  <c r="AG252" i="14"/>
  <c r="AF252" i="14"/>
  <c r="AE252" i="14"/>
  <c r="AD252" i="14"/>
  <c r="AC252" i="14"/>
  <c r="AB252" i="14"/>
  <c r="AA252" i="14"/>
  <c r="Z252" i="14"/>
  <c r="Y252" i="14"/>
  <c r="X252" i="14"/>
  <c r="W252" i="14"/>
  <c r="V252" i="14"/>
  <c r="U252" i="14"/>
  <c r="T252" i="14"/>
  <c r="S252" i="14"/>
  <c r="R252" i="14"/>
  <c r="Q252" i="14"/>
  <c r="P252" i="14"/>
  <c r="O252" i="14"/>
  <c r="N252" i="14"/>
  <c r="M252" i="14"/>
  <c r="L252" i="14"/>
  <c r="K252" i="14"/>
  <c r="J252" i="14"/>
  <c r="I252" i="14"/>
  <c r="H252" i="14"/>
  <c r="G252" i="14"/>
  <c r="AX251" i="14"/>
  <c r="AW251" i="14"/>
  <c r="AV251" i="14"/>
  <c r="AU251" i="14"/>
  <c r="AT251" i="14"/>
  <c r="AS251" i="14"/>
  <c r="AR251" i="14"/>
  <c r="AQ251" i="14"/>
  <c r="AP251" i="14"/>
  <c r="AO251" i="14"/>
  <c r="AN251" i="14"/>
  <c r="AM251" i="14"/>
  <c r="AL251" i="14"/>
  <c r="AK251" i="14"/>
  <c r="AJ251" i="14"/>
  <c r="AI251" i="14"/>
  <c r="AH251" i="14"/>
  <c r="AG251" i="14"/>
  <c r="AF251" i="14"/>
  <c r="AE251" i="14"/>
  <c r="AD251" i="14"/>
  <c r="AC251" i="14"/>
  <c r="AB251" i="14"/>
  <c r="AA251" i="14"/>
  <c r="Z251" i="14"/>
  <c r="Y251" i="14"/>
  <c r="X251" i="14"/>
  <c r="W251" i="14"/>
  <c r="V251" i="14"/>
  <c r="U251" i="14"/>
  <c r="T251" i="14"/>
  <c r="S251" i="14"/>
  <c r="R251" i="14"/>
  <c r="Q251" i="14"/>
  <c r="P251" i="14"/>
  <c r="O251" i="14"/>
  <c r="N251" i="14"/>
  <c r="M251" i="14"/>
  <c r="L251" i="14"/>
  <c r="K251" i="14"/>
  <c r="J251" i="14"/>
  <c r="I251" i="14"/>
  <c r="H251" i="14"/>
  <c r="G251" i="14"/>
  <c r="AX250" i="14"/>
  <c r="AW250" i="14"/>
  <c r="AV250" i="14"/>
  <c r="AU250" i="14"/>
  <c r="AT250" i="14"/>
  <c r="AS250" i="14"/>
  <c r="AR250" i="14"/>
  <c r="AQ250" i="14"/>
  <c r="AP250" i="14"/>
  <c r="AO250" i="14"/>
  <c r="AN250" i="14"/>
  <c r="AM250" i="14"/>
  <c r="AL250" i="14"/>
  <c r="AK250" i="14"/>
  <c r="AJ250" i="14"/>
  <c r="AI250" i="14"/>
  <c r="AH250" i="14"/>
  <c r="AG250" i="14"/>
  <c r="AF250" i="14"/>
  <c r="AE250" i="14"/>
  <c r="AD250" i="14"/>
  <c r="AC250" i="14"/>
  <c r="AB250" i="14"/>
  <c r="AA250" i="14"/>
  <c r="Z250" i="14"/>
  <c r="Y250" i="14"/>
  <c r="X250" i="14"/>
  <c r="W250" i="14"/>
  <c r="V250" i="14"/>
  <c r="U250" i="14"/>
  <c r="T250" i="14"/>
  <c r="S250" i="14"/>
  <c r="R250" i="14"/>
  <c r="Q250" i="14"/>
  <c r="P250" i="14"/>
  <c r="O250" i="14"/>
  <c r="N250" i="14"/>
  <c r="M250" i="14"/>
  <c r="L250" i="14"/>
  <c r="K250" i="14"/>
  <c r="J250" i="14"/>
  <c r="I250" i="14"/>
  <c r="H250" i="14"/>
  <c r="G250" i="14"/>
  <c r="K245" i="14"/>
  <c r="J245" i="14"/>
  <c r="I245" i="14"/>
  <c r="H245" i="14"/>
  <c r="G245" i="14"/>
  <c r="F245" i="14"/>
  <c r="E245" i="14"/>
  <c r="K244" i="14"/>
  <c r="J244" i="14"/>
  <c r="I244" i="14"/>
  <c r="H244" i="14"/>
  <c r="G244" i="14"/>
  <c r="F244" i="14"/>
  <c r="E244" i="14"/>
  <c r="K243" i="14"/>
  <c r="J243" i="14"/>
  <c r="I243" i="14"/>
  <c r="H243" i="14"/>
  <c r="G243" i="14"/>
  <c r="F243" i="14"/>
  <c r="E243" i="14"/>
  <c r="K242" i="14"/>
  <c r="J242" i="14"/>
  <c r="I242" i="14"/>
  <c r="H242" i="14"/>
  <c r="G242" i="14"/>
  <c r="F242" i="14"/>
  <c r="E242" i="14"/>
  <c r="K241" i="14"/>
  <c r="J241" i="14"/>
  <c r="I241" i="14"/>
  <c r="H241" i="14"/>
  <c r="G241" i="14"/>
  <c r="F241" i="14"/>
  <c r="E241" i="14"/>
  <c r="AX173" i="14"/>
  <c r="AW173" i="14"/>
  <c r="AV173" i="14"/>
  <c r="AU173" i="14"/>
  <c r="AT173" i="14"/>
  <c r="AS173" i="14"/>
  <c r="AR173" i="14"/>
  <c r="AQ173" i="14"/>
  <c r="AP173" i="14"/>
  <c r="AO173" i="14"/>
  <c r="AN173" i="14"/>
  <c r="AM173" i="14"/>
  <c r="AL173" i="14"/>
  <c r="AK173" i="14"/>
  <c r="AJ173" i="14"/>
  <c r="AI173" i="14"/>
  <c r="AH173" i="14"/>
  <c r="AG173" i="14"/>
  <c r="AF173" i="14"/>
  <c r="AE173" i="14"/>
  <c r="AD173" i="14"/>
  <c r="AC173" i="14"/>
  <c r="AB173" i="14"/>
  <c r="AA173" i="14"/>
  <c r="Z173" i="14"/>
  <c r="Y173" i="14"/>
  <c r="X173" i="14"/>
  <c r="W173" i="14"/>
  <c r="V173" i="14"/>
  <c r="U173" i="14"/>
  <c r="T173" i="14"/>
  <c r="S173" i="14"/>
  <c r="R173" i="14"/>
  <c r="Q173" i="14"/>
  <c r="P173" i="14"/>
  <c r="O173" i="14"/>
  <c r="N173" i="14"/>
  <c r="M173" i="14"/>
  <c r="L173" i="14"/>
  <c r="K173" i="14"/>
  <c r="J173" i="14"/>
  <c r="I173" i="14"/>
  <c r="H173" i="14"/>
  <c r="G173" i="14"/>
  <c r="AX172" i="14"/>
  <c r="AW172" i="14"/>
  <c r="AV172" i="14"/>
  <c r="AU172" i="14"/>
  <c r="AT172" i="14"/>
  <c r="AS172" i="14"/>
  <c r="AR172" i="14"/>
  <c r="AQ172" i="14"/>
  <c r="AP172" i="14"/>
  <c r="AO172" i="14"/>
  <c r="AN172" i="14"/>
  <c r="AM172" i="14"/>
  <c r="AL172" i="14"/>
  <c r="AK172" i="14"/>
  <c r="AJ172" i="14"/>
  <c r="AI172" i="14"/>
  <c r="AH172" i="14"/>
  <c r="AG172" i="14"/>
  <c r="AF172" i="14"/>
  <c r="AE172" i="14"/>
  <c r="AD172" i="14"/>
  <c r="AC172" i="14"/>
  <c r="AB172" i="14"/>
  <c r="AA172" i="14"/>
  <c r="Z172" i="14"/>
  <c r="Y172" i="14"/>
  <c r="X172" i="14"/>
  <c r="W172" i="14"/>
  <c r="V172" i="14"/>
  <c r="U172" i="14"/>
  <c r="T172" i="14"/>
  <c r="S172" i="14"/>
  <c r="R172" i="14"/>
  <c r="Q172" i="14"/>
  <c r="P172" i="14"/>
  <c r="O172" i="14"/>
  <c r="N172" i="14"/>
  <c r="M172" i="14"/>
  <c r="L172" i="14"/>
  <c r="K172" i="14"/>
  <c r="J172" i="14"/>
  <c r="I172" i="14"/>
  <c r="H172" i="14"/>
  <c r="G172" i="14"/>
  <c r="AX171" i="14"/>
  <c r="AW171" i="14"/>
  <c r="AV171" i="14"/>
  <c r="AU171" i="14"/>
  <c r="AT171" i="14"/>
  <c r="AS171" i="14"/>
  <c r="AR171" i="14"/>
  <c r="AQ171" i="14"/>
  <c r="AP171" i="14"/>
  <c r="AO171" i="14"/>
  <c r="AN171" i="14"/>
  <c r="AM171" i="14"/>
  <c r="AL171" i="14"/>
  <c r="AK171" i="14"/>
  <c r="AJ171" i="14"/>
  <c r="AI171" i="14"/>
  <c r="AH171" i="14"/>
  <c r="AG171" i="14"/>
  <c r="AF171" i="14"/>
  <c r="AE171" i="14"/>
  <c r="AD171" i="14"/>
  <c r="AC171" i="14"/>
  <c r="AB171" i="14"/>
  <c r="AA171" i="14"/>
  <c r="Z171" i="14"/>
  <c r="Y171" i="14"/>
  <c r="X171" i="14"/>
  <c r="W171" i="14"/>
  <c r="V171" i="14"/>
  <c r="U171" i="14"/>
  <c r="T171" i="14"/>
  <c r="S171" i="14"/>
  <c r="R171" i="14"/>
  <c r="Q171" i="14"/>
  <c r="P171" i="14"/>
  <c r="O171" i="14"/>
  <c r="N171" i="14"/>
  <c r="M171" i="14"/>
  <c r="L171" i="14"/>
  <c r="K171" i="14"/>
  <c r="J171" i="14"/>
  <c r="I171" i="14"/>
  <c r="H171" i="14"/>
  <c r="G171" i="14"/>
  <c r="AX170" i="14"/>
  <c r="AW170" i="14"/>
  <c r="AV170" i="14"/>
  <c r="AU170" i="14"/>
  <c r="AT170" i="14"/>
  <c r="AS170" i="14"/>
  <c r="AR170" i="14"/>
  <c r="AQ170" i="14"/>
  <c r="AP170" i="14"/>
  <c r="AO170" i="14"/>
  <c r="AN170" i="14"/>
  <c r="AM170" i="14"/>
  <c r="AL170" i="14"/>
  <c r="AK170" i="14"/>
  <c r="AJ170" i="14"/>
  <c r="AI170" i="14"/>
  <c r="AH170" i="14"/>
  <c r="AG170" i="14"/>
  <c r="AF170" i="14"/>
  <c r="AE170" i="14"/>
  <c r="AD170" i="14"/>
  <c r="AC170" i="14"/>
  <c r="AB170" i="14"/>
  <c r="AA170" i="14"/>
  <c r="Z170" i="14"/>
  <c r="Y170" i="14"/>
  <c r="X170" i="14"/>
  <c r="W170" i="14"/>
  <c r="V170" i="14"/>
  <c r="U170" i="14"/>
  <c r="T170" i="14"/>
  <c r="S170" i="14"/>
  <c r="R170" i="14"/>
  <c r="Q170" i="14"/>
  <c r="P170" i="14"/>
  <c r="O170" i="14"/>
  <c r="N170" i="14"/>
  <c r="M170" i="14"/>
  <c r="L170" i="14"/>
  <c r="K170" i="14"/>
  <c r="J170" i="14"/>
  <c r="I170" i="14"/>
  <c r="H170" i="14"/>
  <c r="G170" i="14"/>
  <c r="AX169" i="14"/>
  <c r="AW169" i="14"/>
  <c r="AV169" i="14"/>
  <c r="AU169" i="14"/>
  <c r="AT169" i="14"/>
  <c r="AS169" i="14"/>
  <c r="AR169" i="14"/>
  <c r="AQ169" i="14"/>
  <c r="AP169" i="14"/>
  <c r="AO169" i="14"/>
  <c r="AN169" i="14"/>
  <c r="AM169" i="14"/>
  <c r="AL169" i="14"/>
  <c r="AK169" i="14"/>
  <c r="AJ169" i="14"/>
  <c r="AI169" i="14"/>
  <c r="AH169" i="14"/>
  <c r="AG169" i="14"/>
  <c r="AF169" i="14"/>
  <c r="AE169" i="14"/>
  <c r="AD169" i="14"/>
  <c r="AC169" i="14"/>
  <c r="AB169" i="14"/>
  <c r="AA169" i="14"/>
  <c r="Z169" i="14"/>
  <c r="Y169" i="14"/>
  <c r="X169" i="14"/>
  <c r="W169" i="14"/>
  <c r="V169" i="14"/>
  <c r="U169" i="14"/>
  <c r="T169" i="14"/>
  <c r="S169" i="14"/>
  <c r="R169" i="14"/>
  <c r="Q169" i="14"/>
  <c r="P169" i="14"/>
  <c r="O169" i="14"/>
  <c r="N169" i="14"/>
  <c r="M169" i="14"/>
  <c r="L169" i="14"/>
  <c r="K169" i="14"/>
  <c r="J169" i="14"/>
  <c r="I169" i="14"/>
  <c r="H169" i="14"/>
  <c r="G169" i="14"/>
  <c r="AX168" i="14"/>
  <c r="AW168" i="14"/>
  <c r="AV168" i="14"/>
  <c r="AU168" i="14"/>
  <c r="AT168" i="14"/>
  <c r="AS168" i="14"/>
  <c r="AR168" i="14"/>
  <c r="AQ168" i="14"/>
  <c r="AP168" i="14"/>
  <c r="AO168" i="14"/>
  <c r="AN168" i="14"/>
  <c r="AM168" i="14"/>
  <c r="AL168" i="14"/>
  <c r="AK168" i="14"/>
  <c r="AJ168" i="14"/>
  <c r="AI168" i="14"/>
  <c r="AH168" i="14"/>
  <c r="AG168" i="14"/>
  <c r="AF168" i="14"/>
  <c r="AE168" i="14"/>
  <c r="AD168" i="14"/>
  <c r="AC168" i="14"/>
  <c r="AB168" i="14"/>
  <c r="AA168" i="14"/>
  <c r="Z168" i="14"/>
  <c r="Y168" i="14"/>
  <c r="X168" i="14"/>
  <c r="W168" i="14"/>
  <c r="V168" i="14"/>
  <c r="U168" i="14"/>
  <c r="T168" i="14"/>
  <c r="S168" i="14"/>
  <c r="R168" i="14"/>
  <c r="Q168" i="14"/>
  <c r="P168" i="14"/>
  <c r="O168" i="14"/>
  <c r="N168" i="14"/>
  <c r="M168" i="14"/>
  <c r="L168" i="14"/>
  <c r="K168" i="14"/>
  <c r="J168" i="14"/>
  <c r="I168" i="14"/>
  <c r="H168" i="14"/>
  <c r="G168" i="14"/>
  <c r="AX167" i="14"/>
  <c r="AW167" i="14"/>
  <c r="AV167" i="14"/>
  <c r="AU167" i="14"/>
  <c r="AT167" i="14"/>
  <c r="AS167" i="14"/>
  <c r="AR167" i="14"/>
  <c r="AQ167" i="14"/>
  <c r="AP167" i="14"/>
  <c r="AO167" i="14"/>
  <c r="AN167" i="14"/>
  <c r="AM167" i="14"/>
  <c r="AL167" i="14"/>
  <c r="AK167" i="14"/>
  <c r="AJ167" i="14"/>
  <c r="AI167" i="14"/>
  <c r="AH167" i="14"/>
  <c r="AG167" i="14"/>
  <c r="AF167" i="14"/>
  <c r="AE167" i="14"/>
  <c r="AD167" i="14"/>
  <c r="AC167" i="14"/>
  <c r="AB167" i="14"/>
  <c r="AA167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AX166" i="14"/>
  <c r="AW166" i="14"/>
  <c r="AV166" i="14"/>
  <c r="AU166" i="14"/>
  <c r="AT166" i="14"/>
  <c r="AS166" i="14"/>
  <c r="AR166" i="14"/>
  <c r="AQ166" i="14"/>
  <c r="AP166" i="14"/>
  <c r="AO166" i="14"/>
  <c r="AN166" i="14"/>
  <c r="AM166" i="14"/>
  <c r="AL166" i="14"/>
  <c r="AK166" i="14"/>
  <c r="AJ166" i="14"/>
  <c r="AI166" i="14"/>
  <c r="AH166" i="14"/>
  <c r="AG166" i="14"/>
  <c r="AF166" i="14"/>
  <c r="AE166" i="14"/>
  <c r="AD166" i="14"/>
  <c r="AC166" i="14"/>
  <c r="AB166" i="14"/>
  <c r="AA166" i="14"/>
  <c r="Z166" i="14"/>
  <c r="Y166" i="14"/>
  <c r="X166" i="14"/>
  <c r="W166" i="14"/>
  <c r="V166" i="14"/>
  <c r="U166" i="14"/>
  <c r="T166" i="14"/>
  <c r="S166" i="14"/>
  <c r="R166" i="14"/>
  <c r="Q166" i="14"/>
  <c r="P166" i="14"/>
  <c r="O166" i="14"/>
  <c r="N166" i="14"/>
  <c r="M166" i="14"/>
  <c r="L166" i="14"/>
  <c r="K166" i="14"/>
  <c r="J166" i="14"/>
  <c r="I166" i="14"/>
  <c r="H166" i="14"/>
  <c r="G166" i="14"/>
  <c r="AX165" i="14"/>
  <c r="AW165" i="14"/>
  <c r="AV165" i="14"/>
  <c r="AU165" i="14"/>
  <c r="AT165" i="14"/>
  <c r="AS165" i="14"/>
  <c r="AR165" i="14"/>
  <c r="AQ165" i="14"/>
  <c r="AP165" i="14"/>
  <c r="AO165" i="14"/>
  <c r="AN165" i="14"/>
  <c r="AM165" i="14"/>
  <c r="AL165" i="14"/>
  <c r="AK165" i="14"/>
  <c r="AJ165" i="14"/>
  <c r="AI165" i="14"/>
  <c r="AH165" i="14"/>
  <c r="AG165" i="14"/>
  <c r="AF165" i="14"/>
  <c r="AE165" i="14"/>
  <c r="AD165" i="14"/>
  <c r="AC165" i="14"/>
  <c r="AB165" i="14"/>
  <c r="AA165" i="14"/>
  <c r="Z165" i="14"/>
  <c r="Y165" i="14"/>
  <c r="X165" i="14"/>
  <c r="W165" i="14"/>
  <c r="V165" i="14"/>
  <c r="U165" i="14"/>
  <c r="T165" i="14"/>
  <c r="S165" i="14"/>
  <c r="R165" i="14"/>
  <c r="Q165" i="14"/>
  <c r="P165" i="14"/>
  <c r="O165" i="14"/>
  <c r="N165" i="14"/>
  <c r="M165" i="14"/>
  <c r="L165" i="14"/>
  <c r="K165" i="14"/>
  <c r="J165" i="14"/>
  <c r="I165" i="14"/>
  <c r="H165" i="14"/>
  <c r="G165" i="14"/>
  <c r="AX164" i="14"/>
  <c r="AW164" i="14"/>
  <c r="AV164" i="14"/>
  <c r="AU164" i="14"/>
  <c r="AT164" i="14"/>
  <c r="AS164" i="14"/>
  <c r="AR164" i="14"/>
  <c r="AQ164" i="14"/>
  <c r="AP164" i="14"/>
  <c r="AO164" i="14"/>
  <c r="AN164" i="14"/>
  <c r="AM164" i="14"/>
  <c r="AL164" i="14"/>
  <c r="AK164" i="14"/>
  <c r="AJ164" i="14"/>
  <c r="AI164" i="14"/>
  <c r="AH164" i="14"/>
  <c r="AG164" i="14"/>
  <c r="AF164" i="14"/>
  <c r="AE164" i="14"/>
  <c r="AD164" i="14"/>
  <c r="AC164" i="14"/>
  <c r="AB164" i="14"/>
  <c r="AA164" i="14"/>
  <c r="Z164" i="14"/>
  <c r="Y164" i="14"/>
  <c r="X164" i="14"/>
  <c r="W164" i="14"/>
  <c r="V164" i="14"/>
  <c r="U164" i="14"/>
  <c r="T164" i="14"/>
  <c r="S164" i="14"/>
  <c r="R164" i="14"/>
  <c r="Q164" i="14"/>
  <c r="P164" i="14"/>
  <c r="O164" i="14"/>
  <c r="N164" i="14"/>
  <c r="M164" i="14"/>
  <c r="L164" i="14"/>
  <c r="K164" i="14"/>
  <c r="J164" i="14"/>
  <c r="I164" i="14"/>
  <c r="H164" i="14"/>
  <c r="G164" i="14"/>
  <c r="AX163" i="14"/>
  <c r="AW163" i="14"/>
  <c r="AV163" i="14"/>
  <c r="AU163" i="14"/>
  <c r="AT163" i="14"/>
  <c r="AS163" i="14"/>
  <c r="AR163" i="14"/>
  <c r="AQ163" i="14"/>
  <c r="AP163" i="14"/>
  <c r="AO163" i="14"/>
  <c r="AN163" i="14"/>
  <c r="AM163" i="14"/>
  <c r="AL163" i="14"/>
  <c r="AK163" i="14"/>
  <c r="AJ163" i="14"/>
  <c r="AI163" i="14"/>
  <c r="AH163" i="14"/>
  <c r="AG163" i="14"/>
  <c r="AF163" i="14"/>
  <c r="AE163" i="14"/>
  <c r="AD163" i="14"/>
  <c r="AC163" i="14"/>
  <c r="AB163" i="14"/>
  <c r="AA163" i="14"/>
  <c r="Z163" i="14"/>
  <c r="Y163" i="14"/>
  <c r="X163" i="14"/>
  <c r="W163" i="14"/>
  <c r="V163" i="14"/>
  <c r="U163" i="14"/>
  <c r="T163" i="14"/>
  <c r="S163" i="14"/>
  <c r="R163" i="14"/>
  <c r="Q163" i="14"/>
  <c r="P163" i="14"/>
  <c r="O163" i="14"/>
  <c r="N163" i="14"/>
  <c r="M163" i="14"/>
  <c r="L163" i="14"/>
  <c r="K163" i="14"/>
  <c r="J163" i="14"/>
  <c r="I163" i="14"/>
  <c r="H163" i="14"/>
  <c r="G163" i="14"/>
  <c r="L157" i="14"/>
  <c r="L155" i="14"/>
  <c r="L153" i="14"/>
  <c r="L150" i="14"/>
  <c r="L149" i="14"/>
  <c r="N157" i="14"/>
  <c r="M157" i="14"/>
  <c r="N156" i="14"/>
  <c r="M156" i="14"/>
  <c r="N155" i="14"/>
  <c r="M155" i="14"/>
  <c r="N154" i="14"/>
  <c r="M154" i="14"/>
  <c r="N153" i="14"/>
  <c r="M153" i="14"/>
  <c r="N152" i="14"/>
  <c r="M152" i="14"/>
  <c r="N151" i="14"/>
  <c r="M151" i="14"/>
  <c r="N150" i="14"/>
  <c r="M150" i="14"/>
  <c r="N149" i="14"/>
  <c r="M149" i="14"/>
  <c r="N148" i="14"/>
  <c r="M148" i="14"/>
  <c r="K157" i="14"/>
  <c r="J157" i="14"/>
  <c r="K156" i="14"/>
  <c r="J156" i="14"/>
  <c r="K155" i="14"/>
  <c r="J155" i="14"/>
  <c r="K154" i="14"/>
  <c r="J154" i="14"/>
  <c r="K153" i="14"/>
  <c r="J153" i="14"/>
  <c r="K152" i="14"/>
  <c r="J152" i="14"/>
  <c r="K151" i="14"/>
  <c r="J151" i="14"/>
  <c r="K150" i="14"/>
  <c r="J150" i="14"/>
  <c r="K149" i="14"/>
  <c r="J149" i="14"/>
  <c r="K148" i="14"/>
  <c r="J148" i="14"/>
  <c r="F157" i="14"/>
  <c r="F155" i="14"/>
  <c r="F153" i="14"/>
  <c r="F150" i="14"/>
  <c r="F149" i="14"/>
  <c r="H157" i="14"/>
  <c r="G157" i="14"/>
  <c r="H156" i="14"/>
  <c r="G156" i="14"/>
  <c r="H155" i="14"/>
  <c r="G155" i="14"/>
  <c r="H154" i="14"/>
  <c r="G154" i="14"/>
  <c r="H153" i="14"/>
  <c r="G153" i="14"/>
  <c r="H152" i="14"/>
  <c r="G152" i="14"/>
  <c r="H151" i="14"/>
  <c r="G151" i="14"/>
  <c r="H150" i="14"/>
  <c r="G150" i="14"/>
  <c r="H149" i="14"/>
  <c r="G149" i="14"/>
  <c r="H148" i="14"/>
  <c r="G148" i="14"/>
  <c r="E157" i="14"/>
  <c r="D157" i="14"/>
  <c r="C157" i="14"/>
  <c r="E156" i="14"/>
  <c r="D156" i="14"/>
  <c r="C156" i="14"/>
  <c r="E155" i="14"/>
  <c r="D155" i="14"/>
  <c r="C155" i="14"/>
  <c r="E154" i="14"/>
  <c r="D154" i="14"/>
  <c r="C154" i="14"/>
  <c r="E153" i="14"/>
  <c r="D153" i="14"/>
  <c r="C153" i="14"/>
  <c r="E152" i="14"/>
  <c r="D152" i="14"/>
  <c r="C152" i="14"/>
  <c r="E151" i="14"/>
  <c r="D151" i="14"/>
  <c r="C151" i="14"/>
  <c r="E150" i="14"/>
  <c r="D150" i="14"/>
  <c r="C150" i="14"/>
  <c r="E149" i="14"/>
  <c r="D149" i="14"/>
  <c r="C149" i="14"/>
  <c r="E148" i="14"/>
  <c r="D148" i="14"/>
  <c r="C148" i="14"/>
  <c r="AX142" i="14"/>
  <c r="AW142" i="14"/>
  <c r="AV142" i="14"/>
  <c r="AU142" i="14"/>
  <c r="AT142" i="14"/>
  <c r="AS142" i="14"/>
  <c r="AR142" i="14"/>
  <c r="AQ142" i="14"/>
  <c r="AP142" i="14"/>
  <c r="AO142" i="14"/>
  <c r="AN142" i="14"/>
  <c r="AM142" i="14"/>
  <c r="AL142" i="14"/>
  <c r="AK142" i="14"/>
  <c r="AJ142" i="14"/>
  <c r="AI142" i="14"/>
  <c r="AH142" i="14"/>
  <c r="AG142" i="14"/>
  <c r="AF142" i="14"/>
  <c r="AE142" i="14"/>
  <c r="AD142" i="14"/>
  <c r="AC142" i="14"/>
  <c r="AB142" i="14"/>
  <c r="AA142" i="14"/>
  <c r="Z142" i="14"/>
  <c r="Y142" i="14"/>
  <c r="X142" i="14"/>
  <c r="W142" i="14"/>
  <c r="V142" i="14"/>
  <c r="U142" i="14"/>
  <c r="T142" i="14"/>
  <c r="S142" i="14"/>
  <c r="R142" i="14"/>
  <c r="Q142" i="14"/>
  <c r="P142" i="14"/>
  <c r="O142" i="14"/>
  <c r="N142" i="14"/>
  <c r="M142" i="14"/>
  <c r="L142" i="14"/>
  <c r="K142" i="14"/>
  <c r="J142" i="14"/>
  <c r="I142" i="14"/>
  <c r="H142" i="14"/>
  <c r="G142" i="14"/>
  <c r="AX141" i="14"/>
  <c r="AW141" i="14"/>
  <c r="AV141" i="14"/>
  <c r="AU141" i="14"/>
  <c r="AT141" i="14"/>
  <c r="AS141" i="14"/>
  <c r="AR141" i="14"/>
  <c r="AQ141" i="14"/>
  <c r="AP141" i="14"/>
  <c r="AO141" i="14"/>
  <c r="AN141" i="14"/>
  <c r="AM141" i="14"/>
  <c r="AL141" i="14"/>
  <c r="AK141" i="14"/>
  <c r="AJ141" i="14"/>
  <c r="AI141" i="14"/>
  <c r="AH141" i="14"/>
  <c r="AG141" i="14"/>
  <c r="AF141" i="14"/>
  <c r="AE141" i="14"/>
  <c r="AD141" i="14"/>
  <c r="AC141" i="14"/>
  <c r="AB141" i="14"/>
  <c r="AA141" i="14"/>
  <c r="Z141" i="14"/>
  <c r="Y141" i="14"/>
  <c r="X141" i="14"/>
  <c r="W141" i="14"/>
  <c r="V141" i="14"/>
  <c r="U141" i="14"/>
  <c r="T141" i="14"/>
  <c r="S141" i="14"/>
  <c r="R141" i="14"/>
  <c r="Q141" i="14"/>
  <c r="P141" i="14"/>
  <c r="O141" i="14"/>
  <c r="N141" i="14"/>
  <c r="M141" i="14"/>
  <c r="L141" i="14"/>
  <c r="K141" i="14"/>
  <c r="J141" i="14"/>
  <c r="I141" i="14"/>
  <c r="H141" i="14"/>
  <c r="G141" i="14"/>
  <c r="AX140" i="14"/>
  <c r="AW140" i="14"/>
  <c r="AV140" i="14"/>
  <c r="AU140" i="14"/>
  <c r="AT140" i="14"/>
  <c r="AS140" i="14"/>
  <c r="AR140" i="14"/>
  <c r="AQ140" i="14"/>
  <c r="AP140" i="14"/>
  <c r="AO140" i="14"/>
  <c r="AN140" i="14"/>
  <c r="AM140" i="14"/>
  <c r="AL140" i="14"/>
  <c r="AK140" i="14"/>
  <c r="AJ140" i="14"/>
  <c r="AI140" i="14"/>
  <c r="AH140" i="14"/>
  <c r="AG140" i="14"/>
  <c r="AF140" i="14"/>
  <c r="AE140" i="14"/>
  <c r="AD140" i="14"/>
  <c r="AC140" i="14"/>
  <c r="AB140" i="14"/>
  <c r="AA140" i="14"/>
  <c r="Z140" i="14"/>
  <c r="Y140" i="14"/>
  <c r="X140" i="14"/>
  <c r="W140" i="14"/>
  <c r="V140" i="14"/>
  <c r="U140" i="14"/>
  <c r="T140" i="14"/>
  <c r="S140" i="14"/>
  <c r="R140" i="14"/>
  <c r="Q140" i="14"/>
  <c r="P140" i="14"/>
  <c r="O140" i="14"/>
  <c r="N140" i="14"/>
  <c r="M140" i="14"/>
  <c r="L140" i="14"/>
  <c r="K140" i="14"/>
  <c r="J140" i="14"/>
  <c r="I140" i="14"/>
  <c r="H140" i="14"/>
  <c r="G140" i="14"/>
  <c r="AX139" i="14"/>
  <c r="AW139" i="14"/>
  <c r="AV139" i="14"/>
  <c r="AU139" i="14"/>
  <c r="AT139" i="14"/>
  <c r="AS139" i="14"/>
  <c r="AR139" i="14"/>
  <c r="AQ139" i="14"/>
  <c r="AP139" i="14"/>
  <c r="AO139" i="14"/>
  <c r="AN139" i="14"/>
  <c r="AM139" i="14"/>
  <c r="AL139" i="14"/>
  <c r="AK139" i="14"/>
  <c r="AJ139" i="14"/>
  <c r="AI139" i="14"/>
  <c r="AH139" i="14"/>
  <c r="AG139" i="14"/>
  <c r="AF139" i="14"/>
  <c r="AE139" i="14"/>
  <c r="AD139" i="14"/>
  <c r="AC139" i="14"/>
  <c r="AB139" i="14"/>
  <c r="AA139" i="14"/>
  <c r="Z139" i="14"/>
  <c r="Y139" i="14"/>
  <c r="X139" i="14"/>
  <c r="W139" i="14"/>
  <c r="V139" i="14"/>
  <c r="U139" i="14"/>
  <c r="T139" i="14"/>
  <c r="S139" i="14"/>
  <c r="R139" i="14"/>
  <c r="Q139" i="14"/>
  <c r="P139" i="14"/>
  <c r="O139" i="14"/>
  <c r="N139" i="14"/>
  <c r="M139" i="14"/>
  <c r="L139" i="14"/>
  <c r="K139" i="14"/>
  <c r="J139" i="14"/>
  <c r="I139" i="14"/>
  <c r="H139" i="14"/>
  <c r="G139" i="14"/>
  <c r="AX138" i="14"/>
  <c r="AW138" i="14"/>
  <c r="AV138" i="14"/>
  <c r="AU138" i="14"/>
  <c r="AT138" i="14"/>
  <c r="AS138" i="14"/>
  <c r="AR138" i="14"/>
  <c r="AQ138" i="14"/>
  <c r="AP138" i="14"/>
  <c r="AO138" i="14"/>
  <c r="AN138" i="14"/>
  <c r="AM138" i="14"/>
  <c r="AL138" i="14"/>
  <c r="AK138" i="14"/>
  <c r="AJ138" i="14"/>
  <c r="AI138" i="14"/>
  <c r="AH138" i="14"/>
  <c r="AG138" i="14"/>
  <c r="AF138" i="14"/>
  <c r="AE138" i="14"/>
  <c r="AD138" i="14"/>
  <c r="AC138" i="14"/>
  <c r="AB138" i="14"/>
  <c r="AA138" i="14"/>
  <c r="Z138" i="14"/>
  <c r="Y138" i="14"/>
  <c r="X138" i="14"/>
  <c r="W138" i="14"/>
  <c r="V138" i="14"/>
  <c r="U138" i="14"/>
  <c r="T138" i="14"/>
  <c r="S138" i="14"/>
  <c r="R138" i="14"/>
  <c r="Q138" i="14"/>
  <c r="P138" i="14"/>
  <c r="O138" i="14"/>
  <c r="N138" i="14"/>
  <c r="M138" i="14"/>
  <c r="L138" i="14"/>
  <c r="K138" i="14"/>
  <c r="J138" i="14"/>
  <c r="I138" i="14"/>
  <c r="H138" i="14"/>
  <c r="G138" i="14"/>
  <c r="AX137" i="14"/>
  <c r="AW137" i="14"/>
  <c r="AV137" i="14"/>
  <c r="AU137" i="14"/>
  <c r="AT137" i="14"/>
  <c r="AS137" i="14"/>
  <c r="AR137" i="14"/>
  <c r="AQ137" i="14"/>
  <c r="AP137" i="14"/>
  <c r="AO137" i="14"/>
  <c r="AN137" i="14"/>
  <c r="AM137" i="14"/>
  <c r="AL137" i="14"/>
  <c r="AK137" i="14"/>
  <c r="AJ137" i="14"/>
  <c r="AI137" i="14"/>
  <c r="AH137" i="14"/>
  <c r="AG137" i="14"/>
  <c r="AF137" i="14"/>
  <c r="AE137" i="14"/>
  <c r="AD137" i="14"/>
  <c r="AC137" i="14"/>
  <c r="AB137" i="14"/>
  <c r="AA137" i="14"/>
  <c r="Z137" i="14"/>
  <c r="Y137" i="14"/>
  <c r="X137" i="14"/>
  <c r="W137" i="14"/>
  <c r="V137" i="14"/>
  <c r="U137" i="14"/>
  <c r="T137" i="14"/>
  <c r="S137" i="14"/>
  <c r="R137" i="14"/>
  <c r="Q137" i="14"/>
  <c r="P137" i="14"/>
  <c r="O137" i="14"/>
  <c r="N137" i="14"/>
  <c r="M137" i="14"/>
  <c r="L137" i="14"/>
  <c r="K137" i="14"/>
  <c r="J137" i="14"/>
  <c r="I137" i="14"/>
  <c r="H137" i="14"/>
  <c r="G137" i="14"/>
  <c r="AX136" i="14"/>
  <c r="AW136" i="14"/>
  <c r="AV136" i="14"/>
  <c r="AU136" i="14"/>
  <c r="AT136" i="14"/>
  <c r="AS136" i="14"/>
  <c r="AR136" i="14"/>
  <c r="AQ136" i="14"/>
  <c r="AP136" i="14"/>
  <c r="AO136" i="14"/>
  <c r="AN136" i="14"/>
  <c r="AM136" i="14"/>
  <c r="AL136" i="14"/>
  <c r="AK136" i="14"/>
  <c r="AJ136" i="14"/>
  <c r="AI136" i="14"/>
  <c r="AH136" i="14"/>
  <c r="AG136" i="14"/>
  <c r="AF136" i="14"/>
  <c r="AE136" i="14"/>
  <c r="AD136" i="14"/>
  <c r="AC136" i="14"/>
  <c r="AB136" i="14"/>
  <c r="AA136" i="14"/>
  <c r="Z136" i="14"/>
  <c r="Y136" i="14"/>
  <c r="X136" i="14"/>
  <c r="W136" i="14"/>
  <c r="V136" i="14"/>
  <c r="U136" i="14"/>
  <c r="T136" i="14"/>
  <c r="S136" i="14"/>
  <c r="R136" i="14"/>
  <c r="Q136" i="14"/>
  <c r="P136" i="14"/>
  <c r="O136" i="14"/>
  <c r="N136" i="14"/>
  <c r="M136" i="14"/>
  <c r="L136" i="14"/>
  <c r="K136" i="14"/>
  <c r="J136" i="14"/>
  <c r="I136" i="14"/>
  <c r="H136" i="14"/>
  <c r="G136" i="14"/>
  <c r="AX135" i="14"/>
  <c r="AW135" i="14"/>
  <c r="AV135" i="14"/>
  <c r="AU135" i="14"/>
  <c r="AT135" i="14"/>
  <c r="AS135" i="14"/>
  <c r="AR135" i="14"/>
  <c r="AQ135" i="14"/>
  <c r="AP135" i="14"/>
  <c r="AO135" i="14"/>
  <c r="AN135" i="14"/>
  <c r="AM135" i="14"/>
  <c r="AL135" i="14"/>
  <c r="AK135" i="14"/>
  <c r="AJ135" i="14"/>
  <c r="AI135" i="14"/>
  <c r="AH135" i="14"/>
  <c r="AG135" i="14"/>
  <c r="AF135" i="14"/>
  <c r="AE135" i="14"/>
  <c r="AD135" i="14"/>
  <c r="AC135" i="14"/>
  <c r="AB135" i="14"/>
  <c r="AA135" i="14"/>
  <c r="Z135" i="14"/>
  <c r="Y135" i="14"/>
  <c r="X135" i="14"/>
  <c r="W135" i="14"/>
  <c r="V135" i="14"/>
  <c r="U135" i="14"/>
  <c r="T135" i="14"/>
  <c r="S135" i="14"/>
  <c r="R135" i="14"/>
  <c r="Q135" i="14"/>
  <c r="P135" i="14"/>
  <c r="O135" i="14"/>
  <c r="N135" i="14"/>
  <c r="M135" i="14"/>
  <c r="L135" i="14"/>
  <c r="K135" i="14"/>
  <c r="J135" i="14"/>
  <c r="I135" i="14"/>
  <c r="H135" i="14"/>
  <c r="G135" i="14"/>
  <c r="AX134" i="14"/>
  <c r="AW134" i="14"/>
  <c r="AV134" i="14"/>
  <c r="AU134" i="14"/>
  <c r="AT134" i="14"/>
  <c r="AS134" i="14"/>
  <c r="AR134" i="14"/>
  <c r="AQ134" i="14"/>
  <c r="AP134" i="14"/>
  <c r="AO134" i="14"/>
  <c r="AN134" i="14"/>
  <c r="AM134" i="14"/>
  <c r="AL134" i="14"/>
  <c r="AK134" i="14"/>
  <c r="AJ134" i="14"/>
  <c r="AI134" i="14"/>
  <c r="AH134" i="14"/>
  <c r="AG134" i="14"/>
  <c r="AF134" i="14"/>
  <c r="AE134" i="14"/>
  <c r="AD134" i="14"/>
  <c r="AC134" i="14"/>
  <c r="AB134" i="14"/>
  <c r="AA134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AX133" i="14"/>
  <c r="AW133" i="14"/>
  <c r="AV133" i="14"/>
  <c r="AU133" i="14"/>
  <c r="AT133" i="14"/>
  <c r="AS133" i="14"/>
  <c r="AR133" i="14"/>
  <c r="AQ133" i="14"/>
  <c r="AP133" i="14"/>
  <c r="AO133" i="14"/>
  <c r="AN133" i="14"/>
  <c r="AM133" i="14"/>
  <c r="AL133" i="14"/>
  <c r="AK133" i="14"/>
  <c r="AJ133" i="14"/>
  <c r="AI133" i="14"/>
  <c r="AH133" i="14"/>
  <c r="AG133" i="14"/>
  <c r="AF133" i="14"/>
  <c r="AE133" i="14"/>
  <c r="AD133" i="14"/>
  <c r="AC133" i="14"/>
  <c r="AB133" i="14"/>
  <c r="AA133" i="14"/>
  <c r="Z133" i="14"/>
  <c r="Y133" i="14"/>
  <c r="X133" i="14"/>
  <c r="W133" i="14"/>
  <c r="V133" i="14"/>
  <c r="U133" i="14"/>
  <c r="T133" i="14"/>
  <c r="S133" i="14"/>
  <c r="R133" i="14"/>
  <c r="Q133" i="14"/>
  <c r="P133" i="14"/>
  <c r="O133" i="14"/>
  <c r="N133" i="14"/>
  <c r="M133" i="14"/>
  <c r="L133" i="14"/>
  <c r="K133" i="14"/>
  <c r="J133" i="14"/>
  <c r="I133" i="14"/>
  <c r="H133" i="14"/>
  <c r="G133" i="14"/>
  <c r="AX132" i="14"/>
  <c r="AW132" i="14"/>
  <c r="AV132" i="14"/>
  <c r="AU132" i="14"/>
  <c r="AT132" i="14"/>
  <c r="AS132" i="14"/>
  <c r="AR132" i="14"/>
  <c r="AQ132" i="14"/>
  <c r="AP132" i="14"/>
  <c r="AO132" i="14"/>
  <c r="AN132" i="14"/>
  <c r="AM132" i="14"/>
  <c r="AL132" i="14"/>
  <c r="AK132" i="14"/>
  <c r="AJ132" i="14"/>
  <c r="AI132" i="14"/>
  <c r="AH132" i="14"/>
  <c r="AG132" i="14"/>
  <c r="AF132" i="14"/>
  <c r="AE132" i="14"/>
  <c r="AD132" i="14"/>
  <c r="AC132" i="14"/>
  <c r="AB132" i="14"/>
  <c r="AA132" i="14"/>
  <c r="Z132" i="14"/>
  <c r="Y132" i="14"/>
  <c r="X132" i="14"/>
  <c r="W132" i="14"/>
  <c r="V132" i="14"/>
  <c r="U132" i="14"/>
  <c r="T132" i="14"/>
  <c r="S132" i="14"/>
  <c r="R132" i="14"/>
  <c r="Q132" i="14"/>
  <c r="P132" i="14"/>
  <c r="O132" i="14"/>
  <c r="N132" i="14"/>
  <c r="M132" i="14"/>
  <c r="L132" i="14"/>
  <c r="K132" i="14"/>
  <c r="J132" i="14"/>
  <c r="I132" i="14"/>
  <c r="H132" i="14"/>
  <c r="G132" i="14"/>
  <c r="AX131" i="14"/>
  <c r="AW131" i="14"/>
  <c r="AV131" i="14"/>
  <c r="AU131" i="14"/>
  <c r="AT131" i="14"/>
  <c r="AS131" i="14"/>
  <c r="AR131" i="14"/>
  <c r="AQ131" i="14"/>
  <c r="AP131" i="14"/>
  <c r="AO131" i="14"/>
  <c r="AN131" i="14"/>
  <c r="AM131" i="14"/>
  <c r="AL131" i="14"/>
  <c r="AK131" i="14"/>
  <c r="AJ131" i="14"/>
  <c r="AI131" i="14"/>
  <c r="AH131" i="14"/>
  <c r="AG131" i="14"/>
  <c r="AF131" i="14"/>
  <c r="AE131" i="14"/>
  <c r="AD131" i="14"/>
  <c r="AC131" i="14"/>
  <c r="AB131" i="14"/>
  <c r="AA131" i="14"/>
  <c r="Z131" i="14"/>
  <c r="Y131" i="14"/>
  <c r="X131" i="14"/>
  <c r="W131" i="14"/>
  <c r="V131" i="14"/>
  <c r="U131" i="14"/>
  <c r="T131" i="14"/>
  <c r="S131" i="14"/>
  <c r="R131" i="14"/>
  <c r="Q131" i="14"/>
  <c r="P131" i="14"/>
  <c r="O131" i="14"/>
  <c r="N131" i="14"/>
  <c r="M131" i="14"/>
  <c r="L131" i="14"/>
  <c r="K131" i="14"/>
  <c r="J131" i="14"/>
  <c r="I131" i="14"/>
  <c r="H131" i="14"/>
  <c r="G131" i="14"/>
  <c r="AX130" i="14"/>
  <c r="AW130" i="14"/>
  <c r="AV130" i="14"/>
  <c r="AU130" i="14"/>
  <c r="AT130" i="14"/>
  <c r="AS130" i="14"/>
  <c r="AR130" i="14"/>
  <c r="AQ130" i="14"/>
  <c r="AP130" i="14"/>
  <c r="AO130" i="14"/>
  <c r="AN130" i="14"/>
  <c r="AM130" i="14"/>
  <c r="AL130" i="14"/>
  <c r="AK130" i="14"/>
  <c r="AJ130" i="14"/>
  <c r="AI130" i="14"/>
  <c r="AH130" i="14"/>
  <c r="AG130" i="14"/>
  <c r="AF130" i="14"/>
  <c r="AE130" i="14"/>
  <c r="AD130" i="14"/>
  <c r="AC130" i="14"/>
  <c r="AB130" i="14"/>
  <c r="AA130" i="14"/>
  <c r="Z130" i="14"/>
  <c r="Y130" i="14"/>
  <c r="X130" i="14"/>
  <c r="W130" i="14"/>
  <c r="V130" i="14"/>
  <c r="U130" i="14"/>
  <c r="T130" i="14"/>
  <c r="S130" i="14"/>
  <c r="R130" i="14"/>
  <c r="Q130" i="14"/>
  <c r="P130" i="14"/>
  <c r="O130" i="14"/>
  <c r="N130" i="14"/>
  <c r="M130" i="14"/>
  <c r="L130" i="14"/>
  <c r="K130" i="14"/>
  <c r="J130" i="14"/>
  <c r="I130" i="14"/>
  <c r="H130" i="14"/>
  <c r="G130" i="14"/>
  <c r="AX129" i="14"/>
  <c r="AW129" i="14"/>
  <c r="AV129" i="14"/>
  <c r="AU129" i="14"/>
  <c r="AT129" i="14"/>
  <c r="AS129" i="14"/>
  <c r="AR129" i="14"/>
  <c r="AQ129" i="14"/>
  <c r="AP129" i="14"/>
  <c r="AO129" i="14"/>
  <c r="AN129" i="14"/>
  <c r="AM129" i="14"/>
  <c r="AL129" i="14"/>
  <c r="AK129" i="14"/>
  <c r="AJ129" i="14"/>
  <c r="AI129" i="14"/>
  <c r="AH129" i="14"/>
  <c r="AG129" i="14"/>
  <c r="AF129" i="14"/>
  <c r="AE129" i="14"/>
  <c r="AD129" i="14"/>
  <c r="AC129" i="14"/>
  <c r="AB129" i="14"/>
  <c r="AA129" i="14"/>
  <c r="Z129" i="14"/>
  <c r="Y129" i="14"/>
  <c r="X129" i="14"/>
  <c r="W129" i="14"/>
  <c r="V129" i="14"/>
  <c r="U129" i="14"/>
  <c r="T129" i="14"/>
  <c r="S129" i="14"/>
  <c r="R129" i="14"/>
  <c r="Q129" i="14"/>
  <c r="P129" i="14"/>
  <c r="O129" i="14"/>
  <c r="N129" i="14"/>
  <c r="M129" i="14"/>
  <c r="L129" i="14"/>
  <c r="K129" i="14"/>
  <c r="J129" i="14"/>
  <c r="I129" i="14"/>
  <c r="H129" i="14"/>
  <c r="G129" i="14"/>
  <c r="AX128" i="14"/>
  <c r="AW128" i="14"/>
  <c r="AV128" i="14"/>
  <c r="AU128" i="14"/>
  <c r="AT128" i="14"/>
  <c r="AS128" i="14"/>
  <c r="AR128" i="14"/>
  <c r="AQ128" i="14"/>
  <c r="AP128" i="14"/>
  <c r="AO128" i="14"/>
  <c r="AN128" i="14"/>
  <c r="AM128" i="14"/>
  <c r="AL128" i="14"/>
  <c r="AK128" i="14"/>
  <c r="AJ128" i="14"/>
  <c r="AI128" i="14"/>
  <c r="AH128" i="14"/>
  <c r="AG128" i="14"/>
  <c r="AF128" i="14"/>
  <c r="AE128" i="14"/>
  <c r="AD128" i="14"/>
  <c r="AC128" i="14"/>
  <c r="AB128" i="14"/>
  <c r="AA128" i="14"/>
  <c r="Z128" i="14"/>
  <c r="Y128" i="14"/>
  <c r="X128" i="14"/>
  <c r="W128" i="14"/>
  <c r="V128" i="14"/>
  <c r="U128" i="14"/>
  <c r="T128" i="14"/>
  <c r="S128" i="14"/>
  <c r="R128" i="14"/>
  <c r="Q128" i="14"/>
  <c r="P128" i="14"/>
  <c r="O128" i="14"/>
  <c r="N128" i="14"/>
  <c r="M128" i="14"/>
  <c r="L128" i="14"/>
  <c r="K128" i="14"/>
  <c r="J128" i="14"/>
  <c r="I128" i="14"/>
  <c r="H128" i="14"/>
  <c r="G128" i="14"/>
  <c r="AX127" i="14"/>
  <c r="AW127" i="14"/>
  <c r="AV127" i="14"/>
  <c r="AU127" i="14"/>
  <c r="AT127" i="14"/>
  <c r="AS127" i="14"/>
  <c r="AR127" i="14"/>
  <c r="AQ127" i="14"/>
  <c r="AP127" i="14"/>
  <c r="AO127" i="14"/>
  <c r="AN127" i="14"/>
  <c r="AM127" i="14"/>
  <c r="AL127" i="14"/>
  <c r="AK127" i="14"/>
  <c r="AJ127" i="14"/>
  <c r="AI127" i="14"/>
  <c r="AH127" i="14"/>
  <c r="AG127" i="14"/>
  <c r="AF127" i="14"/>
  <c r="AE127" i="14"/>
  <c r="AD127" i="14"/>
  <c r="AC127" i="14"/>
  <c r="AB127" i="14"/>
  <c r="AA127" i="14"/>
  <c r="Z127" i="14"/>
  <c r="Y127" i="14"/>
  <c r="X127" i="14"/>
  <c r="W127" i="14"/>
  <c r="V127" i="14"/>
  <c r="U127" i="14"/>
  <c r="T127" i="14"/>
  <c r="S127" i="14"/>
  <c r="R127" i="14"/>
  <c r="Q127" i="14"/>
  <c r="P127" i="14"/>
  <c r="O127" i="14"/>
  <c r="N127" i="14"/>
  <c r="M127" i="14"/>
  <c r="L127" i="14"/>
  <c r="K127" i="14"/>
  <c r="J127" i="14"/>
  <c r="I127" i="14"/>
  <c r="H127" i="14"/>
  <c r="G127" i="14"/>
  <c r="AX126" i="14"/>
  <c r="AW126" i="14"/>
  <c r="AV126" i="14"/>
  <c r="AU126" i="14"/>
  <c r="AT126" i="14"/>
  <c r="AS126" i="14"/>
  <c r="AR126" i="14"/>
  <c r="AQ126" i="14"/>
  <c r="AP126" i="14"/>
  <c r="AO126" i="14"/>
  <c r="AN126" i="14"/>
  <c r="AM126" i="14"/>
  <c r="AL126" i="14"/>
  <c r="AK126" i="14"/>
  <c r="AJ126" i="14"/>
  <c r="AI126" i="14"/>
  <c r="AH126" i="14"/>
  <c r="AG126" i="14"/>
  <c r="AF126" i="14"/>
  <c r="AE126" i="14"/>
  <c r="AD126" i="14"/>
  <c r="AC126" i="14"/>
  <c r="AB126" i="14"/>
  <c r="AA126" i="14"/>
  <c r="Z126" i="14"/>
  <c r="Y126" i="14"/>
  <c r="X126" i="14"/>
  <c r="W126" i="14"/>
  <c r="V126" i="14"/>
  <c r="U126" i="14"/>
  <c r="T126" i="14"/>
  <c r="S126" i="14"/>
  <c r="R126" i="14"/>
  <c r="Q126" i="14"/>
  <c r="P126" i="14"/>
  <c r="O126" i="14"/>
  <c r="N126" i="14"/>
  <c r="M126" i="14"/>
  <c r="L126" i="14"/>
  <c r="K126" i="14"/>
  <c r="J126" i="14"/>
  <c r="I126" i="14"/>
  <c r="H126" i="14"/>
  <c r="G126" i="14"/>
  <c r="AX125" i="14"/>
  <c r="AW125" i="14"/>
  <c r="AV125" i="14"/>
  <c r="AU125" i="14"/>
  <c r="AT125" i="14"/>
  <c r="AS125" i="14"/>
  <c r="AR125" i="14"/>
  <c r="AQ125" i="14"/>
  <c r="AP125" i="14"/>
  <c r="AO125" i="14"/>
  <c r="AN125" i="14"/>
  <c r="AM125" i="14"/>
  <c r="AL125" i="14"/>
  <c r="AK125" i="14"/>
  <c r="AJ125" i="14"/>
  <c r="AI125" i="14"/>
  <c r="AH125" i="14"/>
  <c r="AG125" i="14"/>
  <c r="AF125" i="14"/>
  <c r="AE125" i="14"/>
  <c r="AD125" i="14"/>
  <c r="AC125" i="14"/>
  <c r="AB125" i="14"/>
  <c r="AA125" i="14"/>
  <c r="Z125" i="14"/>
  <c r="Y125" i="14"/>
  <c r="X125" i="14"/>
  <c r="W125" i="14"/>
  <c r="V125" i="14"/>
  <c r="U125" i="14"/>
  <c r="T125" i="14"/>
  <c r="S125" i="14"/>
  <c r="R125" i="14"/>
  <c r="Q125" i="14"/>
  <c r="P125" i="14"/>
  <c r="O125" i="14"/>
  <c r="N125" i="14"/>
  <c r="M125" i="14"/>
  <c r="L125" i="14"/>
  <c r="K125" i="14"/>
  <c r="J125" i="14"/>
  <c r="I125" i="14"/>
  <c r="H125" i="14"/>
  <c r="G125" i="14"/>
  <c r="AX124" i="14"/>
  <c r="AW124" i="14"/>
  <c r="AV124" i="14"/>
  <c r="AU124" i="14"/>
  <c r="AT124" i="14"/>
  <c r="AS124" i="14"/>
  <c r="AR124" i="14"/>
  <c r="AQ124" i="14"/>
  <c r="AP124" i="14"/>
  <c r="AO124" i="14"/>
  <c r="AN124" i="14"/>
  <c r="AM124" i="14"/>
  <c r="AL124" i="14"/>
  <c r="AK124" i="14"/>
  <c r="AJ124" i="14"/>
  <c r="AI124" i="14"/>
  <c r="AH124" i="14"/>
  <c r="AG124" i="14"/>
  <c r="AF124" i="14"/>
  <c r="AE124" i="14"/>
  <c r="AD124" i="14"/>
  <c r="AC124" i="14"/>
  <c r="AB124" i="14"/>
  <c r="AA124" i="14"/>
  <c r="Z124" i="14"/>
  <c r="Y124" i="14"/>
  <c r="X124" i="14"/>
  <c r="W124" i="14"/>
  <c r="V124" i="14"/>
  <c r="U124" i="14"/>
  <c r="T124" i="14"/>
  <c r="S124" i="14"/>
  <c r="R124" i="14"/>
  <c r="Q124" i="14"/>
  <c r="P124" i="14"/>
  <c r="O124" i="14"/>
  <c r="N124" i="14"/>
  <c r="M124" i="14"/>
  <c r="L124" i="14"/>
  <c r="K124" i="14"/>
  <c r="J124" i="14"/>
  <c r="I124" i="14"/>
  <c r="H124" i="14"/>
  <c r="G124" i="14"/>
  <c r="AX123" i="14"/>
  <c r="AW123" i="14"/>
  <c r="AV123" i="14"/>
  <c r="AU123" i="14"/>
  <c r="AT123" i="14"/>
  <c r="AS123" i="14"/>
  <c r="AR123" i="14"/>
  <c r="AQ123" i="14"/>
  <c r="AP123" i="14"/>
  <c r="AO123" i="14"/>
  <c r="AN123" i="14"/>
  <c r="AM123" i="14"/>
  <c r="AL123" i="14"/>
  <c r="AK123" i="14"/>
  <c r="AJ123" i="14"/>
  <c r="AI123" i="14"/>
  <c r="AH123" i="14"/>
  <c r="AG123" i="14"/>
  <c r="AF123" i="14"/>
  <c r="AE123" i="14"/>
  <c r="AD123" i="14"/>
  <c r="AC123" i="14"/>
  <c r="AB123" i="14"/>
  <c r="AA123" i="14"/>
  <c r="Z123" i="14"/>
  <c r="Y123" i="14"/>
  <c r="X123" i="14"/>
  <c r="W123" i="14"/>
  <c r="V123" i="14"/>
  <c r="U123" i="14"/>
  <c r="T123" i="14"/>
  <c r="S123" i="14"/>
  <c r="R123" i="14"/>
  <c r="Q123" i="14"/>
  <c r="P123" i="14"/>
  <c r="O123" i="14"/>
  <c r="N123" i="14"/>
  <c r="M123" i="14"/>
  <c r="L123" i="14"/>
  <c r="K123" i="14"/>
  <c r="J123" i="14"/>
  <c r="I123" i="14"/>
  <c r="H123" i="14"/>
  <c r="G123" i="14"/>
  <c r="AX122" i="14"/>
  <c r="AW122" i="14"/>
  <c r="AV122" i="14"/>
  <c r="AU122" i="14"/>
  <c r="AT122" i="14"/>
  <c r="AS122" i="14"/>
  <c r="AR122" i="14"/>
  <c r="AQ122" i="14"/>
  <c r="AP122" i="14"/>
  <c r="AO122" i="14"/>
  <c r="AN122" i="14"/>
  <c r="AM122" i="14"/>
  <c r="AL122" i="14"/>
  <c r="AK122" i="14"/>
  <c r="AJ122" i="14"/>
  <c r="AI122" i="14"/>
  <c r="AH122" i="14"/>
  <c r="AG122" i="14"/>
  <c r="AF122" i="14"/>
  <c r="AE122" i="14"/>
  <c r="AD122" i="14"/>
  <c r="AC122" i="14"/>
  <c r="AB122" i="14"/>
  <c r="AA122" i="14"/>
  <c r="Z122" i="14"/>
  <c r="Y122" i="14"/>
  <c r="X122" i="14"/>
  <c r="W122" i="14"/>
  <c r="V122" i="14"/>
  <c r="U122" i="14"/>
  <c r="T122" i="14"/>
  <c r="S122" i="14"/>
  <c r="R122" i="14"/>
  <c r="Q122" i="14"/>
  <c r="P122" i="14"/>
  <c r="O122" i="14"/>
  <c r="N122" i="14"/>
  <c r="M122" i="14"/>
  <c r="L122" i="14"/>
  <c r="K122" i="14"/>
  <c r="J122" i="14"/>
  <c r="I122" i="14"/>
  <c r="H122" i="14"/>
  <c r="G122" i="14"/>
  <c r="AX121" i="14"/>
  <c r="AW121" i="14"/>
  <c r="AV121" i="14"/>
  <c r="AU121" i="14"/>
  <c r="AT121" i="14"/>
  <c r="AS121" i="14"/>
  <c r="AR121" i="14"/>
  <c r="AQ121" i="14"/>
  <c r="AP121" i="14"/>
  <c r="AO121" i="14"/>
  <c r="AN121" i="14"/>
  <c r="AM121" i="14"/>
  <c r="AL121" i="14"/>
  <c r="AK121" i="14"/>
  <c r="AJ121" i="14"/>
  <c r="AI121" i="14"/>
  <c r="AH121" i="14"/>
  <c r="AG121" i="14"/>
  <c r="AF121" i="14"/>
  <c r="AE121" i="14"/>
  <c r="AD121" i="14"/>
  <c r="AC121" i="14"/>
  <c r="AB121" i="14"/>
  <c r="AA121" i="14"/>
  <c r="Z121" i="14"/>
  <c r="Y121" i="14"/>
  <c r="X121" i="14"/>
  <c r="W121" i="14"/>
  <c r="V121" i="14"/>
  <c r="U121" i="14"/>
  <c r="T121" i="14"/>
  <c r="S121" i="14"/>
  <c r="R121" i="14"/>
  <c r="Q121" i="14"/>
  <c r="P121" i="14"/>
  <c r="O121" i="14"/>
  <c r="N121" i="14"/>
  <c r="M121" i="14"/>
  <c r="L121" i="14"/>
  <c r="K121" i="14"/>
  <c r="J121" i="14"/>
  <c r="I121" i="14"/>
  <c r="H121" i="14"/>
  <c r="G121" i="14"/>
  <c r="AX120" i="14"/>
  <c r="AW120" i="14"/>
  <c r="AV120" i="14"/>
  <c r="AU120" i="14"/>
  <c r="AT120" i="14"/>
  <c r="AS120" i="14"/>
  <c r="AR120" i="14"/>
  <c r="AQ120" i="14"/>
  <c r="AP120" i="14"/>
  <c r="AO120" i="14"/>
  <c r="AN120" i="14"/>
  <c r="AM120" i="14"/>
  <c r="AL120" i="14"/>
  <c r="AK120" i="14"/>
  <c r="AJ120" i="14"/>
  <c r="AI120" i="14"/>
  <c r="AH120" i="14"/>
  <c r="AG120" i="14"/>
  <c r="AF120" i="14"/>
  <c r="AE120" i="14"/>
  <c r="AD120" i="14"/>
  <c r="AC120" i="14"/>
  <c r="AB120" i="14"/>
  <c r="AA120" i="14"/>
  <c r="Z120" i="14"/>
  <c r="Y120" i="14"/>
  <c r="X120" i="14"/>
  <c r="W120" i="14"/>
  <c r="V120" i="14"/>
  <c r="U120" i="14"/>
  <c r="T120" i="14"/>
  <c r="S120" i="14"/>
  <c r="R120" i="14"/>
  <c r="Q120" i="14"/>
  <c r="P120" i="14"/>
  <c r="O120" i="14"/>
  <c r="N120" i="14"/>
  <c r="M120" i="14"/>
  <c r="L120" i="14"/>
  <c r="K120" i="14"/>
  <c r="J120" i="14"/>
  <c r="I120" i="14"/>
  <c r="H120" i="14"/>
  <c r="G120" i="14"/>
  <c r="AX119" i="14"/>
  <c r="AW119" i="14"/>
  <c r="AV119" i="14"/>
  <c r="AU119" i="14"/>
  <c r="AT119" i="14"/>
  <c r="AS119" i="14"/>
  <c r="AR119" i="14"/>
  <c r="AQ119" i="14"/>
  <c r="AP119" i="14"/>
  <c r="AO119" i="14"/>
  <c r="AN119" i="14"/>
  <c r="AM119" i="14"/>
  <c r="AL119" i="14"/>
  <c r="AK119" i="14"/>
  <c r="AJ119" i="14"/>
  <c r="AI119" i="14"/>
  <c r="AH119" i="14"/>
  <c r="AG119" i="14"/>
  <c r="AF119" i="14"/>
  <c r="AE119" i="14"/>
  <c r="AD119" i="14"/>
  <c r="AC119" i="14"/>
  <c r="AB119" i="14"/>
  <c r="AA119" i="14"/>
  <c r="Z119" i="14"/>
  <c r="Y119" i="14"/>
  <c r="X119" i="14"/>
  <c r="W119" i="14"/>
  <c r="V119" i="14"/>
  <c r="U119" i="14"/>
  <c r="T119" i="14"/>
  <c r="S119" i="14"/>
  <c r="R119" i="14"/>
  <c r="Q119" i="14"/>
  <c r="P119" i="14"/>
  <c r="O119" i="14"/>
  <c r="N119" i="14"/>
  <c r="M119" i="14"/>
  <c r="L119" i="14"/>
  <c r="K119" i="14"/>
  <c r="J119" i="14"/>
  <c r="I119" i="14"/>
  <c r="H119" i="14"/>
  <c r="G119" i="14"/>
  <c r="AX118" i="14"/>
  <c r="AW118" i="14"/>
  <c r="AV118" i="14"/>
  <c r="AU118" i="14"/>
  <c r="AT118" i="14"/>
  <c r="AS118" i="14"/>
  <c r="AR118" i="14"/>
  <c r="AQ118" i="14"/>
  <c r="AP118" i="14"/>
  <c r="AO118" i="14"/>
  <c r="AN118" i="14"/>
  <c r="AM118" i="14"/>
  <c r="AL118" i="14"/>
  <c r="AK118" i="14"/>
  <c r="AJ118" i="14"/>
  <c r="AI118" i="14"/>
  <c r="AH118" i="14"/>
  <c r="AG118" i="14"/>
  <c r="AF118" i="14"/>
  <c r="AE118" i="14"/>
  <c r="AD118" i="14"/>
  <c r="AC118" i="14"/>
  <c r="AB118" i="14"/>
  <c r="AA118" i="14"/>
  <c r="Z118" i="14"/>
  <c r="Y118" i="14"/>
  <c r="X118" i="14"/>
  <c r="W118" i="14"/>
  <c r="V118" i="14"/>
  <c r="U118" i="14"/>
  <c r="T118" i="14"/>
  <c r="S118" i="14"/>
  <c r="R118" i="14"/>
  <c r="Q118" i="14"/>
  <c r="P118" i="14"/>
  <c r="O118" i="14"/>
  <c r="N118" i="14"/>
  <c r="M118" i="14"/>
  <c r="L118" i="14"/>
  <c r="K118" i="14"/>
  <c r="J118" i="14"/>
  <c r="I118" i="14"/>
  <c r="H118" i="14"/>
  <c r="G118" i="14"/>
  <c r="AX117" i="14"/>
  <c r="AW117" i="14"/>
  <c r="AV117" i="14"/>
  <c r="AU117" i="14"/>
  <c r="AT117" i="14"/>
  <c r="AS117" i="14"/>
  <c r="AR117" i="14"/>
  <c r="AQ117" i="14"/>
  <c r="AP117" i="14"/>
  <c r="AO117" i="14"/>
  <c r="AN117" i="14"/>
  <c r="AM117" i="14"/>
  <c r="AL117" i="14"/>
  <c r="AK117" i="14"/>
  <c r="AJ117" i="14"/>
  <c r="AI117" i="14"/>
  <c r="AH117" i="14"/>
  <c r="AG117" i="14"/>
  <c r="AF117" i="14"/>
  <c r="AE117" i="14"/>
  <c r="AD117" i="14"/>
  <c r="AC117" i="14"/>
  <c r="AB117" i="14"/>
  <c r="AA117" i="14"/>
  <c r="Z117" i="14"/>
  <c r="Y117" i="14"/>
  <c r="X117" i="14"/>
  <c r="W117" i="14"/>
  <c r="V117" i="14"/>
  <c r="U117" i="14"/>
  <c r="T117" i="14"/>
  <c r="S117" i="14"/>
  <c r="R117" i="14"/>
  <c r="Q117" i="14"/>
  <c r="P117" i="14"/>
  <c r="O117" i="14"/>
  <c r="N117" i="14"/>
  <c r="M117" i="14"/>
  <c r="L117" i="14"/>
  <c r="K117" i="14"/>
  <c r="J117" i="14"/>
  <c r="I117" i="14"/>
  <c r="H117" i="14"/>
  <c r="G117" i="14"/>
  <c r="AX116" i="14"/>
  <c r="AW116" i="14"/>
  <c r="AV116" i="14"/>
  <c r="AU116" i="14"/>
  <c r="AT116" i="14"/>
  <c r="AS116" i="14"/>
  <c r="AR116" i="14"/>
  <c r="AQ116" i="14"/>
  <c r="AP116" i="14"/>
  <c r="AO116" i="14"/>
  <c r="AN116" i="14"/>
  <c r="AM116" i="14"/>
  <c r="AL116" i="14"/>
  <c r="AK116" i="14"/>
  <c r="AJ116" i="14"/>
  <c r="AI116" i="14"/>
  <c r="AH116" i="14"/>
  <c r="AG116" i="14"/>
  <c r="AF116" i="14"/>
  <c r="AE116" i="14"/>
  <c r="AD116" i="14"/>
  <c r="AC116" i="14"/>
  <c r="AB116" i="14"/>
  <c r="AA116" i="14"/>
  <c r="Z116" i="14"/>
  <c r="Y116" i="14"/>
  <c r="X116" i="14"/>
  <c r="W116" i="14"/>
  <c r="V116" i="14"/>
  <c r="U116" i="14"/>
  <c r="T116" i="14"/>
  <c r="S116" i="14"/>
  <c r="R116" i="14"/>
  <c r="Q116" i="14"/>
  <c r="P116" i="14"/>
  <c r="O116" i="14"/>
  <c r="N116" i="14"/>
  <c r="M116" i="14"/>
  <c r="L116" i="14"/>
  <c r="K116" i="14"/>
  <c r="J116" i="14"/>
  <c r="I116" i="14"/>
  <c r="H116" i="14"/>
  <c r="G116" i="14"/>
  <c r="AX115" i="14"/>
  <c r="AW115" i="14"/>
  <c r="AV115" i="14"/>
  <c r="AU115" i="14"/>
  <c r="AT115" i="14"/>
  <c r="AS115" i="14"/>
  <c r="AR115" i="14"/>
  <c r="AQ115" i="14"/>
  <c r="AP115" i="14"/>
  <c r="AO115" i="14"/>
  <c r="AN115" i="14"/>
  <c r="AM115" i="14"/>
  <c r="AL115" i="14"/>
  <c r="AK115" i="14"/>
  <c r="AJ115" i="14"/>
  <c r="AI115" i="14"/>
  <c r="AH115" i="14"/>
  <c r="AG115" i="14"/>
  <c r="AF115" i="14"/>
  <c r="AE115" i="14"/>
  <c r="AD115" i="14"/>
  <c r="AC115" i="14"/>
  <c r="AB115" i="14"/>
  <c r="AA115" i="14"/>
  <c r="Z115" i="14"/>
  <c r="Y115" i="14"/>
  <c r="X115" i="14"/>
  <c r="W115" i="14"/>
  <c r="V115" i="14"/>
  <c r="U115" i="14"/>
  <c r="T115" i="14"/>
  <c r="S115" i="14"/>
  <c r="R115" i="14"/>
  <c r="Q115" i="14"/>
  <c r="P115" i="14"/>
  <c r="O115" i="14"/>
  <c r="N115" i="14"/>
  <c r="M115" i="14"/>
  <c r="L115" i="14"/>
  <c r="K115" i="14"/>
  <c r="J115" i="14"/>
  <c r="I115" i="14"/>
  <c r="H115" i="14"/>
  <c r="G115" i="14"/>
  <c r="AX114" i="14"/>
  <c r="AW114" i="14"/>
  <c r="AV114" i="14"/>
  <c r="AU114" i="14"/>
  <c r="AT114" i="14"/>
  <c r="AS114" i="14"/>
  <c r="AR114" i="14"/>
  <c r="AQ114" i="14"/>
  <c r="AP114" i="14"/>
  <c r="AO114" i="14"/>
  <c r="AN114" i="14"/>
  <c r="AM114" i="14"/>
  <c r="AL114" i="14"/>
  <c r="AK114" i="14"/>
  <c r="AJ114" i="14"/>
  <c r="AI114" i="14"/>
  <c r="AH114" i="14"/>
  <c r="AG114" i="14"/>
  <c r="AF114" i="14"/>
  <c r="AE114" i="14"/>
  <c r="AD114" i="14"/>
  <c r="AC114" i="14"/>
  <c r="AB114" i="14"/>
  <c r="AA114" i="14"/>
  <c r="Z114" i="14"/>
  <c r="Y114" i="14"/>
  <c r="X114" i="14"/>
  <c r="W114" i="14"/>
  <c r="V114" i="14"/>
  <c r="U114" i="14"/>
  <c r="T114" i="14"/>
  <c r="S114" i="14"/>
  <c r="R114" i="14"/>
  <c r="Q114" i="14"/>
  <c r="P114" i="14"/>
  <c r="O114" i="14"/>
  <c r="N114" i="14"/>
  <c r="M114" i="14"/>
  <c r="L114" i="14"/>
  <c r="K114" i="14"/>
  <c r="J114" i="14"/>
  <c r="I114" i="14"/>
  <c r="H114" i="14"/>
  <c r="G114" i="14"/>
  <c r="AX113" i="14"/>
  <c r="AW113" i="14"/>
  <c r="AV113" i="14"/>
  <c r="AU113" i="14"/>
  <c r="AT113" i="14"/>
  <c r="AS113" i="14"/>
  <c r="AR113" i="14"/>
  <c r="AQ113" i="14"/>
  <c r="AP113" i="14"/>
  <c r="AO113" i="14"/>
  <c r="AN113" i="14"/>
  <c r="AM113" i="14"/>
  <c r="AL113" i="14"/>
  <c r="AK113" i="14"/>
  <c r="AJ113" i="14"/>
  <c r="AI113" i="14"/>
  <c r="AH113" i="14"/>
  <c r="AG113" i="14"/>
  <c r="AF113" i="14"/>
  <c r="AE113" i="14"/>
  <c r="AD113" i="14"/>
  <c r="AC113" i="14"/>
  <c r="AB113" i="14"/>
  <c r="AA113" i="14"/>
  <c r="Z113" i="14"/>
  <c r="Y113" i="14"/>
  <c r="X113" i="14"/>
  <c r="W113" i="14"/>
  <c r="V113" i="14"/>
  <c r="U113" i="14"/>
  <c r="T113" i="14"/>
  <c r="S113" i="14"/>
  <c r="R113" i="14"/>
  <c r="Q113" i="14"/>
  <c r="P113" i="14"/>
  <c r="O113" i="14"/>
  <c r="N113" i="14"/>
  <c r="M113" i="14"/>
  <c r="L113" i="14"/>
  <c r="K113" i="14"/>
  <c r="J113" i="14"/>
  <c r="I113" i="14"/>
  <c r="H113" i="14"/>
  <c r="G113" i="14"/>
  <c r="AX112" i="14"/>
  <c r="AW112" i="14"/>
  <c r="AV112" i="14"/>
  <c r="AU112" i="14"/>
  <c r="AT112" i="14"/>
  <c r="AS112" i="14"/>
  <c r="AR112" i="14"/>
  <c r="AQ112" i="14"/>
  <c r="AP112" i="14"/>
  <c r="AO112" i="14"/>
  <c r="AN112" i="14"/>
  <c r="AM112" i="14"/>
  <c r="AL112" i="14"/>
  <c r="AK112" i="14"/>
  <c r="AJ112" i="14"/>
  <c r="AI112" i="14"/>
  <c r="AH112" i="14"/>
  <c r="AG112" i="14"/>
  <c r="AF112" i="14"/>
  <c r="AE112" i="14"/>
  <c r="AD112" i="14"/>
  <c r="AC112" i="14"/>
  <c r="AB112" i="14"/>
  <c r="AA112" i="14"/>
  <c r="Z112" i="14"/>
  <c r="Y112" i="14"/>
  <c r="X112" i="14"/>
  <c r="W112" i="14"/>
  <c r="V112" i="14"/>
  <c r="U112" i="14"/>
  <c r="T112" i="14"/>
  <c r="S112" i="14"/>
  <c r="R112" i="14"/>
  <c r="Q112" i="14"/>
  <c r="P112" i="14"/>
  <c r="O112" i="14"/>
  <c r="N112" i="14"/>
  <c r="M112" i="14"/>
  <c r="L112" i="14"/>
  <c r="K112" i="14"/>
  <c r="J112" i="14"/>
  <c r="I112" i="14"/>
  <c r="H112" i="14"/>
  <c r="G112" i="14"/>
  <c r="AX111" i="14"/>
  <c r="AW111" i="14"/>
  <c r="AV111" i="14"/>
  <c r="AU111" i="14"/>
  <c r="AT111" i="14"/>
  <c r="AS111" i="14"/>
  <c r="AR111" i="14"/>
  <c r="AQ111" i="14"/>
  <c r="AP111" i="14"/>
  <c r="AO111" i="14"/>
  <c r="AN111" i="14"/>
  <c r="AM111" i="14"/>
  <c r="AL111" i="14"/>
  <c r="AK111" i="14"/>
  <c r="AJ111" i="14"/>
  <c r="AI111" i="14"/>
  <c r="AH111" i="14"/>
  <c r="AG111" i="14"/>
  <c r="AF111" i="14"/>
  <c r="AE111" i="14"/>
  <c r="AD111" i="14"/>
  <c r="AC111" i="14"/>
  <c r="AB111" i="14"/>
  <c r="AA111" i="14"/>
  <c r="Z111" i="14"/>
  <c r="Y111" i="14"/>
  <c r="X111" i="14"/>
  <c r="W111" i="14"/>
  <c r="V111" i="14"/>
  <c r="U111" i="14"/>
  <c r="T111" i="14"/>
  <c r="S111" i="14"/>
  <c r="R111" i="14"/>
  <c r="Q111" i="14"/>
  <c r="P111" i="14"/>
  <c r="O111" i="14"/>
  <c r="N111" i="14"/>
  <c r="M111" i="14"/>
  <c r="L111" i="14"/>
  <c r="K111" i="14"/>
  <c r="J111" i="14"/>
  <c r="I111" i="14"/>
  <c r="H111" i="14"/>
  <c r="G111" i="14"/>
  <c r="AX110" i="14"/>
  <c r="AW110" i="14"/>
  <c r="AV110" i="14"/>
  <c r="AU110" i="14"/>
  <c r="AT110" i="14"/>
  <c r="AS110" i="14"/>
  <c r="AR110" i="14"/>
  <c r="AQ110" i="14"/>
  <c r="AP110" i="14"/>
  <c r="AO110" i="14"/>
  <c r="AN110" i="14"/>
  <c r="AM110" i="14"/>
  <c r="AL110" i="14"/>
  <c r="AK110" i="14"/>
  <c r="AJ110" i="14"/>
  <c r="AI110" i="14"/>
  <c r="AH110" i="14"/>
  <c r="AG110" i="14"/>
  <c r="AF110" i="14"/>
  <c r="AE110" i="14"/>
  <c r="AD110" i="14"/>
  <c r="AC110" i="14"/>
  <c r="AB110" i="14"/>
  <c r="AA110" i="14"/>
  <c r="Z110" i="14"/>
  <c r="Y110" i="14"/>
  <c r="X110" i="14"/>
  <c r="W110" i="14"/>
  <c r="V110" i="14"/>
  <c r="U110" i="14"/>
  <c r="T110" i="14"/>
  <c r="S110" i="14"/>
  <c r="R110" i="14"/>
  <c r="Q110" i="14"/>
  <c r="P110" i="14"/>
  <c r="O110" i="14"/>
  <c r="N110" i="14"/>
  <c r="M110" i="14"/>
  <c r="L110" i="14"/>
  <c r="K110" i="14"/>
  <c r="J110" i="14"/>
  <c r="I110" i="14"/>
  <c r="H110" i="14"/>
  <c r="G110" i="14"/>
  <c r="AX109" i="14"/>
  <c r="AW109" i="14"/>
  <c r="AV109" i="14"/>
  <c r="AU109" i="14"/>
  <c r="AT109" i="14"/>
  <c r="AS109" i="14"/>
  <c r="AR109" i="14"/>
  <c r="AQ109" i="14"/>
  <c r="AP109" i="14"/>
  <c r="AO109" i="14"/>
  <c r="AN109" i="14"/>
  <c r="AM109" i="14"/>
  <c r="AL109" i="14"/>
  <c r="AK109" i="14"/>
  <c r="AJ109" i="14"/>
  <c r="AI109" i="14"/>
  <c r="AH109" i="14"/>
  <c r="AG109" i="14"/>
  <c r="AF109" i="14"/>
  <c r="AE109" i="14"/>
  <c r="AD109" i="14"/>
  <c r="AC109" i="14"/>
  <c r="AB109" i="14"/>
  <c r="AA109" i="14"/>
  <c r="Z109" i="14"/>
  <c r="Y109" i="14"/>
  <c r="X109" i="14"/>
  <c r="W109" i="14"/>
  <c r="V109" i="14"/>
  <c r="U109" i="14"/>
  <c r="T109" i="14"/>
  <c r="S109" i="14"/>
  <c r="R109" i="14"/>
  <c r="Q109" i="14"/>
  <c r="P109" i="14"/>
  <c r="O109" i="14"/>
  <c r="N109" i="14"/>
  <c r="M109" i="14"/>
  <c r="L109" i="14"/>
  <c r="K109" i="14"/>
  <c r="J109" i="14"/>
  <c r="I109" i="14"/>
  <c r="H109" i="14"/>
  <c r="G109" i="14"/>
  <c r="AX108" i="14"/>
  <c r="AW108" i="14"/>
  <c r="AV108" i="14"/>
  <c r="AU108" i="14"/>
  <c r="AT108" i="14"/>
  <c r="AS108" i="14"/>
  <c r="AR108" i="14"/>
  <c r="AQ108" i="14"/>
  <c r="AP108" i="14"/>
  <c r="AO108" i="14"/>
  <c r="AN108" i="14"/>
  <c r="AM108" i="14"/>
  <c r="AL108" i="14"/>
  <c r="AK108" i="14"/>
  <c r="AJ108" i="14"/>
  <c r="AI108" i="14"/>
  <c r="AH108" i="14"/>
  <c r="AG108" i="14"/>
  <c r="AF108" i="14"/>
  <c r="AE108" i="14"/>
  <c r="AD108" i="14"/>
  <c r="AC108" i="14"/>
  <c r="AB108" i="14"/>
  <c r="AA108" i="14"/>
  <c r="Z108" i="14"/>
  <c r="Y108" i="14"/>
  <c r="X108" i="14"/>
  <c r="W108" i="14"/>
  <c r="V108" i="14"/>
  <c r="U108" i="14"/>
  <c r="T108" i="14"/>
  <c r="S108" i="14"/>
  <c r="R108" i="14"/>
  <c r="Q108" i="14"/>
  <c r="P108" i="14"/>
  <c r="O108" i="14"/>
  <c r="N108" i="14"/>
  <c r="M108" i="14"/>
  <c r="L108" i="14"/>
  <c r="K108" i="14"/>
  <c r="J108" i="14"/>
  <c r="I108" i="14"/>
  <c r="H108" i="14"/>
  <c r="G108" i="14"/>
  <c r="AX107" i="14"/>
  <c r="AW107" i="14"/>
  <c r="AV107" i="14"/>
  <c r="AU107" i="14"/>
  <c r="AT107" i="14"/>
  <c r="AS107" i="14"/>
  <c r="AR107" i="14"/>
  <c r="AQ107" i="14"/>
  <c r="AP107" i="14"/>
  <c r="AO107" i="14"/>
  <c r="AN107" i="14"/>
  <c r="AM107" i="14"/>
  <c r="AL107" i="14"/>
  <c r="AK107" i="14"/>
  <c r="AJ107" i="14"/>
  <c r="AI107" i="14"/>
  <c r="AH107" i="14"/>
  <c r="AG107" i="14"/>
  <c r="AF107" i="14"/>
  <c r="AE107" i="14"/>
  <c r="AD107" i="14"/>
  <c r="AC107" i="14"/>
  <c r="AB107" i="14"/>
  <c r="AA107" i="14"/>
  <c r="Z107" i="14"/>
  <c r="Y107" i="14"/>
  <c r="X107" i="14"/>
  <c r="W107" i="14"/>
  <c r="V107" i="14"/>
  <c r="U107" i="14"/>
  <c r="T107" i="14"/>
  <c r="S107" i="14"/>
  <c r="R107" i="14"/>
  <c r="Q107" i="14"/>
  <c r="P107" i="14"/>
  <c r="O107" i="14"/>
  <c r="N107" i="14"/>
  <c r="M107" i="14"/>
  <c r="L107" i="14"/>
  <c r="K107" i="14"/>
  <c r="J107" i="14"/>
  <c r="I107" i="14"/>
  <c r="H107" i="14"/>
  <c r="G107" i="14"/>
  <c r="AX106" i="14"/>
  <c r="AW106" i="14"/>
  <c r="AV106" i="14"/>
  <c r="AU106" i="14"/>
  <c r="AT106" i="14"/>
  <c r="AS106" i="14"/>
  <c r="AR106" i="14"/>
  <c r="AQ106" i="14"/>
  <c r="AP106" i="14"/>
  <c r="AO106" i="14"/>
  <c r="AN106" i="14"/>
  <c r="AM106" i="14"/>
  <c r="AL106" i="14"/>
  <c r="AK106" i="14"/>
  <c r="AJ106" i="14"/>
  <c r="AI106" i="14"/>
  <c r="AH106" i="14"/>
  <c r="AG106" i="14"/>
  <c r="AF106" i="14"/>
  <c r="AE106" i="14"/>
  <c r="AD106" i="14"/>
  <c r="AC106" i="14"/>
  <c r="AB106" i="14"/>
  <c r="AA106" i="14"/>
  <c r="Z106" i="14"/>
  <c r="Y106" i="14"/>
  <c r="X106" i="14"/>
  <c r="W106" i="14"/>
  <c r="V106" i="14"/>
  <c r="U106" i="14"/>
  <c r="T106" i="14"/>
  <c r="S106" i="14"/>
  <c r="R106" i="14"/>
  <c r="Q106" i="14"/>
  <c r="P106" i="14"/>
  <c r="O106" i="14"/>
  <c r="N106" i="14"/>
  <c r="M106" i="14"/>
  <c r="L106" i="14"/>
  <c r="K106" i="14"/>
  <c r="J106" i="14"/>
  <c r="I106" i="14"/>
  <c r="H106" i="14"/>
  <c r="G106" i="14"/>
  <c r="AX105" i="14"/>
  <c r="AW105" i="14"/>
  <c r="AV105" i="14"/>
  <c r="AU105" i="14"/>
  <c r="AT105" i="14"/>
  <c r="AS105" i="14"/>
  <c r="AR105" i="14"/>
  <c r="AQ105" i="14"/>
  <c r="AP105" i="14"/>
  <c r="AO105" i="14"/>
  <c r="AN105" i="14"/>
  <c r="AM105" i="14"/>
  <c r="AL105" i="14"/>
  <c r="AK105" i="14"/>
  <c r="AJ105" i="14"/>
  <c r="AI105" i="14"/>
  <c r="AH105" i="14"/>
  <c r="AG105" i="14"/>
  <c r="AF105" i="14"/>
  <c r="AE105" i="14"/>
  <c r="AD105" i="14"/>
  <c r="AC105" i="14"/>
  <c r="AB105" i="14"/>
  <c r="AA105" i="14"/>
  <c r="Z105" i="14"/>
  <c r="Y105" i="14"/>
  <c r="X105" i="14"/>
  <c r="W105" i="14"/>
  <c r="V105" i="14"/>
  <c r="U105" i="14"/>
  <c r="T105" i="14"/>
  <c r="S105" i="14"/>
  <c r="R105" i="14"/>
  <c r="Q105" i="14"/>
  <c r="P105" i="14"/>
  <c r="O105" i="14"/>
  <c r="N105" i="14"/>
  <c r="M105" i="14"/>
  <c r="L105" i="14"/>
  <c r="K105" i="14"/>
  <c r="J105" i="14"/>
  <c r="I105" i="14"/>
  <c r="H105" i="14"/>
  <c r="G105" i="14"/>
  <c r="AX104" i="14"/>
  <c r="AW104" i="14"/>
  <c r="AV104" i="14"/>
  <c r="AU104" i="14"/>
  <c r="AT104" i="14"/>
  <c r="AS104" i="14"/>
  <c r="AR104" i="14"/>
  <c r="AQ104" i="14"/>
  <c r="AP104" i="14"/>
  <c r="AO104" i="14"/>
  <c r="AN104" i="14"/>
  <c r="AM104" i="14"/>
  <c r="AL104" i="14"/>
  <c r="AK104" i="14"/>
  <c r="AJ104" i="14"/>
  <c r="AI104" i="14"/>
  <c r="AH104" i="14"/>
  <c r="AG104" i="14"/>
  <c r="AF104" i="14"/>
  <c r="AE104" i="14"/>
  <c r="AD104" i="14"/>
  <c r="AC104" i="14"/>
  <c r="AB104" i="14"/>
  <c r="AA104" i="14"/>
  <c r="Z104" i="14"/>
  <c r="Y104" i="14"/>
  <c r="X104" i="14"/>
  <c r="W104" i="14"/>
  <c r="V104" i="14"/>
  <c r="U104" i="14"/>
  <c r="T104" i="14"/>
  <c r="S104" i="14"/>
  <c r="R104" i="14"/>
  <c r="Q104" i="14"/>
  <c r="P104" i="14"/>
  <c r="O104" i="14"/>
  <c r="N104" i="14"/>
  <c r="M104" i="14"/>
  <c r="L104" i="14"/>
  <c r="K104" i="14"/>
  <c r="J104" i="14"/>
  <c r="I104" i="14"/>
  <c r="H104" i="14"/>
  <c r="G104" i="14"/>
  <c r="AX103" i="14"/>
  <c r="AW103" i="14"/>
  <c r="AV103" i="14"/>
  <c r="AU103" i="14"/>
  <c r="AT103" i="14"/>
  <c r="AS103" i="14"/>
  <c r="AR103" i="14"/>
  <c r="AQ103" i="14"/>
  <c r="AP103" i="14"/>
  <c r="AO103" i="14"/>
  <c r="AN103" i="14"/>
  <c r="AM103" i="14"/>
  <c r="AL103" i="14"/>
  <c r="AK103" i="14"/>
  <c r="AJ103" i="14"/>
  <c r="AI103" i="14"/>
  <c r="AH103" i="14"/>
  <c r="AG103" i="14"/>
  <c r="AF103" i="14"/>
  <c r="AE103" i="14"/>
  <c r="AD103" i="14"/>
  <c r="AC103" i="14"/>
  <c r="AB103" i="14"/>
  <c r="AA103" i="14"/>
  <c r="Z103" i="14"/>
  <c r="Y103" i="14"/>
  <c r="X103" i="14"/>
  <c r="W103" i="14"/>
  <c r="V103" i="14"/>
  <c r="U103" i="14"/>
  <c r="T103" i="14"/>
  <c r="S103" i="14"/>
  <c r="R103" i="14"/>
  <c r="Q103" i="14"/>
  <c r="P103" i="14"/>
  <c r="O103" i="14"/>
  <c r="N103" i="14"/>
  <c r="M103" i="14"/>
  <c r="L103" i="14"/>
  <c r="K103" i="14"/>
  <c r="J103" i="14"/>
  <c r="I103" i="14"/>
  <c r="H103" i="14"/>
  <c r="G103" i="14"/>
  <c r="AX102" i="14"/>
  <c r="AW102" i="14"/>
  <c r="AV102" i="14"/>
  <c r="AU102" i="14"/>
  <c r="AT102" i="14"/>
  <c r="AS102" i="14"/>
  <c r="AR102" i="14"/>
  <c r="AQ102" i="14"/>
  <c r="AP102" i="14"/>
  <c r="AO102" i="14"/>
  <c r="AN102" i="14"/>
  <c r="AM102" i="14"/>
  <c r="AL102" i="14"/>
  <c r="AK102" i="14"/>
  <c r="AJ102" i="14"/>
  <c r="AI102" i="14"/>
  <c r="AH102" i="14"/>
  <c r="AG102" i="14"/>
  <c r="AF102" i="14"/>
  <c r="AE102" i="14"/>
  <c r="AD102" i="14"/>
  <c r="AC102" i="14"/>
  <c r="AB102" i="14"/>
  <c r="AA102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AX101" i="14"/>
  <c r="AW101" i="14"/>
  <c r="AV101" i="14"/>
  <c r="AU101" i="14"/>
  <c r="AT101" i="14"/>
  <c r="AS101" i="14"/>
  <c r="AR101" i="14"/>
  <c r="AQ101" i="14"/>
  <c r="AP101" i="14"/>
  <c r="AO101" i="14"/>
  <c r="AN101" i="14"/>
  <c r="AM101" i="14"/>
  <c r="AL101" i="14"/>
  <c r="AK101" i="14"/>
  <c r="AJ101" i="14"/>
  <c r="AI101" i="14"/>
  <c r="AH101" i="14"/>
  <c r="AG101" i="14"/>
  <c r="AF101" i="14"/>
  <c r="AE101" i="14"/>
  <c r="AD101" i="14"/>
  <c r="AC101" i="14"/>
  <c r="AB101" i="14"/>
  <c r="AA101" i="14"/>
  <c r="Z101" i="14"/>
  <c r="Y101" i="14"/>
  <c r="X101" i="14"/>
  <c r="W101" i="14"/>
  <c r="V101" i="14"/>
  <c r="U101" i="14"/>
  <c r="T101" i="14"/>
  <c r="S101" i="14"/>
  <c r="R101" i="14"/>
  <c r="Q101" i="14"/>
  <c r="P101" i="14"/>
  <c r="O101" i="14"/>
  <c r="N101" i="14"/>
  <c r="M101" i="14"/>
  <c r="L101" i="14"/>
  <c r="K101" i="14"/>
  <c r="J101" i="14"/>
  <c r="I101" i="14"/>
  <c r="H101" i="14"/>
  <c r="G101" i="14"/>
  <c r="AX100" i="14"/>
  <c r="AW100" i="14"/>
  <c r="AV100" i="14"/>
  <c r="AU100" i="14"/>
  <c r="AT100" i="14"/>
  <c r="AS100" i="14"/>
  <c r="AR100" i="14"/>
  <c r="AQ100" i="14"/>
  <c r="AP100" i="14"/>
  <c r="AO100" i="14"/>
  <c r="AN100" i="14"/>
  <c r="AM100" i="14"/>
  <c r="AL100" i="14"/>
  <c r="AK100" i="14"/>
  <c r="AJ100" i="14"/>
  <c r="AI100" i="14"/>
  <c r="AH100" i="14"/>
  <c r="AG100" i="14"/>
  <c r="AF100" i="14"/>
  <c r="AE100" i="14"/>
  <c r="AD100" i="14"/>
  <c r="AC100" i="14"/>
  <c r="AB100" i="14"/>
  <c r="AA100" i="14"/>
  <c r="Z100" i="14"/>
  <c r="Y100" i="14"/>
  <c r="X100" i="14"/>
  <c r="W100" i="14"/>
  <c r="V100" i="14"/>
  <c r="U100" i="14"/>
  <c r="T100" i="14"/>
  <c r="S100" i="14"/>
  <c r="R100" i="14"/>
  <c r="Q100" i="14"/>
  <c r="P100" i="14"/>
  <c r="O100" i="14"/>
  <c r="N100" i="14"/>
  <c r="M100" i="14"/>
  <c r="L100" i="14"/>
  <c r="K100" i="14"/>
  <c r="J100" i="14"/>
  <c r="I100" i="14"/>
  <c r="H100" i="14"/>
  <c r="G100" i="14"/>
  <c r="AX99" i="14"/>
  <c r="AW99" i="14"/>
  <c r="AV99" i="14"/>
  <c r="AU99" i="14"/>
  <c r="AT99" i="14"/>
  <c r="AS99" i="14"/>
  <c r="AR99" i="14"/>
  <c r="AQ99" i="14"/>
  <c r="AP99" i="14"/>
  <c r="AO99" i="14"/>
  <c r="AN99" i="14"/>
  <c r="AM99" i="14"/>
  <c r="AL99" i="14"/>
  <c r="AK99" i="14"/>
  <c r="AJ99" i="14"/>
  <c r="AI99" i="14"/>
  <c r="AH99" i="14"/>
  <c r="AG99" i="14"/>
  <c r="AF99" i="14"/>
  <c r="AE99" i="14"/>
  <c r="AD99" i="14"/>
  <c r="AC99" i="14"/>
  <c r="AB99" i="14"/>
  <c r="AA99" i="14"/>
  <c r="Z99" i="14"/>
  <c r="Y99" i="14"/>
  <c r="X99" i="14"/>
  <c r="W99" i="14"/>
  <c r="V99" i="14"/>
  <c r="U99" i="14"/>
  <c r="T99" i="14"/>
  <c r="S99" i="14"/>
  <c r="R99" i="14"/>
  <c r="Q99" i="14"/>
  <c r="P99" i="14"/>
  <c r="O99" i="14"/>
  <c r="N99" i="14"/>
  <c r="M99" i="14"/>
  <c r="L99" i="14"/>
  <c r="K99" i="14"/>
  <c r="J99" i="14"/>
  <c r="I99" i="14"/>
  <c r="H99" i="14"/>
  <c r="G99" i="14"/>
  <c r="AX98" i="14"/>
  <c r="AW98" i="14"/>
  <c r="AV98" i="14"/>
  <c r="AU98" i="14"/>
  <c r="AT98" i="14"/>
  <c r="AS98" i="14"/>
  <c r="AR98" i="14"/>
  <c r="AQ98" i="14"/>
  <c r="AP98" i="14"/>
  <c r="AO98" i="14"/>
  <c r="AN98" i="14"/>
  <c r="AM98" i="14"/>
  <c r="AL98" i="14"/>
  <c r="AK98" i="14"/>
  <c r="AJ98" i="14"/>
  <c r="AI98" i="14"/>
  <c r="AH98" i="14"/>
  <c r="AG98" i="14"/>
  <c r="AF98" i="14"/>
  <c r="AE98" i="14"/>
  <c r="AD98" i="14"/>
  <c r="AC98" i="14"/>
  <c r="AB98" i="14"/>
  <c r="AA98" i="14"/>
  <c r="Z98" i="14"/>
  <c r="Y98" i="14"/>
  <c r="X98" i="14"/>
  <c r="W98" i="14"/>
  <c r="V98" i="14"/>
  <c r="U98" i="14"/>
  <c r="T98" i="14"/>
  <c r="S98" i="14"/>
  <c r="R98" i="14"/>
  <c r="Q98" i="14"/>
  <c r="P98" i="14"/>
  <c r="O98" i="14"/>
  <c r="N98" i="14"/>
  <c r="M98" i="14"/>
  <c r="L98" i="14"/>
  <c r="K98" i="14"/>
  <c r="J98" i="14"/>
  <c r="I98" i="14"/>
  <c r="H98" i="14"/>
  <c r="G98" i="14"/>
  <c r="AX97" i="14"/>
  <c r="AW97" i="14"/>
  <c r="AV97" i="14"/>
  <c r="AU97" i="14"/>
  <c r="AT97" i="14"/>
  <c r="AS97" i="14"/>
  <c r="AR97" i="14"/>
  <c r="AQ97" i="14"/>
  <c r="AP97" i="14"/>
  <c r="AO97" i="14"/>
  <c r="AN97" i="14"/>
  <c r="AM97" i="14"/>
  <c r="AL97" i="14"/>
  <c r="AK97" i="14"/>
  <c r="AJ97" i="14"/>
  <c r="AI97" i="14"/>
  <c r="AH97" i="14"/>
  <c r="AG97" i="14"/>
  <c r="AF97" i="14"/>
  <c r="AE97" i="14"/>
  <c r="AD97" i="14"/>
  <c r="AC97" i="14"/>
  <c r="AB97" i="14"/>
  <c r="AA97" i="14"/>
  <c r="Z97" i="14"/>
  <c r="Y97" i="14"/>
  <c r="X97" i="14"/>
  <c r="W97" i="14"/>
  <c r="V97" i="14"/>
  <c r="U97" i="14"/>
  <c r="T97" i="14"/>
  <c r="S97" i="14"/>
  <c r="R97" i="14"/>
  <c r="Q97" i="14"/>
  <c r="P97" i="14"/>
  <c r="O97" i="14"/>
  <c r="N97" i="14"/>
  <c r="M97" i="14"/>
  <c r="L97" i="14"/>
  <c r="K97" i="14"/>
  <c r="J97" i="14"/>
  <c r="I97" i="14"/>
  <c r="H97" i="14"/>
  <c r="G97" i="14"/>
  <c r="AX96" i="14"/>
  <c r="AW96" i="14"/>
  <c r="AV96" i="14"/>
  <c r="AU96" i="14"/>
  <c r="AT96" i="14"/>
  <c r="AS96" i="14"/>
  <c r="AR96" i="14"/>
  <c r="AQ96" i="14"/>
  <c r="AP96" i="14"/>
  <c r="AO96" i="14"/>
  <c r="AN96" i="14"/>
  <c r="AM96" i="14"/>
  <c r="AL96" i="14"/>
  <c r="AK96" i="14"/>
  <c r="AJ96" i="14"/>
  <c r="AI96" i="14"/>
  <c r="AH96" i="14"/>
  <c r="AG96" i="14"/>
  <c r="AF96" i="14"/>
  <c r="AE96" i="14"/>
  <c r="AD96" i="14"/>
  <c r="AC96" i="14"/>
  <c r="AB96" i="14"/>
  <c r="AA96" i="14"/>
  <c r="Z96" i="14"/>
  <c r="Y96" i="14"/>
  <c r="X96" i="14"/>
  <c r="W96" i="14"/>
  <c r="V96" i="14"/>
  <c r="U96" i="14"/>
  <c r="T96" i="14"/>
  <c r="S96" i="14"/>
  <c r="R96" i="14"/>
  <c r="Q96" i="14"/>
  <c r="P96" i="14"/>
  <c r="O96" i="14"/>
  <c r="N96" i="14"/>
  <c r="M96" i="14"/>
  <c r="L96" i="14"/>
  <c r="K96" i="14"/>
  <c r="J96" i="14"/>
  <c r="I96" i="14"/>
  <c r="H96" i="14"/>
  <c r="G96" i="14"/>
  <c r="AX95" i="14"/>
  <c r="AW95" i="14"/>
  <c r="AV95" i="14"/>
  <c r="AU95" i="14"/>
  <c r="AT95" i="14"/>
  <c r="AS95" i="14"/>
  <c r="AR95" i="14"/>
  <c r="AQ95" i="14"/>
  <c r="AP95" i="14"/>
  <c r="AO95" i="14"/>
  <c r="AN95" i="14"/>
  <c r="AM95" i="14"/>
  <c r="AL95" i="14"/>
  <c r="AK95" i="14"/>
  <c r="AJ95" i="14"/>
  <c r="AI95" i="14"/>
  <c r="AH95" i="14"/>
  <c r="AG95" i="14"/>
  <c r="AF95" i="14"/>
  <c r="AE95" i="14"/>
  <c r="AD95" i="14"/>
  <c r="AC95" i="14"/>
  <c r="AB95" i="14"/>
  <c r="AA95" i="14"/>
  <c r="Z95" i="14"/>
  <c r="Y95" i="14"/>
  <c r="X95" i="14"/>
  <c r="W95" i="14"/>
  <c r="V95" i="14"/>
  <c r="U95" i="14"/>
  <c r="T95" i="14"/>
  <c r="S95" i="14"/>
  <c r="R95" i="14"/>
  <c r="Q95" i="14"/>
  <c r="P95" i="14"/>
  <c r="O95" i="14"/>
  <c r="N95" i="14"/>
  <c r="M95" i="14"/>
  <c r="L95" i="14"/>
  <c r="K95" i="14"/>
  <c r="J95" i="14"/>
  <c r="I95" i="14"/>
  <c r="H95" i="14"/>
  <c r="G95" i="14"/>
  <c r="AX94" i="14"/>
  <c r="AW94" i="14"/>
  <c r="AV94" i="14"/>
  <c r="AU94" i="14"/>
  <c r="AT94" i="14"/>
  <c r="AS94" i="14"/>
  <c r="AR94" i="14"/>
  <c r="AQ94" i="14"/>
  <c r="AP94" i="14"/>
  <c r="AO94" i="14"/>
  <c r="AN94" i="14"/>
  <c r="AM94" i="14"/>
  <c r="AL94" i="14"/>
  <c r="AK94" i="14"/>
  <c r="AJ94" i="14"/>
  <c r="AI94" i="14"/>
  <c r="AH94" i="14"/>
  <c r="AG94" i="14"/>
  <c r="AF94" i="14"/>
  <c r="AE94" i="14"/>
  <c r="AD94" i="14"/>
  <c r="AC94" i="14"/>
  <c r="AB94" i="14"/>
  <c r="AA94" i="14"/>
  <c r="Z94" i="14"/>
  <c r="Y94" i="14"/>
  <c r="X94" i="14"/>
  <c r="W94" i="14"/>
  <c r="V94" i="14"/>
  <c r="U94" i="14"/>
  <c r="T94" i="14"/>
  <c r="S94" i="14"/>
  <c r="R94" i="14"/>
  <c r="Q94" i="14"/>
  <c r="P94" i="14"/>
  <c r="O94" i="14"/>
  <c r="N94" i="14"/>
  <c r="M94" i="14"/>
  <c r="L94" i="14"/>
  <c r="K94" i="14"/>
  <c r="J94" i="14"/>
  <c r="I94" i="14"/>
  <c r="H94" i="14"/>
  <c r="G94" i="14"/>
  <c r="AX93" i="14"/>
  <c r="AW93" i="14"/>
  <c r="AV93" i="14"/>
  <c r="AU93" i="14"/>
  <c r="AT93" i="14"/>
  <c r="AS93" i="14"/>
  <c r="AR93" i="14"/>
  <c r="AQ93" i="14"/>
  <c r="AP93" i="14"/>
  <c r="AO93" i="14"/>
  <c r="AN93" i="14"/>
  <c r="AM93" i="14"/>
  <c r="AL93" i="14"/>
  <c r="AK93" i="14"/>
  <c r="AJ93" i="14"/>
  <c r="AI93" i="14"/>
  <c r="AH93" i="14"/>
  <c r="AG93" i="14"/>
  <c r="AF93" i="14"/>
  <c r="AE93" i="14"/>
  <c r="AD93" i="14"/>
  <c r="AC93" i="14"/>
  <c r="AB93" i="14"/>
  <c r="AA93" i="14"/>
  <c r="Z93" i="14"/>
  <c r="Y93" i="14"/>
  <c r="X93" i="14"/>
  <c r="W93" i="14"/>
  <c r="V93" i="14"/>
  <c r="U93" i="14"/>
  <c r="T93" i="14"/>
  <c r="S93" i="14"/>
  <c r="R93" i="14"/>
  <c r="Q93" i="14"/>
  <c r="P93" i="14"/>
  <c r="O93" i="14"/>
  <c r="N93" i="14"/>
  <c r="M93" i="14"/>
  <c r="L93" i="14"/>
  <c r="K93" i="14"/>
  <c r="J93" i="14"/>
  <c r="I93" i="14"/>
  <c r="H93" i="14"/>
  <c r="G93" i="14"/>
  <c r="AX92" i="14"/>
  <c r="AW92" i="14"/>
  <c r="AV92" i="14"/>
  <c r="AU92" i="14"/>
  <c r="AT92" i="14"/>
  <c r="AS92" i="14"/>
  <c r="AR92" i="14"/>
  <c r="AQ92" i="14"/>
  <c r="AP92" i="14"/>
  <c r="AO92" i="14"/>
  <c r="AN92" i="14"/>
  <c r="AM92" i="14"/>
  <c r="AL92" i="14"/>
  <c r="AK92" i="14"/>
  <c r="AJ92" i="14"/>
  <c r="AI92" i="14"/>
  <c r="AH92" i="14"/>
  <c r="AG92" i="14"/>
  <c r="AF92" i="14"/>
  <c r="AE92" i="14"/>
  <c r="AD92" i="14"/>
  <c r="AC92" i="14"/>
  <c r="AB92" i="14"/>
  <c r="AA92" i="14"/>
  <c r="Z92" i="14"/>
  <c r="Y92" i="14"/>
  <c r="X92" i="14"/>
  <c r="W92" i="14"/>
  <c r="V92" i="14"/>
  <c r="U92" i="14"/>
  <c r="T92" i="14"/>
  <c r="S92" i="14"/>
  <c r="R92" i="14"/>
  <c r="Q92" i="14"/>
  <c r="P92" i="14"/>
  <c r="O92" i="14"/>
  <c r="N92" i="14"/>
  <c r="M92" i="14"/>
  <c r="L92" i="14"/>
  <c r="K92" i="14"/>
  <c r="J92" i="14"/>
  <c r="I92" i="14"/>
  <c r="H92" i="14"/>
  <c r="G92" i="14"/>
  <c r="AX91" i="14"/>
  <c r="AW91" i="14"/>
  <c r="AV91" i="14"/>
  <c r="AU91" i="14"/>
  <c r="AT91" i="14"/>
  <c r="AS91" i="14"/>
  <c r="AR91" i="14"/>
  <c r="AQ91" i="14"/>
  <c r="AP91" i="14"/>
  <c r="AO91" i="14"/>
  <c r="AN91" i="14"/>
  <c r="AM91" i="14"/>
  <c r="AL91" i="14"/>
  <c r="AK91" i="14"/>
  <c r="AJ91" i="14"/>
  <c r="AI91" i="14"/>
  <c r="AH91" i="14"/>
  <c r="AG91" i="14"/>
  <c r="AF91" i="14"/>
  <c r="AE91" i="14"/>
  <c r="AD91" i="14"/>
  <c r="AC91" i="14"/>
  <c r="AB91" i="14"/>
  <c r="AA91" i="14"/>
  <c r="Z91" i="14"/>
  <c r="Y91" i="14"/>
  <c r="X91" i="14"/>
  <c r="W91" i="14"/>
  <c r="V91" i="14"/>
  <c r="U91" i="14"/>
  <c r="T91" i="14"/>
  <c r="S91" i="14"/>
  <c r="R91" i="14"/>
  <c r="Q91" i="14"/>
  <c r="P91" i="14"/>
  <c r="O91" i="14"/>
  <c r="N91" i="14"/>
  <c r="M91" i="14"/>
  <c r="L91" i="14"/>
  <c r="K91" i="14"/>
  <c r="J91" i="14"/>
  <c r="I91" i="14"/>
  <c r="H91" i="14"/>
  <c r="G91" i="14"/>
  <c r="F86" i="14"/>
  <c r="E86" i="14"/>
  <c r="F85" i="14"/>
  <c r="E85" i="14"/>
  <c r="N81" i="14"/>
  <c r="M81" i="14"/>
  <c r="L81" i="14"/>
  <c r="K81" i="14"/>
  <c r="J81" i="14"/>
  <c r="N80" i="14"/>
  <c r="M80" i="14"/>
  <c r="L80" i="14"/>
  <c r="K80" i="14"/>
  <c r="J80" i="14"/>
  <c r="N79" i="14"/>
  <c r="M79" i="14"/>
  <c r="L79" i="14"/>
  <c r="K79" i="14"/>
  <c r="J79" i="14"/>
  <c r="N78" i="14"/>
  <c r="M78" i="14"/>
  <c r="L78" i="14"/>
  <c r="K78" i="14"/>
  <c r="J78" i="14"/>
  <c r="N77" i="14"/>
  <c r="M77" i="14"/>
  <c r="L77" i="14"/>
  <c r="K77" i="14"/>
  <c r="J77" i="14"/>
  <c r="N76" i="14"/>
  <c r="M76" i="14"/>
  <c r="L76" i="14"/>
  <c r="K76" i="14"/>
  <c r="J76" i="14"/>
  <c r="N75" i="14"/>
  <c r="M75" i="14"/>
  <c r="L75" i="14"/>
  <c r="K75" i="14"/>
  <c r="J75" i="14"/>
  <c r="N74" i="14"/>
  <c r="M74" i="14"/>
  <c r="L74" i="14"/>
  <c r="K74" i="14"/>
  <c r="J74" i="14"/>
  <c r="N73" i="14"/>
  <c r="M73" i="14"/>
  <c r="L73" i="14"/>
  <c r="K73" i="14"/>
  <c r="J73" i="14"/>
  <c r="N72" i="14"/>
  <c r="M72" i="14"/>
  <c r="L72" i="14"/>
  <c r="K72" i="14"/>
  <c r="J72" i="14"/>
  <c r="N71" i="14"/>
  <c r="M71" i="14"/>
  <c r="L71" i="14"/>
  <c r="K71" i="14"/>
  <c r="J71" i="14"/>
  <c r="H81" i="14"/>
  <c r="G81" i="14"/>
  <c r="F81" i="14"/>
  <c r="E81" i="14"/>
  <c r="H80" i="14"/>
  <c r="G80" i="14"/>
  <c r="F80" i="14"/>
  <c r="E80" i="14"/>
  <c r="H79" i="14"/>
  <c r="G79" i="14"/>
  <c r="F79" i="14"/>
  <c r="E79" i="14"/>
  <c r="H78" i="14"/>
  <c r="G78" i="14"/>
  <c r="F78" i="14"/>
  <c r="E78" i="14"/>
  <c r="H77" i="14"/>
  <c r="G77" i="14"/>
  <c r="F77" i="14"/>
  <c r="E77" i="14"/>
  <c r="H76" i="14"/>
  <c r="G76" i="14"/>
  <c r="F76" i="14"/>
  <c r="E76" i="14"/>
  <c r="H75" i="14"/>
  <c r="G75" i="14"/>
  <c r="F75" i="14"/>
  <c r="E75" i="14"/>
  <c r="H74" i="14"/>
  <c r="G74" i="14"/>
  <c r="F74" i="14"/>
  <c r="E74" i="14"/>
  <c r="H73" i="14"/>
  <c r="G73" i="14"/>
  <c r="F73" i="14"/>
  <c r="E73" i="14"/>
  <c r="H72" i="14"/>
  <c r="G72" i="14"/>
  <c r="F72" i="14"/>
  <c r="E72" i="14"/>
  <c r="H71" i="14"/>
  <c r="G71" i="14"/>
  <c r="F71" i="14"/>
  <c r="E71" i="14"/>
  <c r="AX50" i="14"/>
  <c r="AW50" i="14"/>
  <c r="AV50" i="14"/>
  <c r="AU50" i="14"/>
  <c r="AT50" i="14"/>
  <c r="AS50" i="14"/>
  <c r="AR50" i="14"/>
  <c r="AQ50" i="14"/>
  <c r="AP50" i="14"/>
  <c r="AO50" i="14"/>
  <c r="AN50" i="14"/>
  <c r="AM50" i="14"/>
  <c r="AL50" i="14"/>
  <c r="AK50" i="14"/>
  <c r="AJ50" i="14"/>
  <c r="AI50" i="14"/>
  <c r="AH50" i="14"/>
  <c r="AG50" i="14"/>
  <c r="AF50" i="14"/>
  <c r="AE50" i="14"/>
  <c r="AD50" i="14"/>
  <c r="AC50" i="14"/>
  <c r="AB50" i="14"/>
  <c r="AA50" i="14"/>
  <c r="Z50" i="14"/>
  <c r="Y50" i="14"/>
  <c r="X50" i="14"/>
  <c r="W50" i="14"/>
  <c r="V50" i="14"/>
  <c r="U50" i="14"/>
  <c r="T50" i="14"/>
  <c r="S50" i="14"/>
  <c r="R50" i="14"/>
  <c r="Q50" i="14"/>
  <c r="P50" i="14"/>
  <c r="O50" i="14"/>
  <c r="N50" i="14"/>
  <c r="M50" i="14"/>
  <c r="L50" i="14"/>
  <c r="K50" i="14"/>
  <c r="J50" i="14"/>
  <c r="I50" i="14"/>
  <c r="H50" i="14"/>
  <c r="G50" i="14"/>
  <c r="AX49" i="14"/>
  <c r="AW49" i="14"/>
  <c r="AV49" i="14"/>
  <c r="AU49" i="14"/>
  <c r="AT49" i="14"/>
  <c r="AS49" i="14"/>
  <c r="AR49" i="14"/>
  <c r="AQ49" i="14"/>
  <c r="AP49" i="14"/>
  <c r="AO49" i="14"/>
  <c r="AN49" i="14"/>
  <c r="AM49" i="14"/>
  <c r="AL49" i="14"/>
  <c r="AK49" i="14"/>
  <c r="AJ49" i="14"/>
  <c r="AI49" i="14"/>
  <c r="AH49" i="14"/>
  <c r="AG49" i="14"/>
  <c r="AF49" i="14"/>
  <c r="AE49" i="14"/>
  <c r="AD49" i="14"/>
  <c r="AC49" i="14"/>
  <c r="AB49" i="14"/>
  <c r="AA49" i="14"/>
  <c r="Z49" i="14"/>
  <c r="Y49" i="14"/>
  <c r="X49" i="14"/>
  <c r="W49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AX48" i="14"/>
  <c r="AW48" i="14"/>
  <c r="AV48" i="14"/>
  <c r="AU48" i="14"/>
  <c r="AT48" i="14"/>
  <c r="AS48" i="14"/>
  <c r="AR48" i="14"/>
  <c r="AQ48" i="14"/>
  <c r="AP48" i="14"/>
  <c r="AO48" i="14"/>
  <c r="AN48" i="14"/>
  <c r="AM48" i="14"/>
  <c r="AL48" i="14"/>
  <c r="AK48" i="14"/>
  <c r="AJ48" i="14"/>
  <c r="AI48" i="14"/>
  <c r="AH48" i="14"/>
  <c r="AG48" i="14"/>
  <c r="AF48" i="14"/>
  <c r="AE48" i="14"/>
  <c r="AD48" i="14"/>
  <c r="AC48" i="14"/>
  <c r="AB48" i="14"/>
  <c r="AA48" i="14"/>
  <c r="Z48" i="14"/>
  <c r="Y48" i="14"/>
  <c r="X48" i="14"/>
  <c r="W48" i="14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AX47" i="14"/>
  <c r="AW47" i="14"/>
  <c r="AV47" i="14"/>
  <c r="AU47" i="14"/>
  <c r="AT47" i="14"/>
  <c r="AS47" i="14"/>
  <c r="AR47" i="14"/>
  <c r="AQ47" i="14"/>
  <c r="AP47" i="14"/>
  <c r="AO47" i="14"/>
  <c r="AN47" i="14"/>
  <c r="AM47" i="14"/>
  <c r="AL47" i="14"/>
  <c r="AK47" i="14"/>
  <c r="AJ47" i="14"/>
  <c r="AI47" i="14"/>
  <c r="AH47" i="14"/>
  <c r="AG47" i="14"/>
  <c r="AF47" i="14"/>
  <c r="AE47" i="14"/>
  <c r="AD47" i="14"/>
  <c r="AC47" i="14"/>
  <c r="AB47" i="14"/>
  <c r="AA47" i="14"/>
  <c r="Z47" i="14"/>
  <c r="Y47" i="14"/>
  <c r="X47" i="14"/>
  <c r="W47" i="14"/>
  <c r="V47" i="14"/>
  <c r="U47" i="14"/>
  <c r="T47" i="14"/>
  <c r="S47" i="14"/>
  <c r="R47" i="14"/>
  <c r="Q47" i="14"/>
  <c r="P47" i="14"/>
  <c r="O47" i="14"/>
  <c r="N47" i="14"/>
  <c r="M47" i="14"/>
  <c r="L47" i="14"/>
  <c r="K47" i="14"/>
  <c r="J47" i="14"/>
  <c r="I47" i="14"/>
  <c r="H47" i="14"/>
  <c r="G47" i="14"/>
  <c r="AX46" i="14"/>
  <c r="AW46" i="14"/>
  <c r="AV46" i="14"/>
  <c r="AU46" i="14"/>
  <c r="AT46" i="14"/>
  <c r="AS46" i="14"/>
  <c r="AR46" i="14"/>
  <c r="AQ46" i="14"/>
  <c r="AP46" i="14"/>
  <c r="AO46" i="14"/>
  <c r="AN46" i="14"/>
  <c r="AM46" i="14"/>
  <c r="AL46" i="14"/>
  <c r="AK46" i="14"/>
  <c r="AJ46" i="14"/>
  <c r="AI46" i="14"/>
  <c r="AH46" i="14"/>
  <c r="AG46" i="14"/>
  <c r="AF46" i="14"/>
  <c r="AE46" i="14"/>
  <c r="AD46" i="14"/>
  <c r="AC46" i="14"/>
  <c r="AB46" i="14"/>
  <c r="AA46" i="14"/>
  <c r="Z46" i="14"/>
  <c r="Y46" i="14"/>
  <c r="X46" i="14"/>
  <c r="W46" i="14"/>
  <c r="V46" i="14"/>
  <c r="U46" i="14"/>
  <c r="T46" i="14"/>
  <c r="S46" i="14"/>
  <c r="R46" i="14"/>
  <c r="Q46" i="14"/>
  <c r="P46" i="14"/>
  <c r="O46" i="14"/>
  <c r="N46" i="14"/>
  <c r="M46" i="14"/>
  <c r="L46" i="14"/>
  <c r="K46" i="14"/>
  <c r="J46" i="14"/>
  <c r="I46" i="14"/>
  <c r="H46" i="14"/>
  <c r="G46" i="14"/>
  <c r="AX45" i="14"/>
  <c r="AW45" i="14"/>
  <c r="AV45" i="14"/>
  <c r="AU45" i="14"/>
  <c r="AT45" i="14"/>
  <c r="AS45" i="14"/>
  <c r="AR45" i="14"/>
  <c r="AQ45" i="14"/>
  <c r="AP45" i="14"/>
  <c r="AO45" i="14"/>
  <c r="AN45" i="14"/>
  <c r="AM45" i="14"/>
  <c r="AL45" i="14"/>
  <c r="AK45" i="14"/>
  <c r="AJ45" i="14"/>
  <c r="AI45" i="14"/>
  <c r="AH45" i="14"/>
  <c r="AG45" i="14"/>
  <c r="AF45" i="14"/>
  <c r="AE45" i="14"/>
  <c r="AD45" i="14"/>
  <c r="AC45" i="14"/>
  <c r="AB45" i="14"/>
  <c r="AA45" i="14"/>
  <c r="Z45" i="14"/>
  <c r="Y45" i="14"/>
  <c r="X45" i="14"/>
  <c r="W45" i="14"/>
  <c r="V45" i="14"/>
  <c r="U45" i="14"/>
  <c r="T45" i="14"/>
  <c r="S45" i="14"/>
  <c r="R45" i="14"/>
  <c r="Q45" i="14"/>
  <c r="P45" i="14"/>
  <c r="O45" i="14"/>
  <c r="N45" i="14"/>
  <c r="M45" i="14"/>
  <c r="L45" i="14"/>
  <c r="K45" i="14"/>
  <c r="J45" i="14"/>
  <c r="I45" i="14"/>
  <c r="H45" i="14"/>
  <c r="G45" i="14"/>
  <c r="AX44" i="14"/>
  <c r="AW44" i="14"/>
  <c r="AV44" i="14"/>
  <c r="AU44" i="14"/>
  <c r="AT44" i="14"/>
  <c r="AS44" i="14"/>
  <c r="AR44" i="14"/>
  <c r="AQ44" i="14"/>
  <c r="AP44" i="14"/>
  <c r="AO44" i="14"/>
  <c r="AN44" i="14"/>
  <c r="AM44" i="14"/>
  <c r="AL44" i="14"/>
  <c r="AK44" i="14"/>
  <c r="AJ44" i="14"/>
  <c r="AI44" i="14"/>
  <c r="AH44" i="14"/>
  <c r="AG44" i="14"/>
  <c r="AF44" i="14"/>
  <c r="AE44" i="14"/>
  <c r="AD44" i="14"/>
  <c r="AC44" i="14"/>
  <c r="AB44" i="14"/>
  <c r="AA44" i="14"/>
  <c r="Z44" i="14"/>
  <c r="Y44" i="14"/>
  <c r="X44" i="14"/>
  <c r="W44" i="14"/>
  <c r="V44" i="14"/>
  <c r="U44" i="14"/>
  <c r="T44" i="14"/>
  <c r="S44" i="14"/>
  <c r="R44" i="14"/>
  <c r="Q44" i="14"/>
  <c r="P44" i="14"/>
  <c r="O44" i="14"/>
  <c r="N44" i="14"/>
  <c r="M44" i="14"/>
  <c r="L44" i="14"/>
  <c r="K44" i="14"/>
  <c r="J44" i="14"/>
  <c r="I44" i="14"/>
  <c r="H44" i="14"/>
  <c r="G44" i="14"/>
  <c r="AX38" i="14"/>
  <c r="AW38" i="14"/>
  <c r="AV38" i="14"/>
  <c r="AU38" i="14"/>
  <c r="AT38" i="14"/>
  <c r="AS38" i="14"/>
  <c r="AR38" i="14"/>
  <c r="AQ38" i="14"/>
  <c r="AP38" i="14"/>
  <c r="AO38" i="14"/>
  <c r="AN38" i="14"/>
  <c r="AM38" i="14"/>
  <c r="AL38" i="14"/>
  <c r="AK38" i="14"/>
  <c r="AJ38" i="14"/>
  <c r="AI38" i="14"/>
  <c r="AH38" i="14"/>
  <c r="AG38" i="14"/>
  <c r="AF38" i="14"/>
  <c r="AE38" i="14"/>
  <c r="AD38" i="14"/>
  <c r="AC38" i="14"/>
  <c r="AB38" i="14"/>
  <c r="AA38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AX37" i="14"/>
  <c r="AW37" i="14"/>
  <c r="AV37" i="14"/>
  <c r="AU37" i="14"/>
  <c r="AT37" i="14"/>
  <c r="AS37" i="14"/>
  <c r="AR37" i="14"/>
  <c r="AQ37" i="14"/>
  <c r="AP37" i="14"/>
  <c r="AO37" i="14"/>
  <c r="AN37" i="14"/>
  <c r="AM37" i="14"/>
  <c r="AL37" i="14"/>
  <c r="AK37" i="14"/>
  <c r="AJ37" i="14"/>
  <c r="AI37" i="14"/>
  <c r="AH37" i="14"/>
  <c r="AG37" i="14"/>
  <c r="AF37" i="14"/>
  <c r="AE37" i="14"/>
  <c r="AD37" i="14"/>
  <c r="AC37" i="14"/>
  <c r="AB37" i="14"/>
  <c r="AA37" i="14"/>
  <c r="Z37" i="14"/>
  <c r="Y37" i="14"/>
  <c r="X37" i="14"/>
  <c r="W37" i="14"/>
  <c r="V37" i="14"/>
  <c r="U37" i="14"/>
  <c r="T37" i="14"/>
  <c r="S37" i="14"/>
  <c r="R37" i="14"/>
  <c r="Q37" i="14"/>
  <c r="P37" i="14"/>
  <c r="O37" i="14"/>
  <c r="N37" i="14"/>
  <c r="M37" i="14"/>
  <c r="L37" i="14"/>
  <c r="K37" i="14"/>
  <c r="J37" i="14"/>
  <c r="I37" i="14"/>
  <c r="H37" i="14"/>
  <c r="G37" i="14"/>
  <c r="AX36" i="14"/>
  <c r="AW36" i="14"/>
  <c r="AV36" i="14"/>
  <c r="AU36" i="14"/>
  <c r="AT36" i="14"/>
  <c r="AS36" i="14"/>
  <c r="AR36" i="14"/>
  <c r="AQ36" i="14"/>
  <c r="AP36" i="14"/>
  <c r="AO36" i="14"/>
  <c r="AN36" i="14"/>
  <c r="AM36" i="14"/>
  <c r="AL36" i="14"/>
  <c r="AK36" i="14"/>
  <c r="AJ36" i="14"/>
  <c r="AI36" i="14"/>
  <c r="AH36" i="14"/>
  <c r="AG36" i="14"/>
  <c r="AF36" i="14"/>
  <c r="AE36" i="14"/>
  <c r="AD36" i="14"/>
  <c r="AC36" i="14"/>
  <c r="AB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H36" i="14"/>
  <c r="G36" i="14"/>
  <c r="AX35" i="14"/>
  <c r="AW35" i="14"/>
  <c r="AV35" i="14"/>
  <c r="AU35" i="14"/>
  <c r="AT35" i="14"/>
  <c r="AS35" i="14"/>
  <c r="AR35" i="14"/>
  <c r="AQ35" i="14"/>
  <c r="AP35" i="14"/>
  <c r="AO35" i="14"/>
  <c r="AN35" i="14"/>
  <c r="AM35" i="14"/>
  <c r="AL35" i="14"/>
  <c r="AK35" i="14"/>
  <c r="AJ35" i="14"/>
  <c r="AI35" i="14"/>
  <c r="AH35" i="14"/>
  <c r="AG35" i="14"/>
  <c r="AF35" i="14"/>
  <c r="AE35" i="14"/>
  <c r="AD35" i="14"/>
  <c r="AC35" i="14"/>
  <c r="AB35" i="14"/>
  <c r="AA35" i="14"/>
  <c r="Z35" i="14"/>
  <c r="Y35" i="14"/>
  <c r="X35" i="14"/>
  <c r="W35" i="14"/>
  <c r="V35" i="14"/>
  <c r="U35" i="14"/>
  <c r="T35" i="14"/>
  <c r="S35" i="14"/>
  <c r="R35" i="14"/>
  <c r="Q35" i="14"/>
  <c r="P35" i="14"/>
  <c r="O35" i="14"/>
  <c r="N35" i="14"/>
  <c r="M35" i="14"/>
  <c r="L35" i="14"/>
  <c r="K35" i="14"/>
  <c r="J35" i="14"/>
  <c r="I35" i="14"/>
  <c r="H35" i="14"/>
  <c r="G35" i="14"/>
  <c r="AX34" i="14"/>
  <c r="AW34" i="14"/>
  <c r="AV34" i="14"/>
  <c r="AU34" i="14"/>
  <c r="AT34" i="14"/>
  <c r="AS34" i="14"/>
  <c r="AR34" i="14"/>
  <c r="AQ34" i="14"/>
  <c r="AP34" i="14"/>
  <c r="AO34" i="14"/>
  <c r="AN34" i="14"/>
  <c r="AM34" i="14"/>
  <c r="AL34" i="14"/>
  <c r="AK34" i="14"/>
  <c r="AJ34" i="14"/>
  <c r="AI34" i="14"/>
  <c r="AH34" i="14"/>
  <c r="AG34" i="14"/>
  <c r="AF34" i="14"/>
  <c r="AE34" i="14"/>
  <c r="AD34" i="14"/>
  <c r="AC34" i="14"/>
  <c r="AB34" i="14"/>
  <c r="AA34" i="14"/>
  <c r="Z34" i="14"/>
  <c r="Y34" i="14"/>
  <c r="X34" i="14"/>
  <c r="W34" i="14"/>
  <c r="V34" i="14"/>
  <c r="U34" i="14"/>
  <c r="T34" i="14"/>
  <c r="S34" i="14"/>
  <c r="R34" i="14"/>
  <c r="Q34" i="14"/>
  <c r="P34" i="14"/>
  <c r="O34" i="14"/>
  <c r="N34" i="14"/>
  <c r="M34" i="14"/>
  <c r="L34" i="14"/>
  <c r="K34" i="14"/>
  <c r="J34" i="14"/>
  <c r="I34" i="14"/>
  <c r="H34" i="14"/>
  <c r="G34" i="14"/>
  <c r="AX33" i="14"/>
  <c r="AW33" i="14"/>
  <c r="AV33" i="14"/>
  <c r="AU33" i="14"/>
  <c r="AT33" i="14"/>
  <c r="AS33" i="14"/>
  <c r="AR33" i="14"/>
  <c r="AQ33" i="14"/>
  <c r="AP33" i="14"/>
  <c r="AO33" i="14"/>
  <c r="AN33" i="14"/>
  <c r="AM33" i="14"/>
  <c r="AL33" i="14"/>
  <c r="AK33" i="14"/>
  <c r="AJ33" i="14"/>
  <c r="AI33" i="14"/>
  <c r="AH33" i="14"/>
  <c r="AG33" i="14"/>
  <c r="AF33" i="14"/>
  <c r="AE33" i="14"/>
  <c r="AD33" i="14"/>
  <c r="AC33" i="14"/>
  <c r="AB33" i="14"/>
  <c r="AA33" i="14"/>
  <c r="Z33" i="14"/>
  <c r="Y33" i="14"/>
  <c r="X33" i="14"/>
  <c r="W33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AX32" i="14"/>
  <c r="AW32" i="14"/>
  <c r="AV32" i="14"/>
  <c r="AU32" i="14"/>
  <c r="AT32" i="14"/>
  <c r="AS32" i="14"/>
  <c r="AR32" i="14"/>
  <c r="AQ32" i="14"/>
  <c r="AP32" i="14"/>
  <c r="AO32" i="14"/>
  <c r="AN32" i="14"/>
  <c r="AM32" i="14"/>
  <c r="AL32" i="14"/>
  <c r="AK32" i="14"/>
  <c r="AJ32" i="14"/>
  <c r="AI32" i="14"/>
  <c r="AH32" i="14"/>
  <c r="AG32" i="14"/>
  <c r="AF32" i="14"/>
  <c r="AE32" i="14"/>
  <c r="AD32" i="14"/>
  <c r="AC32" i="14"/>
  <c r="AB32" i="14"/>
  <c r="AA32" i="14"/>
  <c r="Z32" i="14"/>
  <c r="Y32" i="14"/>
  <c r="X32" i="14"/>
  <c r="W32" i="14"/>
  <c r="V32" i="14"/>
  <c r="U32" i="14"/>
  <c r="T32" i="14"/>
  <c r="S32" i="14"/>
  <c r="R32" i="14"/>
  <c r="Q32" i="14"/>
  <c r="P32" i="14"/>
  <c r="O32" i="14"/>
  <c r="N32" i="14"/>
  <c r="M32" i="14"/>
  <c r="L32" i="14"/>
  <c r="K32" i="14"/>
  <c r="J32" i="14"/>
  <c r="I32" i="14"/>
  <c r="H32" i="14"/>
  <c r="G32" i="14"/>
  <c r="AX31" i="14"/>
  <c r="AW31" i="14"/>
  <c r="AV31" i="14"/>
  <c r="AU31" i="14"/>
  <c r="AT31" i="14"/>
  <c r="AS31" i="14"/>
  <c r="AR31" i="14"/>
  <c r="AQ31" i="14"/>
  <c r="AP31" i="14"/>
  <c r="AO31" i="14"/>
  <c r="AN31" i="14"/>
  <c r="AM31" i="14"/>
  <c r="AL31" i="14"/>
  <c r="AK31" i="14"/>
  <c r="AJ31" i="14"/>
  <c r="AI31" i="14"/>
  <c r="AH31" i="14"/>
  <c r="AG31" i="14"/>
  <c r="AF31" i="14"/>
  <c r="AE31" i="14"/>
  <c r="AD31" i="14"/>
  <c r="AC31" i="14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AX30" i="14"/>
  <c r="AW30" i="14"/>
  <c r="AV30" i="14"/>
  <c r="AU30" i="14"/>
  <c r="AT30" i="14"/>
  <c r="AS30" i="14"/>
  <c r="AR30" i="14"/>
  <c r="AQ30" i="14"/>
  <c r="AP30" i="14"/>
  <c r="AO30" i="14"/>
  <c r="AN30" i="14"/>
  <c r="AM30" i="14"/>
  <c r="AL30" i="14"/>
  <c r="AK30" i="14"/>
  <c r="AJ30" i="14"/>
  <c r="AI30" i="14"/>
  <c r="AH30" i="14"/>
  <c r="AG30" i="14"/>
  <c r="AF30" i="14"/>
  <c r="AE30" i="14"/>
  <c r="AD30" i="14"/>
  <c r="AC30" i="14"/>
  <c r="AB30" i="14"/>
  <c r="AA30" i="14"/>
  <c r="Z30" i="14"/>
  <c r="Y30" i="14"/>
  <c r="X30" i="14"/>
  <c r="W30" i="14"/>
  <c r="V30" i="14"/>
  <c r="U30" i="14"/>
  <c r="T30" i="14"/>
  <c r="S30" i="14"/>
  <c r="R30" i="14"/>
  <c r="Q30" i="14"/>
  <c r="P30" i="14"/>
  <c r="O30" i="14"/>
  <c r="N30" i="14"/>
  <c r="M30" i="14"/>
  <c r="L30" i="14"/>
  <c r="K30" i="14"/>
  <c r="J30" i="14"/>
  <c r="I30" i="14"/>
  <c r="H30" i="14"/>
  <c r="G30" i="14"/>
  <c r="AX29" i="14"/>
  <c r="AW29" i="14"/>
  <c r="AV29" i="14"/>
  <c r="AU29" i="14"/>
  <c r="AT29" i="14"/>
  <c r="AS29" i="14"/>
  <c r="AR29" i="14"/>
  <c r="AQ29" i="14"/>
  <c r="AP29" i="14"/>
  <c r="AO29" i="14"/>
  <c r="AN29" i="14"/>
  <c r="AM29" i="14"/>
  <c r="AL29" i="14"/>
  <c r="AK29" i="14"/>
  <c r="AJ29" i="14"/>
  <c r="AI29" i="14"/>
  <c r="AH29" i="14"/>
  <c r="AG29" i="14"/>
  <c r="AF29" i="14"/>
  <c r="AE29" i="14"/>
  <c r="AD29" i="14"/>
  <c r="AC29" i="14"/>
  <c r="AB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AX28" i="14"/>
  <c r="AW28" i="14"/>
  <c r="AV28" i="14"/>
  <c r="AU28" i="14"/>
  <c r="AT28" i="14"/>
  <c r="AS28" i="14"/>
  <c r="AR28" i="14"/>
  <c r="AQ28" i="14"/>
  <c r="AP28" i="14"/>
  <c r="AO28" i="14"/>
  <c r="AN28" i="14"/>
  <c r="AM28" i="14"/>
  <c r="AL28" i="14"/>
  <c r="AK28" i="14"/>
  <c r="AJ28" i="14"/>
  <c r="AI28" i="14"/>
  <c r="AH28" i="14"/>
  <c r="AG28" i="14"/>
  <c r="AF28" i="14"/>
  <c r="AE28" i="14"/>
  <c r="AD28" i="14"/>
  <c r="AC28" i="14"/>
  <c r="AB28" i="14"/>
  <c r="AA28" i="14"/>
  <c r="Z28" i="14"/>
  <c r="Y28" i="14"/>
  <c r="X28" i="14"/>
  <c r="W28" i="14"/>
  <c r="V28" i="14"/>
  <c r="U28" i="14"/>
  <c r="T28" i="14"/>
  <c r="S28" i="14"/>
  <c r="R28" i="14"/>
  <c r="Q28" i="14"/>
  <c r="P28" i="14"/>
  <c r="O28" i="14"/>
  <c r="N28" i="14"/>
  <c r="M28" i="14"/>
  <c r="L28" i="14"/>
  <c r="K28" i="14"/>
  <c r="J28" i="14"/>
  <c r="I28" i="14"/>
  <c r="H28" i="14"/>
  <c r="G28" i="14"/>
  <c r="AX27" i="14"/>
  <c r="AW27" i="14"/>
  <c r="AV27" i="14"/>
  <c r="AU27" i="14"/>
  <c r="AT27" i="14"/>
  <c r="AS27" i="14"/>
  <c r="AR27" i="14"/>
  <c r="AQ27" i="14"/>
  <c r="AP27" i="14"/>
  <c r="AO27" i="14"/>
  <c r="AN27" i="14"/>
  <c r="AM27" i="14"/>
  <c r="AL27" i="14"/>
  <c r="AK27" i="14"/>
  <c r="AJ27" i="14"/>
  <c r="AI27" i="14"/>
  <c r="AH27" i="14"/>
  <c r="AG27" i="14"/>
  <c r="AF27" i="14"/>
  <c r="AE27" i="14"/>
  <c r="AD27" i="14"/>
  <c r="AC27" i="14"/>
  <c r="AB27" i="14"/>
  <c r="AA27" i="14"/>
  <c r="Z27" i="14"/>
  <c r="Y27" i="14"/>
  <c r="X27" i="14"/>
  <c r="W27" i="14"/>
  <c r="V27" i="14"/>
  <c r="U27" i="14"/>
  <c r="T27" i="14"/>
  <c r="S27" i="14"/>
  <c r="R27" i="14"/>
  <c r="Q27" i="14"/>
  <c r="P27" i="14"/>
  <c r="O27" i="14"/>
  <c r="N27" i="14"/>
  <c r="M27" i="14"/>
  <c r="L27" i="14"/>
  <c r="K27" i="14"/>
  <c r="J27" i="14"/>
  <c r="I27" i="14"/>
  <c r="H27" i="14"/>
  <c r="G27" i="14"/>
  <c r="AX26" i="14"/>
  <c r="AW26" i="14"/>
  <c r="AV26" i="14"/>
  <c r="AU26" i="14"/>
  <c r="AT26" i="14"/>
  <c r="AS26" i="14"/>
  <c r="AR26" i="14"/>
  <c r="AQ26" i="14"/>
  <c r="AP26" i="14"/>
  <c r="AO26" i="14"/>
  <c r="AN26" i="14"/>
  <c r="AM26" i="14"/>
  <c r="AL26" i="14"/>
  <c r="AK26" i="14"/>
  <c r="AJ26" i="14"/>
  <c r="AI26" i="14"/>
  <c r="AH26" i="14"/>
  <c r="AG26" i="14"/>
  <c r="AF26" i="14"/>
  <c r="AE26" i="14"/>
  <c r="AD26" i="14"/>
  <c r="AC26" i="14"/>
  <c r="AB26" i="14"/>
  <c r="AA26" i="14"/>
  <c r="Z26" i="14"/>
  <c r="Y26" i="14"/>
  <c r="X26" i="14"/>
  <c r="W26" i="14"/>
  <c r="V26" i="14"/>
  <c r="U26" i="14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AX25" i="14"/>
  <c r="AW25" i="14"/>
  <c r="AV25" i="14"/>
  <c r="AU25" i="14"/>
  <c r="AT25" i="14"/>
  <c r="AS25" i="14"/>
  <c r="AR25" i="14"/>
  <c r="AQ25" i="14"/>
  <c r="AP25" i="14"/>
  <c r="AO25" i="14"/>
  <c r="AN25" i="14"/>
  <c r="AM25" i="14"/>
  <c r="AL25" i="14"/>
  <c r="AK25" i="14"/>
  <c r="AJ25" i="14"/>
  <c r="AI25" i="14"/>
  <c r="AH25" i="14"/>
  <c r="AG25" i="14"/>
  <c r="AF25" i="14"/>
  <c r="AE25" i="14"/>
  <c r="AD25" i="14"/>
  <c r="AC25" i="14"/>
  <c r="AB25" i="14"/>
  <c r="AA25" i="14"/>
  <c r="Z25" i="14"/>
  <c r="Y25" i="14"/>
  <c r="X25" i="14"/>
  <c r="W25" i="14"/>
  <c r="V25" i="14"/>
  <c r="U25" i="14"/>
  <c r="T25" i="14"/>
  <c r="S25" i="14"/>
  <c r="R25" i="14"/>
  <c r="Q25" i="14"/>
  <c r="P25" i="14"/>
  <c r="O25" i="14"/>
  <c r="N25" i="14"/>
  <c r="M25" i="14"/>
  <c r="L25" i="14"/>
  <c r="K25" i="14"/>
  <c r="J25" i="14"/>
  <c r="I25" i="14"/>
  <c r="H25" i="14"/>
  <c r="G25" i="14"/>
  <c r="AX24" i="14"/>
  <c r="AW24" i="14"/>
  <c r="AV24" i="14"/>
  <c r="AU24" i="14"/>
  <c r="AT24" i="14"/>
  <c r="AS24" i="14"/>
  <c r="AR24" i="14"/>
  <c r="AQ24" i="14"/>
  <c r="AP24" i="14"/>
  <c r="AO24" i="14"/>
  <c r="AN24" i="14"/>
  <c r="AM24" i="14"/>
  <c r="AL24" i="14"/>
  <c r="AK24" i="14"/>
  <c r="AJ24" i="14"/>
  <c r="AI24" i="14"/>
  <c r="AH24" i="14"/>
  <c r="AG24" i="14"/>
  <c r="AF24" i="14"/>
  <c r="AE24" i="14"/>
  <c r="AD24" i="14"/>
  <c r="AC24" i="14"/>
  <c r="AB24" i="14"/>
  <c r="AA24" i="14"/>
  <c r="Z24" i="14"/>
  <c r="Y24" i="14"/>
  <c r="X24" i="14"/>
  <c r="W24" i="14"/>
  <c r="V24" i="14"/>
  <c r="U24" i="14"/>
  <c r="T24" i="14"/>
  <c r="S24" i="14"/>
  <c r="R24" i="14"/>
  <c r="Q24" i="14"/>
  <c r="P24" i="14"/>
  <c r="O24" i="14"/>
  <c r="N24" i="14"/>
  <c r="M24" i="14"/>
  <c r="L24" i="14"/>
  <c r="K24" i="14"/>
  <c r="J24" i="14"/>
  <c r="I24" i="14"/>
  <c r="H24" i="14"/>
  <c r="G24" i="14"/>
  <c r="AX23" i="14"/>
  <c r="AW23" i="14"/>
  <c r="AV23" i="14"/>
  <c r="AU23" i="14"/>
  <c r="AT23" i="14"/>
  <c r="AS23" i="14"/>
  <c r="AR23" i="14"/>
  <c r="AQ23" i="14"/>
  <c r="AP23" i="14"/>
  <c r="AO23" i="14"/>
  <c r="AN23" i="14"/>
  <c r="AM23" i="14"/>
  <c r="AL23" i="14"/>
  <c r="AK23" i="14"/>
  <c r="AJ23" i="14"/>
  <c r="AI23" i="14"/>
  <c r="AH23" i="14"/>
  <c r="AG23" i="14"/>
  <c r="AF23" i="14"/>
  <c r="AE23" i="14"/>
  <c r="AD23" i="14"/>
  <c r="AC23" i="14"/>
  <c r="AB23" i="14"/>
  <c r="AA23" i="14"/>
  <c r="Z23" i="14"/>
  <c r="Y23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AX22" i="14"/>
  <c r="AW22" i="14"/>
  <c r="AV22" i="14"/>
  <c r="AU22" i="14"/>
  <c r="AT22" i="14"/>
  <c r="AS22" i="14"/>
  <c r="AR22" i="14"/>
  <c r="AQ22" i="14"/>
  <c r="AP22" i="14"/>
  <c r="AO22" i="14"/>
  <c r="AN22" i="14"/>
  <c r="AM22" i="14"/>
  <c r="AL22" i="14"/>
  <c r="AK22" i="14"/>
  <c r="AJ22" i="14"/>
  <c r="AI22" i="14"/>
  <c r="AH22" i="14"/>
  <c r="AG22" i="14"/>
  <c r="AF22" i="14"/>
  <c r="AE22" i="14"/>
  <c r="AD22" i="14"/>
  <c r="AC22" i="14"/>
  <c r="AB22" i="14"/>
  <c r="AA22" i="14"/>
  <c r="Z22" i="14"/>
  <c r="Y22" i="14"/>
  <c r="X22" i="14"/>
  <c r="W22" i="14"/>
  <c r="V22" i="14"/>
  <c r="U22" i="14"/>
  <c r="T22" i="14"/>
  <c r="S22" i="14"/>
  <c r="R22" i="14"/>
  <c r="Q22" i="14"/>
  <c r="P22" i="14"/>
  <c r="O22" i="14"/>
  <c r="N22" i="14"/>
  <c r="M22" i="14"/>
  <c r="L22" i="14"/>
  <c r="K22" i="14"/>
  <c r="J22" i="14"/>
  <c r="I22" i="14"/>
  <c r="H22" i="14"/>
  <c r="G22" i="14"/>
  <c r="AX21" i="14"/>
  <c r="AW21" i="14"/>
  <c r="AV21" i="14"/>
  <c r="AU21" i="14"/>
  <c r="AT21" i="14"/>
  <c r="AS21" i="14"/>
  <c r="AR21" i="14"/>
  <c r="AQ21" i="14"/>
  <c r="AP21" i="14"/>
  <c r="AO21" i="14"/>
  <c r="AN21" i="14"/>
  <c r="AM21" i="14"/>
  <c r="AL21" i="14"/>
  <c r="AK21" i="14"/>
  <c r="AJ21" i="14"/>
  <c r="AI21" i="14"/>
  <c r="AH21" i="14"/>
  <c r="AG21" i="14"/>
  <c r="AF21" i="14"/>
  <c r="AE21" i="14"/>
  <c r="AD21" i="14"/>
  <c r="AC21" i="14"/>
  <c r="AB21" i="14"/>
  <c r="AA21" i="14"/>
  <c r="Z21" i="14"/>
  <c r="Y21" i="14"/>
  <c r="X21" i="14"/>
  <c r="W21" i="14"/>
  <c r="V21" i="14"/>
  <c r="U21" i="14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AX17" i="14"/>
  <c r="AW17" i="14"/>
  <c r="AV17" i="14"/>
  <c r="AU17" i="14"/>
  <c r="AT17" i="14"/>
  <c r="AS17" i="14"/>
  <c r="AR17" i="14"/>
  <c r="AQ17" i="14"/>
  <c r="AP17" i="14"/>
  <c r="AO17" i="14"/>
  <c r="AN17" i="14"/>
  <c r="AM17" i="14"/>
  <c r="AL17" i="14"/>
  <c r="AK17" i="14"/>
  <c r="AJ17" i="14"/>
  <c r="AI17" i="14"/>
  <c r="AH17" i="14"/>
  <c r="AG17" i="14"/>
  <c r="AF17" i="14"/>
  <c r="AE17" i="14"/>
  <c r="AD17" i="14"/>
  <c r="AC17" i="14"/>
  <c r="AB17" i="14"/>
  <c r="AA17" i="14"/>
  <c r="Z17" i="14"/>
  <c r="Y17" i="14"/>
  <c r="X17" i="14"/>
  <c r="W17" i="14"/>
  <c r="V17" i="14"/>
  <c r="U17" i="14"/>
  <c r="T17" i="14"/>
  <c r="S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AX16" i="14"/>
  <c r="AW16" i="14"/>
  <c r="AV16" i="14"/>
  <c r="AU16" i="14"/>
  <c r="AT16" i="14"/>
  <c r="AS16" i="14"/>
  <c r="AR16" i="14"/>
  <c r="AQ16" i="14"/>
  <c r="AP16" i="14"/>
  <c r="AO16" i="14"/>
  <c r="AN16" i="14"/>
  <c r="AM16" i="14"/>
  <c r="AL16" i="14"/>
  <c r="AK16" i="14"/>
  <c r="AJ16" i="14"/>
  <c r="AI16" i="14"/>
  <c r="AH16" i="14"/>
  <c r="AG16" i="14"/>
  <c r="AF16" i="14"/>
  <c r="AE16" i="14"/>
  <c r="AD16" i="14"/>
  <c r="AC16" i="14"/>
  <c r="AB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O16" i="14"/>
  <c r="N16" i="14"/>
  <c r="M16" i="14"/>
  <c r="L16" i="14"/>
  <c r="K16" i="14"/>
  <c r="J16" i="14"/>
  <c r="I16" i="14"/>
  <c r="H16" i="14"/>
  <c r="G16" i="14"/>
  <c r="AX15" i="14"/>
  <c r="AW15" i="14"/>
  <c r="AV15" i="14"/>
  <c r="AU15" i="14"/>
  <c r="AT15" i="14"/>
  <c r="AS15" i="14"/>
  <c r="AR15" i="14"/>
  <c r="AQ15" i="14"/>
  <c r="AP15" i="14"/>
  <c r="AO15" i="14"/>
  <c r="AN15" i="14"/>
  <c r="AM15" i="14"/>
  <c r="AL15" i="14"/>
  <c r="AK15" i="14"/>
  <c r="AJ15" i="14"/>
  <c r="AI15" i="14"/>
  <c r="AH15" i="14"/>
  <c r="AG15" i="14"/>
  <c r="AF15" i="14"/>
  <c r="AE15" i="14"/>
  <c r="AD15" i="14"/>
  <c r="AC15" i="14"/>
  <c r="AB15" i="14"/>
  <c r="AA15" i="14"/>
  <c r="Z15" i="14"/>
  <c r="Y15" i="14"/>
  <c r="X15" i="14"/>
  <c r="W15" i="14"/>
  <c r="V15" i="14"/>
  <c r="U15" i="14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AX14" i="14"/>
  <c r="AW14" i="14"/>
  <c r="AV14" i="14"/>
  <c r="AU14" i="14"/>
  <c r="AT14" i="14"/>
  <c r="AS14" i="14"/>
  <c r="AR14" i="14"/>
  <c r="AQ14" i="14"/>
  <c r="AP14" i="14"/>
  <c r="AO14" i="14"/>
  <c r="AN14" i="14"/>
  <c r="AM14" i="14"/>
  <c r="AL14" i="14"/>
  <c r="AK14" i="14"/>
  <c r="AJ14" i="14"/>
  <c r="AI14" i="14"/>
  <c r="AH14" i="14"/>
  <c r="AG14" i="14"/>
  <c r="AF14" i="14"/>
  <c r="AE14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I14" i="14"/>
  <c r="H14" i="14"/>
  <c r="G14" i="14"/>
  <c r="AX13" i="14"/>
  <c r="AW13" i="14"/>
  <c r="AV13" i="14"/>
  <c r="AU13" i="14"/>
  <c r="AT13" i="14"/>
  <c r="AS13" i="14"/>
  <c r="AR13" i="14"/>
  <c r="AQ13" i="14"/>
  <c r="AP13" i="14"/>
  <c r="AO13" i="14"/>
  <c r="AN13" i="14"/>
  <c r="AM13" i="14"/>
  <c r="AL13" i="14"/>
  <c r="AK13" i="14"/>
  <c r="AJ13" i="14"/>
  <c r="AI13" i="14"/>
  <c r="AH13" i="14"/>
  <c r="AG13" i="14"/>
  <c r="AF13" i="14"/>
  <c r="AE13" i="14"/>
  <c r="AD13" i="14"/>
  <c r="AC13" i="14"/>
  <c r="AB13" i="14"/>
  <c r="AA13" i="14"/>
  <c r="Z13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AX12" i="14"/>
  <c r="AW12" i="14"/>
  <c r="AV12" i="14"/>
  <c r="AU12" i="14"/>
  <c r="AT12" i="14"/>
  <c r="AS12" i="14"/>
  <c r="AR12" i="14"/>
  <c r="AQ12" i="14"/>
  <c r="AP12" i="14"/>
  <c r="AO12" i="14"/>
  <c r="AN12" i="14"/>
  <c r="AM12" i="14"/>
  <c r="AL12" i="14"/>
  <c r="AK12" i="14"/>
  <c r="AJ12" i="14"/>
  <c r="AI12" i="14"/>
  <c r="AH12" i="14"/>
  <c r="AG12" i="14"/>
  <c r="AF12" i="14"/>
  <c r="AE12" i="14"/>
  <c r="AD12" i="14"/>
  <c r="AC12" i="14"/>
  <c r="AB12" i="14"/>
  <c r="AA12" i="14"/>
  <c r="Z12" i="14"/>
  <c r="Y12" i="14"/>
  <c r="X12" i="14"/>
  <c r="W12" i="14"/>
  <c r="V12" i="14"/>
  <c r="U12" i="14"/>
  <c r="T12" i="14"/>
  <c r="S12" i="14"/>
  <c r="R12" i="14"/>
  <c r="Q12" i="14"/>
  <c r="P12" i="14"/>
  <c r="O12" i="14"/>
  <c r="N12" i="14"/>
  <c r="M12" i="14"/>
  <c r="L12" i="14"/>
  <c r="K12" i="14"/>
  <c r="J12" i="14"/>
  <c r="I12" i="14"/>
  <c r="H12" i="14"/>
  <c r="G12" i="14"/>
  <c r="AY246" i="14"/>
  <c r="AJ236" i="14"/>
  <c r="AD236" i="14"/>
  <c r="AJ235" i="14"/>
  <c r="AD235" i="14"/>
  <c r="AD234" i="14"/>
  <c r="F234" i="14"/>
  <c r="E234" i="14"/>
  <c r="D234" i="14" s="1"/>
  <c r="CR234" i="14" s="1"/>
  <c r="AD233" i="14"/>
  <c r="F233" i="14"/>
  <c r="E233" i="14"/>
  <c r="D233" i="14" s="1"/>
  <c r="CA233" i="14" s="1"/>
  <c r="AD232" i="14"/>
  <c r="F232" i="14"/>
  <c r="E232" i="14"/>
  <c r="AD231" i="14"/>
  <c r="F231" i="14"/>
  <c r="E231" i="14"/>
  <c r="D231" i="14" s="1"/>
  <c r="CQ231" i="14" s="1"/>
  <c r="AY227" i="14"/>
  <c r="F226" i="14"/>
  <c r="E226" i="14"/>
  <c r="F225" i="14"/>
  <c r="E225" i="14"/>
  <c r="D225" i="14"/>
  <c r="CE225" i="14" s="1"/>
  <c r="F224" i="14"/>
  <c r="E224" i="14"/>
  <c r="D224" i="14" s="1"/>
  <c r="F223" i="14"/>
  <c r="E223" i="14"/>
  <c r="F222" i="14"/>
  <c r="E222" i="14"/>
  <c r="D222" i="14" s="1"/>
  <c r="F221" i="14"/>
  <c r="E221" i="14"/>
  <c r="D221" i="14" s="1"/>
  <c r="CQ221" i="14" s="1"/>
  <c r="F220" i="14"/>
  <c r="E220" i="14"/>
  <c r="F219" i="14"/>
  <c r="E219" i="14"/>
  <c r="D219" i="14" s="1"/>
  <c r="CR219" i="14" s="1"/>
  <c r="F218" i="14"/>
  <c r="E218" i="14"/>
  <c r="F217" i="14"/>
  <c r="E217" i="14"/>
  <c r="F216" i="14"/>
  <c r="E216" i="14"/>
  <c r="D216" i="14" s="1"/>
  <c r="CS216" i="14" s="1"/>
  <c r="F215" i="14"/>
  <c r="E215" i="14"/>
  <c r="D215" i="14" s="1"/>
  <c r="CS215" i="14" s="1"/>
  <c r="F214" i="14"/>
  <c r="E214" i="14"/>
  <c r="D214" i="14" s="1"/>
  <c r="CG214" i="14" s="1"/>
  <c r="F213" i="14"/>
  <c r="E213" i="14"/>
  <c r="F212" i="14"/>
  <c r="E212" i="14"/>
  <c r="D212" i="14" s="1"/>
  <c r="CP212" i="14" s="1"/>
  <c r="F211" i="14"/>
  <c r="E211" i="14"/>
  <c r="CO210" i="14"/>
  <c r="F210" i="14"/>
  <c r="E210" i="14"/>
  <c r="D210" i="14" s="1"/>
  <c r="CS210" i="14" s="1"/>
  <c r="F209" i="14"/>
  <c r="E209" i="14"/>
  <c r="F208" i="14"/>
  <c r="E208" i="14"/>
  <c r="D208" i="14" s="1"/>
  <c r="F207" i="14"/>
  <c r="E207" i="14"/>
  <c r="F206" i="14"/>
  <c r="E206" i="14"/>
  <c r="CE205" i="14"/>
  <c r="F205" i="14"/>
  <c r="E205" i="14"/>
  <c r="D205" i="14" s="1"/>
  <c r="CP205" i="14" s="1"/>
  <c r="CP204" i="14"/>
  <c r="F204" i="14"/>
  <c r="E204" i="14"/>
  <c r="D204" i="14" s="1"/>
  <c r="F203" i="14"/>
  <c r="E203" i="14"/>
  <c r="D203" i="14" s="1"/>
  <c r="F202" i="14"/>
  <c r="E202" i="14"/>
  <c r="D202" i="14"/>
  <c r="CB202" i="14" s="1"/>
  <c r="AX201" i="14"/>
  <c r="AW201" i="14"/>
  <c r="AV201" i="14"/>
  <c r="AU201" i="14"/>
  <c r="AT201" i="14"/>
  <c r="AS201" i="14"/>
  <c r="AR201" i="14"/>
  <c r="AQ201" i="14"/>
  <c r="AP201" i="14"/>
  <c r="AO201" i="14"/>
  <c r="AN201" i="14"/>
  <c r="AM201" i="14"/>
  <c r="AL201" i="14"/>
  <c r="AK201" i="14"/>
  <c r="AJ201" i="14"/>
  <c r="AI201" i="14"/>
  <c r="AH201" i="14"/>
  <c r="AG201" i="14"/>
  <c r="AF201" i="14"/>
  <c r="AE201" i="14"/>
  <c r="AD201" i="14"/>
  <c r="AC201" i="14"/>
  <c r="AB201" i="14"/>
  <c r="AA201" i="14"/>
  <c r="Z201" i="14"/>
  <c r="Y201" i="14"/>
  <c r="X201" i="14"/>
  <c r="W201" i="14"/>
  <c r="V201" i="14"/>
  <c r="U201" i="14"/>
  <c r="T201" i="14"/>
  <c r="S201" i="14"/>
  <c r="R201" i="14"/>
  <c r="Q201" i="14"/>
  <c r="P201" i="14"/>
  <c r="O201" i="14"/>
  <c r="N201" i="14"/>
  <c r="M201" i="14"/>
  <c r="L201" i="14"/>
  <c r="K201" i="14"/>
  <c r="J201" i="14"/>
  <c r="I201" i="14"/>
  <c r="H201" i="14"/>
  <c r="G201" i="14"/>
  <c r="CR200" i="14"/>
  <c r="CO200" i="14"/>
  <c r="CH200" i="14"/>
  <c r="CD200" i="14"/>
  <c r="E200" i="14"/>
  <c r="D200" i="14" s="1"/>
  <c r="E199" i="14"/>
  <c r="D199" i="14" s="1"/>
  <c r="CV199" i="14" s="1"/>
  <c r="E198" i="14"/>
  <c r="D198" i="14" s="1"/>
  <c r="E197" i="14"/>
  <c r="D197" i="14"/>
  <c r="CD196" i="14"/>
  <c r="AX196" i="14"/>
  <c r="AW196" i="14"/>
  <c r="AV196" i="14"/>
  <c r="AU196" i="14"/>
  <c r="AT196" i="14"/>
  <c r="AS196" i="14"/>
  <c r="AR196" i="14"/>
  <c r="AQ196" i="14"/>
  <c r="AO196" i="14"/>
  <c r="AM196" i="14"/>
  <c r="AK196" i="14"/>
  <c r="AI196" i="14"/>
  <c r="E196" i="14" s="1"/>
  <c r="D196" i="14" s="1"/>
  <c r="CR196" i="14" s="1"/>
  <c r="AG196" i="14"/>
  <c r="AE196" i="14"/>
  <c r="AC196" i="14"/>
  <c r="CP195" i="14"/>
  <c r="CO195" i="14"/>
  <c r="CD195" i="14"/>
  <c r="CA195" i="14"/>
  <c r="E195" i="14"/>
  <c r="D195" i="14" s="1"/>
  <c r="CS195" i="14" s="1"/>
  <c r="CV194" i="14"/>
  <c r="E194" i="14"/>
  <c r="D194" i="14" s="1"/>
  <c r="CV193" i="14"/>
  <c r="E193" i="14"/>
  <c r="D193" i="14" s="1"/>
  <c r="CH192" i="14"/>
  <c r="E192" i="14"/>
  <c r="D192" i="14" s="1"/>
  <c r="CO192" i="14" s="1"/>
  <c r="F191" i="14"/>
  <c r="D191" i="14"/>
  <c r="CF191" i="14" s="1"/>
  <c r="F190" i="14"/>
  <c r="D190" i="14"/>
  <c r="CS189" i="14"/>
  <c r="CR189" i="14"/>
  <c r="CE189" i="14"/>
  <c r="CA189" i="14"/>
  <c r="F189" i="14"/>
  <c r="D189" i="14" s="1"/>
  <c r="CD189" i="14" s="1"/>
  <c r="CC188" i="14"/>
  <c r="F188" i="14"/>
  <c r="D188" i="14" s="1"/>
  <c r="CV188" i="14" s="1"/>
  <c r="CT187" i="14"/>
  <c r="CQ187" i="14"/>
  <c r="CP187" i="14"/>
  <c r="F187" i="14"/>
  <c r="D187" i="14" s="1"/>
  <c r="CT186" i="14"/>
  <c r="CS186" i="14"/>
  <c r="F186" i="14"/>
  <c r="D186" i="14" s="1"/>
  <c r="F185" i="14"/>
  <c r="D185" i="14" s="1"/>
  <c r="CE185" i="14" s="1"/>
  <c r="CQ184" i="14"/>
  <c r="F184" i="14"/>
  <c r="D184" i="14" s="1"/>
  <c r="AX183" i="14"/>
  <c r="AW183" i="14"/>
  <c r="AV183" i="14"/>
  <c r="AU183" i="14"/>
  <c r="AT183" i="14"/>
  <c r="AS183" i="14"/>
  <c r="AR183" i="14"/>
  <c r="AQ183" i="14"/>
  <c r="AP183" i="14"/>
  <c r="AN183" i="14"/>
  <c r="AL183" i="14"/>
  <c r="AJ183" i="14"/>
  <c r="AH183" i="14"/>
  <c r="AF183" i="14"/>
  <c r="AD183" i="14"/>
  <c r="CP182" i="14"/>
  <c r="CG182" i="14"/>
  <c r="CB182" i="14"/>
  <c r="F182" i="14"/>
  <c r="D182" i="14"/>
  <c r="F181" i="14"/>
  <c r="D181" i="14"/>
  <c r="CQ181" i="14" s="1"/>
  <c r="CS180" i="14"/>
  <c r="CH180" i="14"/>
  <c r="CC180" i="14"/>
  <c r="F180" i="14"/>
  <c r="D180" i="14" s="1"/>
  <c r="CD180" i="14" s="1"/>
  <c r="F179" i="14"/>
  <c r="D179" i="14" s="1"/>
  <c r="CE179" i="14" s="1"/>
  <c r="AX67" i="14"/>
  <c r="AW67" i="14"/>
  <c r="AV67" i="14"/>
  <c r="AU67" i="14"/>
  <c r="AT67" i="14"/>
  <c r="AS67" i="14"/>
  <c r="AR67" i="14"/>
  <c r="AQ67" i="14"/>
  <c r="AP67" i="14"/>
  <c r="AO67" i="14"/>
  <c r="AN67" i="14"/>
  <c r="AM67" i="14"/>
  <c r="AL67" i="14"/>
  <c r="AK67" i="14"/>
  <c r="AJ67" i="14"/>
  <c r="AI67" i="14"/>
  <c r="AH67" i="14"/>
  <c r="AG67" i="14"/>
  <c r="AF67" i="14"/>
  <c r="AE67" i="14"/>
  <c r="AD67" i="14"/>
  <c r="AC67" i="14"/>
  <c r="AB67" i="14"/>
  <c r="AA67" i="14"/>
  <c r="CQ66" i="14"/>
  <c r="CO66" i="14"/>
  <c r="CC66" i="14"/>
  <c r="CA66" i="14"/>
  <c r="F66" i="14"/>
  <c r="E66" i="14"/>
  <c r="CQ65" i="14"/>
  <c r="CO65" i="14"/>
  <c r="CC65" i="14"/>
  <c r="CA65" i="14"/>
  <c r="F65" i="14"/>
  <c r="CP65" i="14" s="1"/>
  <c r="E65" i="14"/>
  <c r="CQ64" i="14"/>
  <c r="CO64" i="14"/>
  <c r="CC64" i="14"/>
  <c r="CA64" i="14"/>
  <c r="F64" i="14"/>
  <c r="E64" i="14"/>
  <c r="AX63" i="14"/>
  <c r="AW63" i="14"/>
  <c r="AV63" i="14"/>
  <c r="AU63" i="14"/>
  <c r="AT63" i="14"/>
  <c r="AS63" i="14"/>
  <c r="AR63" i="14"/>
  <c r="AQ63" i="14"/>
  <c r="AP63" i="14"/>
  <c r="AO63" i="14"/>
  <c r="AN63" i="14"/>
  <c r="AM63" i="14"/>
  <c r="AL63" i="14"/>
  <c r="AK63" i="14"/>
  <c r="AJ63" i="14"/>
  <c r="AI63" i="14"/>
  <c r="AH63" i="14"/>
  <c r="AG63" i="14"/>
  <c r="AF63" i="14"/>
  <c r="AE63" i="14"/>
  <c r="AD63" i="14"/>
  <c r="AC63" i="14"/>
  <c r="AB63" i="14"/>
  <c r="AA63" i="14"/>
  <c r="Z63" i="14"/>
  <c r="Y63" i="14"/>
  <c r="X63" i="14"/>
  <c r="W63" i="14"/>
  <c r="V63" i="14"/>
  <c r="U63" i="14"/>
  <c r="T63" i="14"/>
  <c r="S63" i="14"/>
  <c r="R63" i="14"/>
  <c r="Q63" i="14"/>
  <c r="P63" i="14"/>
  <c r="O63" i="14"/>
  <c r="N63" i="14"/>
  <c r="M63" i="14"/>
  <c r="L63" i="14"/>
  <c r="K63" i="14"/>
  <c r="J63" i="14"/>
  <c r="I63" i="14"/>
  <c r="H63" i="14"/>
  <c r="G63" i="14"/>
  <c r="CQ62" i="14"/>
  <c r="CP62" i="14"/>
  <c r="CO62" i="14"/>
  <c r="CC62" i="14"/>
  <c r="CB62" i="14"/>
  <c r="CA62" i="14"/>
  <c r="F62" i="14"/>
  <c r="E62" i="14"/>
  <c r="CQ61" i="14"/>
  <c r="CO61" i="14"/>
  <c r="CC61" i="14"/>
  <c r="CB61" i="14"/>
  <c r="CA61" i="14"/>
  <c r="F61" i="14"/>
  <c r="CP61" i="14" s="1"/>
  <c r="E61" i="14"/>
  <c r="CQ60" i="14"/>
  <c r="CO60" i="14"/>
  <c r="CC60" i="14"/>
  <c r="CA60" i="14"/>
  <c r="F60" i="14"/>
  <c r="E60" i="14"/>
  <c r="CQ59" i="14"/>
  <c r="CO59" i="14"/>
  <c r="CC59" i="14"/>
  <c r="CA59" i="14"/>
  <c r="F59" i="14"/>
  <c r="E59" i="14"/>
  <c r="D59" i="14" s="1"/>
  <c r="CE59" i="14" s="1"/>
  <c r="CQ58" i="14"/>
  <c r="CO58" i="14"/>
  <c r="CC58" i="14"/>
  <c r="CB58" i="14"/>
  <c r="CA58" i="14"/>
  <c r="F58" i="14"/>
  <c r="E58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CQ56" i="14"/>
  <c r="CP56" i="14"/>
  <c r="CO56" i="14"/>
  <c r="CC56" i="14"/>
  <c r="CB56" i="14"/>
  <c r="CA56" i="14"/>
  <c r="F56" i="14"/>
  <c r="E56" i="14"/>
  <c r="CQ55" i="14"/>
  <c r="CO55" i="14"/>
  <c r="CC55" i="14"/>
  <c r="CB55" i="14"/>
  <c r="CA55" i="14"/>
  <c r="F55" i="14"/>
  <c r="CP55" i="14" s="1"/>
  <c r="E55" i="14"/>
  <c r="D55" i="14" s="1"/>
  <c r="CQ54" i="14"/>
  <c r="CO54" i="14"/>
  <c r="CC54" i="14"/>
  <c r="CA54" i="14"/>
  <c r="F54" i="14"/>
  <c r="E54" i="14"/>
  <c r="D54" i="14" s="1"/>
  <c r="CQ53" i="14"/>
  <c r="CO53" i="14"/>
  <c r="CC53" i="14"/>
  <c r="CA53" i="14"/>
  <c r="F53" i="14"/>
  <c r="CP53" i="14" s="1"/>
  <c r="E53" i="14"/>
  <c r="D53" i="14"/>
  <c r="CQ52" i="14"/>
  <c r="CO52" i="14"/>
  <c r="CC52" i="14"/>
  <c r="CA52" i="14"/>
  <c r="F52" i="14"/>
  <c r="CP52" i="14" s="1"/>
  <c r="E52" i="14"/>
  <c r="D52" i="14" s="1"/>
  <c r="CQ51" i="14"/>
  <c r="CP51" i="14"/>
  <c r="CO51" i="14"/>
  <c r="CC51" i="14"/>
  <c r="CB51" i="14"/>
  <c r="CA51" i="14"/>
  <c r="F51" i="14"/>
  <c r="E51" i="14"/>
  <c r="D51" i="14" s="1"/>
  <c r="A5" i="14"/>
  <c r="A4" i="14"/>
  <c r="A3" i="14"/>
  <c r="A2" i="14"/>
  <c r="AR334" i="14"/>
  <c r="U334" i="14"/>
  <c r="AS333" i="14"/>
  <c r="AM333" i="14"/>
  <c r="V333" i="14"/>
  <c r="I333" i="14"/>
  <c r="AR331" i="14"/>
  <c r="X331" i="14"/>
  <c r="AS330" i="14"/>
  <c r="AJ332" i="14"/>
  <c r="AM331" i="14"/>
  <c r="AK331" i="14"/>
  <c r="S331" i="14"/>
  <c r="Q331" i="14"/>
  <c r="AQ330" i="14"/>
  <c r="X330" i="14"/>
  <c r="AG335" i="14"/>
  <c r="H335" i="14"/>
  <c r="AX334" i="14"/>
  <c r="AK334" i="14"/>
  <c r="AD334" i="14"/>
  <c r="J334" i="14"/>
  <c r="AN333" i="14"/>
  <c r="AF333" i="14"/>
  <c r="T333" i="14"/>
  <c r="S333" i="14"/>
  <c r="AS332" i="14"/>
  <c r="AR332" i="14"/>
  <c r="AN332" i="14"/>
  <c r="AL332" i="14"/>
  <c r="T332" i="14"/>
  <c r="R332" i="14"/>
  <c r="AN331" i="14"/>
  <c r="AA331" i="14"/>
  <c r="V331" i="14"/>
  <c r="U331" i="14"/>
  <c r="T331" i="14"/>
  <c r="AT330" i="14"/>
  <c r="AG330" i="14"/>
  <c r="AE330" i="14"/>
  <c r="Z330" i="14"/>
  <c r="Y330" i="14"/>
  <c r="M330" i="14"/>
  <c r="K330" i="14"/>
  <c r="AF335" i="14"/>
  <c r="K335" i="14"/>
  <c r="AW334" i="14"/>
  <c r="O334" i="14"/>
  <c r="L334" i="14"/>
  <c r="G334" i="14"/>
  <c r="P333" i="14"/>
  <c r="N333" i="14"/>
  <c r="W330" i="14"/>
  <c r="P39" i="14" l="1"/>
  <c r="AJ39" i="14"/>
  <c r="M143" i="14"/>
  <c r="AG143" i="14"/>
  <c r="Y174" i="14"/>
  <c r="AS174" i="14"/>
  <c r="O39" i="14"/>
  <c r="AI39" i="14"/>
  <c r="L143" i="14"/>
  <c r="AF143" i="14"/>
  <c r="X174" i="14"/>
  <c r="AR174" i="14"/>
  <c r="R39" i="14"/>
  <c r="AL39" i="14"/>
  <c r="O143" i="14"/>
  <c r="U39" i="14"/>
  <c r="AL143" i="14"/>
  <c r="S143" i="14"/>
  <c r="AM143" i="14"/>
  <c r="K174" i="14"/>
  <c r="AE174" i="14"/>
  <c r="AO39" i="14"/>
  <c r="AD174" i="14"/>
  <c r="R143" i="14"/>
  <c r="AX174" i="14"/>
  <c r="J174" i="14"/>
  <c r="CP54" i="14"/>
  <c r="CB54" i="14"/>
  <c r="CS54" i="14"/>
  <c r="CF54" i="14"/>
  <c r="CP60" i="14"/>
  <c r="CB60" i="14"/>
  <c r="G330" i="14"/>
  <c r="AA330" i="14"/>
  <c r="AU330" i="14"/>
  <c r="AT331" i="14"/>
  <c r="W332" i="14"/>
  <c r="AT332" i="14"/>
  <c r="U335" i="14"/>
  <c r="AR335" i="14"/>
  <c r="O332" i="14"/>
  <c r="AI332" i="14"/>
  <c r="X332" i="14"/>
  <c r="AS334" i="14"/>
  <c r="CA224" i="14"/>
  <c r="CO224" i="14"/>
  <c r="P332" i="14"/>
  <c r="AW331" i="14"/>
  <c r="Y332" i="14"/>
  <c r="AU334" i="14"/>
  <c r="AU335" i="14"/>
  <c r="F67" i="14"/>
  <c r="CB64" i="14"/>
  <c r="L333" i="14"/>
  <c r="AA332" i="14"/>
  <c r="Z333" i="14"/>
  <c r="AW333" i="14"/>
  <c r="AW335" i="14"/>
  <c r="F63" i="14"/>
  <c r="CP58" i="14"/>
  <c r="L330" i="14"/>
  <c r="I331" i="14"/>
  <c r="V39" i="14"/>
  <c r="AP39" i="14"/>
  <c r="AA334" i="14"/>
  <c r="G335" i="14"/>
  <c r="AA335" i="14"/>
  <c r="W39" i="14"/>
  <c r="AQ39" i="14"/>
  <c r="T143" i="14"/>
  <c r="AN143" i="14"/>
  <c r="CB208" i="14"/>
  <c r="CV208" i="14"/>
  <c r="CQ208" i="14"/>
  <c r="K333" i="14"/>
  <c r="P334" i="14"/>
  <c r="AJ334" i="14"/>
  <c r="AT335" i="14"/>
  <c r="Q330" i="14"/>
  <c r="AK330" i="14"/>
  <c r="N331" i="14"/>
  <c r="AH331" i="14"/>
  <c r="M332" i="14"/>
  <c r="AG332" i="14"/>
  <c r="K334" i="14"/>
  <c r="AE334" i="14"/>
  <c r="R330" i="14"/>
  <c r="AL330" i="14"/>
  <c r="O331" i="14"/>
  <c r="AI331" i="14"/>
  <c r="N332" i="14"/>
  <c r="AH332" i="14"/>
  <c r="AS335" i="14"/>
  <c r="U333" i="14"/>
  <c r="T335" i="14"/>
  <c r="AN335" i="14"/>
  <c r="AR330" i="14"/>
  <c r="H330" i="14"/>
  <c r="AB330" i="14"/>
  <c r="AW330" i="14"/>
  <c r="Y331" i="14"/>
  <c r="AU331" i="14"/>
  <c r="AU332" i="14"/>
  <c r="W333" i="14"/>
  <c r="AT333" i="14"/>
  <c r="V334" i="14"/>
  <c r="V335" i="14"/>
  <c r="CH196" i="14"/>
  <c r="I330" i="14"/>
  <c r="AC330" i="14"/>
  <c r="AX330" i="14"/>
  <c r="Z331" i="14"/>
  <c r="AW332" i="14"/>
  <c r="X333" i="14"/>
  <c r="AU333" i="14"/>
  <c r="W334" i="14"/>
  <c r="AT334" i="14"/>
  <c r="W335" i="14"/>
  <c r="CP197" i="14"/>
  <c r="CF197" i="14"/>
  <c r="CT197" i="14"/>
  <c r="CB197" i="14"/>
  <c r="N39" i="14"/>
  <c r="AH39" i="14"/>
  <c r="K143" i="14"/>
  <c r="AE143" i="14"/>
  <c r="H331" i="14"/>
  <c r="AB331" i="14"/>
  <c r="AF330" i="14"/>
  <c r="AC331" i="14"/>
  <c r="H332" i="14"/>
  <c r="AB332" i="14"/>
  <c r="G333" i="14"/>
  <c r="AA333" i="14"/>
  <c r="AX333" i="14"/>
  <c r="Z334" i="14"/>
  <c r="Z335" i="14"/>
  <c r="AA174" i="14"/>
  <c r="AU174" i="14"/>
  <c r="X335" i="14"/>
  <c r="N330" i="14"/>
  <c r="AH330" i="14"/>
  <c r="K331" i="14"/>
  <c r="AE331" i="14"/>
  <c r="J332" i="14"/>
  <c r="AD332" i="14"/>
  <c r="AC333" i="14"/>
  <c r="H334" i="14"/>
  <c r="AB334" i="14"/>
  <c r="AB335" i="14"/>
  <c r="Y334" i="14"/>
  <c r="Y335" i="14"/>
  <c r="O330" i="14"/>
  <c r="AI330" i="14"/>
  <c r="L331" i="14"/>
  <c r="AF331" i="14"/>
  <c r="K332" i="14"/>
  <c r="AE332" i="14"/>
  <c r="J333" i="14"/>
  <c r="AD333" i="14"/>
  <c r="I334" i="14"/>
  <c r="AC334" i="14"/>
  <c r="I335" i="14"/>
  <c r="AC335" i="14"/>
  <c r="P330" i="14"/>
  <c r="AJ330" i="14"/>
  <c r="M331" i="14"/>
  <c r="AG331" i="14"/>
  <c r="L332" i="14"/>
  <c r="AF332" i="14"/>
  <c r="AE333" i="14"/>
  <c r="J335" i="14"/>
  <c r="AD335" i="14"/>
  <c r="L174" i="14"/>
  <c r="AF174" i="14"/>
  <c r="G331" i="14"/>
  <c r="U330" i="14"/>
  <c r="AO330" i="14"/>
  <c r="AE335" i="14"/>
  <c r="AJ333" i="14"/>
  <c r="M333" i="14"/>
  <c r="AG333" i="14"/>
  <c r="AF334" i="14"/>
  <c r="L335" i="14"/>
  <c r="CA186" i="14"/>
  <c r="CO186" i="14"/>
  <c r="Q332" i="14"/>
  <c r="AK332" i="14"/>
  <c r="AI334" i="14"/>
  <c r="AH333" i="14"/>
  <c r="M335" i="14"/>
  <c r="Q334" i="14"/>
  <c r="D60" i="14"/>
  <c r="CP66" i="14"/>
  <c r="CB66" i="14"/>
  <c r="CE186" i="14"/>
  <c r="W174" i="14"/>
  <c r="J330" i="14"/>
  <c r="AD330" i="14"/>
  <c r="AX331" i="14"/>
  <c r="Z332" i="14"/>
  <c r="AX332" i="14"/>
  <c r="Y333" i="14"/>
  <c r="AV333" i="14"/>
  <c r="X334" i="14"/>
  <c r="E201" i="14"/>
  <c r="D201" i="14" s="1"/>
  <c r="J331" i="14"/>
  <c r="AD331" i="14"/>
  <c r="I332" i="14"/>
  <c r="AC332" i="14"/>
  <c r="AB333" i="14"/>
  <c r="AX335" i="14"/>
  <c r="CC187" i="14"/>
  <c r="CB187" i="14"/>
  <c r="CQ194" i="14"/>
  <c r="CG194" i="14"/>
  <c r="CB194" i="14"/>
  <c r="S330" i="14"/>
  <c r="AM330" i="14"/>
  <c r="P331" i="14"/>
  <c r="AJ331" i="14"/>
  <c r="M334" i="14"/>
  <c r="AG334" i="14"/>
  <c r="CB204" i="14"/>
  <c r="CT204" i="14"/>
  <c r="D211" i="14"/>
  <c r="CD211" i="14" s="1"/>
  <c r="T330" i="14"/>
  <c r="AN330" i="14"/>
  <c r="O333" i="14"/>
  <c r="AI333" i="14"/>
  <c r="N334" i="14"/>
  <c r="AH334" i="14"/>
  <c r="R331" i="14"/>
  <c r="AL331" i="14"/>
  <c r="N335" i="14"/>
  <c r="AH335" i="14"/>
  <c r="V330" i="14"/>
  <c r="AP330" i="14"/>
  <c r="Q333" i="14"/>
  <c r="AK333" i="14"/>
  <c r="O335" i="14"/>
  <c r="AI335" i="14"/>
  <c r="CB53" i="14"/>
  <c r="CP59" i="14"/>
  <c r="CB59" i="14"/>
  <c r="CQ198" i="14"/>
  <c r="CG198" i="14"/>
  <c r="S332" i="14"/>
  <c r="AM332" i="14"/>
  <c r="R333" i="14"/>
  <c r="AL333" i="14"/>
  <c r="P335" i="14"/>
  <c r="AJ335" i="14"/>
  <c r="CC198" i="14"/>
  <c r="CE221" i="14"/>
  <c r="AQ331" i="14"/>
  <c r="R334" i="14"/>
  <c r="AL334" i="14"/>
  <c r="Q335" i="14"/>
  <c r="AK335" i="14"/>
  <c r="CV182" i="14"/>
  <c r="CQ182" i="14"/>
  <c r="CA182" i="14"/>
  <c r="CV184" i="14"/>
  <c r="CU184" i="14"/>
  <c r="K39" i="14"/>
  <c r="AE39" i="14"/>
  <c r="H143" i="14"/>
  <c r="AB143" i="14"/>
  <c r="AV143" i="14"/>
  <c r="T174" i="14"/>
  <c r="AN174" i="14"/>
  <c r="U332" i="14"/>
  <c r="S334" i="14"/>
  <c r="AM334" i="14"/>
  <c r="R335" i="14"/>
  <c r="AL335" i="14"/>
  <c r="F57" i="14"/>
  <c r="CC184" i="14"/>
  <c r="CV200" i="14"/>
  <c r="CA200" i="14"/>
  <c r="W331" i="14"/>
  <c r="AS331" i="14"/>
  <c r="V332" i="14"/>
  <c r="AR333" i="14"/>
  <c r="T334" i="14"/>
  <c r="AN334" i="14"/>
  <c r="S335" i="14"/>
  <c r="AM335" i="14"/>
  <c r="M39" i="14"/>
  <c r="AG39" i="14"/>
  <c r="J143" i="14"/>
  <c r="AD143" i="14"/>
  <c r="L158" i="14" a="1"/>
  <c r="V174" i="14"/>
  <c r="AP174" i="14"/>
  <c r="D58" i="14"/>
  <c r="CT58" i="14" s="1"/>
  <c r="L39" i="14"/>
  <c r="AF39" i="14"/>
  <c r="I143" i="14"/>
  <c r="AC143" i="14"/>
  <c r="U174" i="14"/>
  <c r="AO174" i="14"/>
  <c r="D206" i="14"/>
  <c r="CO206" i="14" s="1"/>
  <c r="D220" i="14"/>
  <c r="Q39" i="14"/>
  <c r="N143" i="14"/>
  <c r="AH143" i="14"/>
  <c r="Z174" i="14"/>
  <c r="AT174" i="14"/>
  <c r="D56" i="14"/>
  <c r="CR56" i="14" s="1"/>
  <c r="F201" i="14"/>
  <c r="S39" i="14"/>
  <c r="AM39" i="14"/>
  <c r="P143" i="14"/>
  <c r="AJ143" i="14"/>
  <c r="AB174" i="14"/>
  <c r="AV174" i="14"/>
  <c r="D61" i="14"/>
  <c r="CV61" i="14" s="1"/>
  <c r="D207" i="14"/>
  <c r="T39" i="14"/>
  <c r="AN39" i="14"/>
  <c r="Q143" i="14"/>
  <c r="I174" i="14"/>
  <c r="AC174" i="14"/>
  <c r="AW174" i="14"/>
  <c r="X39" i="14"/>
  <c r="AR39" i="14"/>
  <c r="U143" i="14"/>
  <c r="AO143" i="14"/>
  <c r="M174" i="14"/>
  <c r="AG174" i="14"/>
  <c r="Y39" i="14"/>
  <c r="AS39" i="14"/>
  <c r="V143" i="14"/>
  <c r="AP143" i="14"/>
  <c r="AX143" i="14"/>
  <c r="N174" i="14"/>
  <c r="AH174" i="14"/>
  <c r="G332" i="14"/>
  <c r="CB52" i="14"/>
  <c r="F183" i="14"/>
  <c r="D183" i="14" s="1"/>
  <c r="CA185" i="14"/>
  <c r="CG188" i="14"/>
  <c r="Z39" i="14"/>
  <c r="AT39" i="14"/>
  <c r="W143" i="14"/>
  <c r="AQ143" i="14"/>
  <c r="O174" i="14"/>
  <c r="AI174" i="14"/>
  <c r="CD179" i="14"/>
  <c r="CD185" i="14"/>
  <c r="CQ188" i="14"/>
  <c r="CD199" i="14"/>
  <c r="D223" i="14"/>
  <c r="CR223" i="14" s="1"/>
  <c r="AA39" i="14"/>
  <c r="AU39" i="14"/>
  <c r="X143" i="14"/>
  <c r="AR143" i="14"/>
  <c r="P174" i="14"/>
  <c r="AJ174" i="14"/>
  <c r="D62" i="14"/>
  <c r="CS179" i="14"/>
  <c r="CR185" i="14"/>
  <c r="CU188" i="14"/>
  <c r="CH199" i="14"/>
  <c r="H39" i="14"/>
  <c r="AB39" i="14"/>
  <c r="AV39" i="14"/>
  <c r="Y143" i="14"/>
  <c r="AS143" i="14"/>
  <c r="Q174" i="14"/>
  <c r="AK174" i="14"/>
  <c r="CU179" i="14"/>
  <c r="CS185" i="14"/>
  <c r="CR199" i="14"/>
  <c r="I39" i="14"/>
  <c r="AC39" i="14"/>
  <c r="AW39" i="14"/>
  <c r="Z143" i="14"/>
  <c r="AT143" i="14"/>
  <c r="R174" i="14"/>
  <c r="AL174" i="14"/>
  <c r="CB65" i="14"/>
  <c r="J39" i="14"/>
  <c r="AD39" i="14"/>
  <c r="AX39" i="14"/>
  <c r="AA143" i="14"/>
  <c r="AU143" i="14"/>
  <c r="S174" i="14"/>
  <c r="AM174" i="14"/>
  <c r="H333" i="14"/>
  <c r="AK143" i="14"/>
  <c r="CD107" i="14"/>
  <c r="CP322" i="14"/>
  <c r="F327" i="14"/>
  <c r="CO327" i="14" s="1"/>
  <c r="CC166" i="14"/>
  <c r="F24" i="14"/>
  <c r="CP24" i="14" s="1"/>
  <c r="F27" i="14"/>
  <c r="CP27" i="14" s="1"/>
  <c r="F268" i="14"/>
  <c r="CA268" i="14" s="1"/>
  <c r="F274" i="14"/>
  <c r="F293" i="14"/>
  <c r="CA293" i="14" s="1"/>
  <c r="F301" i="14"/>
  <c r="CA301" i="14" s="1"/>
  <c r="CC38" i="14"/>
  <c r="CQ14" i="14"/>
  <c r="CA118" i="14"/>
  <c r="CD130" i="14"/>
  <c r="I149" i="14"/>
  <c r="I151" i="14"/>
  <c r="I153" i="14"/>
  <c r="I155" i="14"/>
  <c r="I157" i="14"/>
  <c r="CB251" i="14"/>
  <c r="CB257" i="14"/>
  <c r="CP260" i="14"/>
  <c r="CP292" i="14"/>
  <c r="F16" i="14"/>
  <c r="CB16" i="14" s="1"/>
  <c r="F32" i="14"/>
  <c r="CP32" i="14" s="1"/>
  <c r="F50" i="14"/>
  <c r="CP50" i="14" s="1"/>
  <c r="I80" i="14"/>
  <c r="E104" i="14"/>
  <c r="E119" i="14"/>
  <c r="F282" i="14"/>
  <c r="CA282" i="14" s="1"/>
  <c r="F302" i="14"/>
  <c r="CA302" i="14" s="1"/>
  <c r="F311" i="14"/>
  <c r="CO311" i="14" s="1"/>
  <c r="F341" i="14"/>
  <c r="CO341" i="14" s="1"/>
  <c r="F342" i="14"/>
  <c r="CA342" i="14" s="1"/>
  <c r="CC12" i="14"/>
  <c r="CC13" i="14"/>
  <c r="CC14" i="14"/>
  <c r="CC15" i="14"/>
  <c r="CC16" i="14"/>
  <c r="CC17" i="14"/>
  <c r="CC21" i="14"/>
  <c r="CC22" i="14"/>
  <c r="CC23" i="14"/>
  <c r="CC24" i="14"/>
  <c r="CC25" i="14"/>
  <c r="CC26" i="14"/>
  <c r="CC27" i="14"/>
  <c r="CC28" i="14"/>
  <c r="CC29" i="14"/>
  <c r="CC30" i="14"/>
  <c r="CC31" i="14"/>
  <c r="CC32" i="14"/>
  <c r="CQ33" i="14"/>
  <c r="CQ34" i="14"/>
  <c r="CC35" i="14"/>
  <c r="CC36" i="14"/>
  <c r="CQ37" i="14"/>
  <c r="CQ38" i="14"/>
  <c r="CQ44" i="14"/>
  <c r="CA47" i="14"/>
  <c r="CQ47" i="14"/>
  <c r="CQ48" i="14"/>
  <c r="CC49" i="14"/>
  <c r="CQ50" i="14"/>
  <c r="F95" i="14"/>
  <c r="CP95" i="14" s="1"/>
  <c r="F99" i="14"/>
  <c r="CB99" i="14" s="1"/>
  <c r="F126" i="14"/>
  <c r="CP126" i="14" s="1"/>
  <c r="F136" i="14"/>
  <c r="CP136" i="14" s="1"/>
  <c r="B153" i="14"/>
  <c r="I148" i="14"/>
  <c r="I150" i="14"/>
  <c r="I152" i="14"/>
  <c r="I154" i="14"/>
  <c r="I156" i="14"/>
  <c r="CC167" i="14"/>
  <c r="CC171" i="14"/>
  <c r="D242" i="14"/>
  <c r="CO242" i="14" s="1"/>
  <c r="E280" i="14"/>
  <c r="E286" i="14"/>
  <c r="E315" i="14"/>
  <c r="F12" i="14"/>
  <c r="CB12" i="14" s="1"/>
  <c r="F23" i="14"/>
  <c r="CP23" i="14" s="1"/>
  <c r="F28" i="14"/>
  <c r="CP28" i="14" s="1"/>
  <c r="F31" i="14"/>
  <c r="CP31" i="14" s="1"/>
  <c r="F36" i="14"/>
  <c r="F48" i="14"/>
  <c r="CB48" i="14" s="1"/>
  <c r="E101" i="14"/>
  <c r="CD111" i="14"/>
  <c r="CR115" i="14"/>
  <c r="CD122" i="14"/>
  <c r="CR138" i="14"/>
  <c r="CR141" i="14"/>
  <c r="G158" i="14"/>
  <c r="D245" i="14"/>
  <c r="CO245" i="14" s="1"/>
  <c r="CP254" i="14"/>
  <c r="F255" i="14"/>
  <c r="CA255" i="14" s="1"/>
  <c r="CB263" i="14"/>
  <c r="F267" i="14"/>
  <c r="CA267" i="14" s="1"/>
  <c r="F275" i="14"/>
  <c r="F286" i="14"/>
  <c r="CO286" i="14" s="1"/>
  <c r="CP288" i="14"/>
  <c r="F296" i="14"/>
  <c r="CO296" i="14" s="1"/>
  <c r="CP299" i="14"/>
  <c r="F305" i="14"/>
  <c r="CA305" i="14" s="1"/>
  <c r="F308" i="14"/>
  <c r="CA308" i="14" s="1"/>
  <c r="F315" i="14"/>
  <c r="CO315" i="14" s="1"/>
  <c r="F318" i="14"/>
  <c r="CA318" i="14" s="1"/>
  <c r="CC50" i="14"/>
  <c r="AK39" i="14"/>
  <c r="F15" i="14"/>
  <c r="CB15" i="14" s="1"/>
  <c r="F22" i="14"/>
  <c r="CP22" i="14" s="1"/>
  <c r="F25" i="14"/>
  <c r="CP25" i="14" s="1"/>
  <c r="F26" i="14"/>
  <c r="CP26" i="14" s="1"/>
  <c r="F29" i="14"/>
  <c r="CP29" i="14" s="1"/>
  <c r="F30" i="14"/>
  <c r="CP30" i="14" s="1"/>
  <c r="F33" i="14"/>
  <c r="F37" i="14"/>
  <c r="CB37" i="14" s="1"/>
  <c r="F46" i="14"/>
  <c r="CP46" i="14" s="1"/>
  <c r="F49" i="14"/>
  <c r="CP49" i="14" s="1"/>
  <c r="E98" i="14"/>
  <c r="E102" i="14"/>
  <c r="E137" i="14"/>
  <c r="CA163" i="14"/>
  <c r="CQ164" i="14"/>
  <c r="CQ168" i="14"/>
  <c r="CC170" i="14"/>
  <c r="F250" i="14"/>
  <c r="CA250" i="14" s="1"/>
  <c r="F256" i="14"/>
  <c r="CA256" i="14" s="1"/>
  <c r="F260" i="14"/>
  <c r="CA260" i="14" s="1"/>
  <c r="F262" i="14"/>
  <c r="CO262" i="14" s="1"/>
  <c r="F263" i="14"/>
  <c r="CO263" i="14" s="1"/>
  <c r="F264" i="14"/>
  <c r="CA264" i="14" s="1"/>
  <c r="F265" i="14"/>
  <c r="CO265" i="14" s="1"/>
  <c r="F270" i="14"/>
  <c r="F273" i="14"/>
  <c r="F276" i="14"/>
  <c r="F279" i="14"/>
  <c r="F287" i="14"/>
  <c r="CA287" i="14" s="1"/>
  <c r="F294" i="14"/>
  <c r="CO294" i="14" s="1"/>
  <c r="F299" i="14"/>
  <c r="CA299" i="14" s="1"/>
  <c r="F304" i="14"/>
  <c r="CO304" i="14" s="1"/>
  <c r="F307" i="14"/>
  <c r="CA307" i="14" s="1"/>
  <c r="F310" i="14"/>
  <c r="CO310" i="14" s="1"/>
  <c r="F313" i="14"/>
  <c r="CA313" i="14" s="1"/>
  <c r="F317" i="14"/>
  <c r="CA317" i="14" s="1"/>
  <c r="F321" i="14"/>
  <c r="CO321" i="14" s="1"/>
  <c r="F326" i="14"/>
  <c r="CO326" i="14" s="1"/>
  <c r="F329" i="14"/>
  <c r="CA329" i="14" s="1"/>
  <c r="F344" i="14"/>
  <c r="CA344" i="14" s="1"/>
  <c r="CC34" i="14"/>
  <c r="CQ21" i="14"/>
  <c r="CQ35" i="14"/>
  <c r="CO13" i="14"/>
  <c r="CO17" i="14"/>
  <c r="E48" i="14"/>
  <c r="E50" i="14"/>
  <c r="F93" i="14"/>
  <c r="CB93" i="14" s="1"/>
  <c r="CA93" i="14"/>
  <c r="F94" i="14"/>
  <c r="CP94" i="14" s="1"/>
  <c r="CR95" i="14"/>
  <c r="F97" i="14"/>
  <c r="CP97" i="14" s="1"/>
  <c r="F103" i="14"/>
  <c r="CP103" i="14" s="1"/>
  <c r="CR103" i="14"/>
  <c r="CR104" i="14"/>
  <c r="F106" i="14"/>
  <c r="CB106" i="14" s="1"/>
  <c r="CA106" i="14"/>
  <c r="F107" i="14"/>
  <c r="CP107" i="14" s="1"/>
  <c r="F108" i="14"/>
  <c r="CB108" i="14" s="1"/>
  <c r="CA108" i="14"/>
  <c r="CR108" i="14"/>
  <c r="F109" i="14"/>
  <c r="CP109" i="14" s="1"/>
  <c r="CA109" i="14"/>
  <c r="CR111" i="14"/>
  <c r="CA112" i="14"/>
  <c r="CR113" i="14"/>
  <c r="F117" i="14"/>
  <c r="CB117" i="14" s="1"/>
  <c r="CA117" i="14"/>
  <c r="F118" i="14"/>
  <c r="CP118" i="14" s="1"/>
  <c r="F120" i="14"/>
  <c r="CP120" i="14" s="1"/>
  <c r="CR120" i="14"/>
  <c r="CR122" i="14"/>
  <c r="F124" i="14"/>
  <c r="CB124" i="14" s="1"/>
  <c r="CD124" i="14"/>
  <c r="CA128" i="14"/>
  <c r="CR128" i="14"/>
  <c r="F130" i="14"/>
  <c r="CB130" i="14" s="1"/>
  <c r="CR131" i="14"/>
  <c r="F133" i="14"/>
  <c r="CP133" i="14" s="1"/>
  <c r="CA133" i="14"/>
  <c r="CA136" i="14"/>
  <c r="F138" i="14"/>
  <c r="CB138" i="14" s="1"/>
  <c r="CA139" i="14"/>
  <c r="F140" i="14"/>
  <c r="CP140" i="14" s="1"/>
  <c r="CR140" i="14"/>
  <c r="B149" i="14"/>
  <c r="F173" i="14"/>
  <c r="CB173" i="14" s="1"/>
  <c r="D241" i="14"/>
  <c r="CO241" i="14" s="1"/>
  <c r="CB250" i="14"/>
  <c r="CP252" i="14"/>
  <c r="CP253" i="14"/>
  <c r="CB256" i="14"/>
  <c r="CP258" i="14"/>
  <c r="E259" i="14"/>
  <c r="CB261" i="14"/>
  <c r="E264" i="14"/>
  <c r="CB282" i="14"/>
  <c r="CP284" i="14"/>
  <c r="CB287" i="14"/>
  <c r="E289" i="14"/>
  <c r="CP290" i="14"/>
  <c r="CP291" i="14"/>
  <c r="CB294" i="14"/>
  <c r="CB296" i="14"/>
  <c r="CB297" i="14"/>
  <c r="CB301" i="14"/>
  <c r="E302" i="14"/>
  <c r="CP302" i="14"/>
  <c r="CP303" i="14"/>
  <c r="CB305" i="14"/>
  <c r="CP306" i="14"/>
  <c r="CB308" i="14"/>
  <c r="CP309" i="14"/>
  <c r="CB311" i="14"/>
  <c r="CB312" i="14"/>
  <c r="CB315" i="14"/>
  <c r="CB320" i="14"/>
  <c r="CB322" i="14"/>
  <c r="CP324" i="14"/>
  <c r="E328" i="14"/>
  <c r="CP328" i="14"/>
  <c r="E341" i="14"/>
  <c r="E343" i="14"/>
  <c r="CB344" i="14"/>
  <c r="F91" i="14"/>
  <c r="CB91" i="14" s="1"/>
  <c r="CB252" i="14"/>
  <c r="CB324" i="14"/>
  <c r="F13" i="14"/>
  <c r="CB13" i="14" s="1"/>
  <c r="F14" i="14"/>
  <c r="CB14" i="14" s="1"/>
  <c r="F17" i="14"/>
  <c r="CB17" i="14" s="1"/>
  <c r="F21" i="14"/>
  <c r="CB21" i="14" s="1"/>
  <c r="F34" i="14"/>
  <c r="CP34" i="14" s="1"/>
  <c r="F35" i="14"/>
  <c r="F38" i="14"/>
  <c r="CP38" i="14" s="1"/>
  <c r="F44" i="14"/>
  <c r="CP44" i="14" s="1"/>
  <c r="F45" i="14"/>
  <c r="CB45" i="14" s="1"/>
  <c r="F47" i="14"/>
  <c r="CB47" i="14" s="1"/>
  <c r="D85" i="14"/>
  <c r="E91" i="14"/>
  <c r="CR91" i="14"/>
  <c r="E92" i="14"/>
  <c r="CA92" i="14"/>
  <c r="CD92" i="14"/>
  <c r="E93" i="14"/>
  <c r="CR93" i="14"/>
  <c r="E94" i="14"/>
  <c r="CA94" i="14"/>
  <c r="CD94" i="14"/>
  <c r="E95" i="14"/>
  <c r="CA95" i="14"/>
  <c r="CD95" i="14"/>
  <c r="E96" i="14"/>
  <c r="CA96" i="14"/>
  <c r="CR96" i="14"/>
  <c r="E97" i="14"/>
  <c r="CA97" i="14"/>
  <c r="CD97" i="14"/>
  <c r="CA98" i="14"/>
  <c r="CD98" i="14"/>
  <c r="E99" i="14"/>
  <c r="CA99" i="14"/>
  <c r="CR99" i="14"/>
  <c r="E100" i="14"/>
  <c r="CA100" i="14"/>
  <c r="CD100" i="14"/>
  <c r="CA101" i="14"/>
  <c r="CD101" i="14"/>
  <c r="CA102" i="14"/>
  <c r="CD102" i="14"/>
  <c r="E103" i="14"/>
  <c r="CA103" i="14"/>
  <c r="CD103" i="14"/>
  <c r="CD104" i="14"/>
  <c r="E105" i="14"/>
  <c r="CA105" i="14"/>
  <c r="E106" i="14"/>
  <c r="CD106" i="14"/>
  <c r="E107" i="14"/>
  <c r="CA107" i="14"/>
  <c r="CR107" i="14"/>
  <c r="E108" i="14"/>
  <c r="CD108" i="14"/>
  <c r="E109" i="14"/>
  <c r="CR109" i="14"/>
  <c r="CA110" i="14"/>
  <c r="CR110" i="14"/>
  <c r="CA111" i="14"/>
  <c r="E112" i="14"/>
  <c r="CR112" i="14"/>
  <c r="CA113" i="14"/>
  <c r="CA114" i="14"/>
  <c r="CR114" i="14"/>
  <c r="E115" i="14"/>
  <c r="CA115" i="14"/>
  <c r="CD115" i="14"/>
  <c r="E116" i="14"/>
  <c r="CA116" i="14"/>
  <c r="CR116" i="14"/>
  <c r="E117" i="14"/>
  <c r="CD117" i="14"/>
  <c r="E118" i="14"/>
  <c r="CR118" i="14"/>
  <c r="CA119" i="14"/>
  <c r="CD119" i="14"/>
  <c r="E120" i="14"/>
  <c r="CA120" i="14"/>
  <c r="CD120" i="14"/>
  <c r="CD121" i="14"/>
  <c r="CD123" i="14"/>
  <c r="CR124" i="14"/>
  <c r="CR125" i="14"/>
  <c r="CA126" i="14"/>
  <c r="CR126" i="14"/>
  <c r="E127" i="14"/>
  <c r="CD127" i="14"/>
  <c r="E128" i="14"/>
  <c r="CD128" i="14"/>
  <c r="E129" i="14"/>
  <c r="CA129" i="14"/>
  <c r="CD129" i="14"/>
  <c r="E130" i="14"/>
  <c r="CA130" i="14"/>
  <c r="CR130" i="14"/>
  <c r="E131" i="14"/>
  <c r="CA131" i="14"/>
  <c r="CD131" i="14"/>
  <c r="E132" i="14"/>
  <c r="CA132" i="14"/>
  <c r="CR132" i="14"/>
  <c r="E133" i="14"/>
  <c r="CD133" i="14"/>
  <c r="E134" i="14"/>
  <c r="CA134" i="14"/>
  <c r="CR134" i="14"/>
  <c r="E135" i="14"/>
  <c r="CA135" i="14"/>
  <c r="CR135" i="14"/>
  <c r="E136" i="14"/>
  <c r="CD136" i="14"/>
  <c r="CA137" i="14"/>
  <c r="CD137" i="14"/>
  <c r="E138" i="14"/>
  <c r="D138" i="14" s="1"/>
  <c r="CE138" i="14" s="1"/>
  <c r="CA138" i="14"/>
  <c r="CD138" i="14"/>
  <c r="E139" i="14"/>
  <c r="CD139" i="14"/>
  <c r="E140" i="14"/>
  <c r="CA140" i="14"/>
  <c r="CD140" i="14"/>
  <c r="E141" i="14"/>
  <c r="CA141" i="14"/>
  <c r="CD141" i="14"/>
  <c r="E142" i="14"/>
  <c r="CA142" i="14"/>
  <c r="CD142" i="14"/>
  <c r="B152" i="14"/>
  <c r="B156" i="14"/>
  <c r="K158" i="14"/>
  <c r="N158" i="14"/>
  <c r="E163" i="14"/>
  <c r="E164" i="14"/>
  <c r="E165" i="14"/>
  <c r="E166" i="14"/>
  <c r="E167" i="14"/>
  <c r="E168" i="14"/>
  <c r="E169" i="14"/>
  <c r="E170" i="14"/>
  <c r="E171" i="14"/>
  <c r="E172" i="14"/>
  <c r="E173" i="14"/>
  <c r="CP250" i="14"/>
  <c r="F251" i="14"/>
  <c r="CA251" i="14" s="1"/>
  <c r="CP251" i="14"/>
  <c r="F252" i="14"/>
  <c r="CA252" i="14" s="1"/>
  <c r="F253" i="14"/>
  <c r="CA253" i="14" s="1"/>
  <c r="CB253" i="14"/>
  <c r="F254" i="14"/>
  <c r="CA254" i="14" s="1"/>
  <c r="CB254" i="14"/>
  <c r="CB255" i="14"/>
  <c r="CP256" i="14"/>
  <c r="F257" i="14"/>
  <c r="CO257" i="14" s="1"/>
  <c r="F258" i="14"/>
  <c r="CO258" i="14" s="1"/>
  <c r="F259" i="14"/>
  <c r="CO259" i="14" s="1"/>
  <c r="CP259" i="14"/>
  <c r="F261" i="14"/>
  <c r="CA261" i="14" s="1"/>
  <c r="CB262" i="14"/>
  <c r="CP263" i="14"/>
  <c r="F266" i="14"/>
  <c r="CA266" i="14" s="1"/>
  <c r="F269" i="14"/>
  <c r="CA269" i="14" s="1"/>
  <c r="F271" i="14"/>
  <c r="F272" i="14"/>
  <c r="F277" i="14"/>
  <c r="F278" i="14"/>
  <c r="F280" i="14"/>
  <c r="F281" i="14"/>
  <c r="F283" i="14"/>
  <c r="CO283" i="14" s="1"/>
  <c r="CB283" i="14"/>
  <c r="F284" i="14"/>
  <c r="CO284" i="14" s="1"/>
  <c r="CB284" i="14"/>
  <c r="F285" i="14"/>
  <c r="CA285" i="14" s="1"/>
  <c r="CB285" i="14"/>
  <c r="CB286" i="14"/>
  <c r="CP287" i="14"/>
  <c r="F288" i="14"/>
  <c r="CO288" i="14" s="1"/>
  <c r="F289" i="14"/>
  <c r="F290" i="14"/>
  <c r="CA290" i="14" s="1"/>
  <c r="F291" i="14"/>
  <c r="CO291" i="14" s="1"/>
  <c r="CB291" i="14"/>
  <c r="F292" i="14"/>
  <c r="CA292" i="14" s="1"/>
  <c r="CB292" i="14"/>
  <c r="CP293" i="14"/>
  <c r="F295" i="14"/>
  <c r="CA295" i="14" s="1"/>
  <c r="CB295" i="14"/>
  <c r="CP296" i="14"/>
  <c r="F297" i="14"/>
  <c r="CA297" i="14" s="1"/>
  <c r="F298" i="14"/>
  <c r="CA298" i="14" s="1"/>
  <c r="CB298" i="14"/>
  <c r="F300" i="14"/>
  <c r="CO300" i="14" s="1"/>
  <c r="CP300" i="14"/>
  <c r="CP301" i="14"/>
  <c r="F303" i="14"/>
  <c r="CO303" i="14" s="1"/>
  <c r="CB304" i="14"/>
  <c r="CP305" i="14"/>
  <c r="F306" i="14"/>
  <c r="CO306" i="14" s="1"/>
  <c r="CB307" i="14"/>
  <c r="F309" i="14"/>
  <c r="CA309" i="14" s="1"/>
  <c r="CB310" i="14"/>
  <c r="CP311" i="14"/>
  <c r="F312" i="14"/>
  <c r="CO312" i="14" s="1"/>
  <c r="F314" i="14"/>
  <c r="CO314" i="14" s="1"/>
  <c r="F316" i="14"/>
  <c r="CA316" i="14" s="1"/>
  <c r="CP316" i="14"/>
  <c r="F319" i="14"/>
  <c r="CO319" i="14" s="1"/>
  <c r="F320" i="14"/>
  <c r="CA320" i="14" s="1"/>
  <c r="CB321" i="14"/>
  <c r="F322" i="14"/>
  <c r="CA322" i="14" s="1"/>
  <c r="F323" i="14"/>
  <c r="CA323" i="14" s="1"/>
  <c r="F324" i="14"/>
  <c r="CO324" i="14" s="1"/>
  <c r="F325" i="14"/>
  <c r="CO325" i="14" s="1"/>
  <c r="CB325" i="14"/>
  <c r="F328" i="14"/>
  <c r="CP329" i="14"/>
  <c r="F340" i="14"/>
  <c r="CA340" i="14" s="1"/>
  <c r="CB340" i="14"/>
  <c r="CB342" i="14"/>
  <c r="F343" i="14"/>
  <c r="CO343" i="14" s="1"/>
  <c r="F115" i="14"/>
  <c r="CP115" i="14" s="1"/>
  <c r="CA12" i="14"/>
  <c r="CA13" i="14"/>
  <c r="CA14" i="14"/>
  <c r="CA15" i="14"/>
  <c r="CA16" i="14"/>
  <c r="CA17" i="14"/>
  <c r="CA21" i="14"/>
  <c r="E22" i="14"/>
  <c r="CA22" i="14"/>
  <c r="CA23" i="14"/>
  <c r="CA24" i="14"/>
  <c r="CA25" i="14"/>
  <c r="CA26" i="14"/>
  <c r="CA27" i="14"/>
  <c r="CA28" i="14"/>
  <c r="CA29" i="14"/>
  <c r="CA30" i="14"/>
  <c r="CA31" i="14"/>
  <c r="CA32" i="14"/>
  <c r="CO33" i="14"/>
  <c r="E34" i="14"/>
  <c r="CA34" i="14"/>
  <c r="CO35" i="14"/>
  <c r="CA36" i="14"/>
  <c r="CO37" i="14"/>
  <c r="CA38" i="14"/>
  <c r="CO44" i="14"/>
  <c r="CO45" i="14"/>
  <c r="CA46" i="14"/>
  <c r="E47" i="14"/>
  <c r="CO47" i="14"/>
  <c r="CO48" i="14"/>
  <c r="CA49" i="14"/>
  <c r="CA50" i="14"/>
  <c r="D71" i="14"/>
  <c r="D80" i="14"/>
  <c r="D81" i="14"/>
  <c r="I72" i="14"/>
  <c r="I76" i="14"/>
  <c r="I81" i="14"/>
  <c r="D86" i="14"/>
  <c r="F92" i="14"/>
  <c r="CP92" i="14" s="1"/>
  <c r="F96" i="14"/>
  <c r="CP96" i="14" s="1"/>
  <c r="F98" i="14"/>
  <c r="CP98" i="14" s="1"/>
  <c r="F100" i="14"/>
  <c r="CP100" i="14" s="1"/>
  <c r="F101" i="14"/>
  <c r="CB101" i="14" s="1"/>
  <c r="F102" i="14"/>
  <c r="CP102" i="14" s="1"/>
  <c r="F104" i="14"/>
  <c r="CB104" i="14" s="1"/>
  <c r="F105" i="14"/>
  <c r="CP105" i="14" s="1"/>
  <c r="F110" i="14"/>
  <c r="CP110" i="14" s="1"/>
  <c r="F111" i="14"/>
  <c r="CP111" i="14" s="1"/>
  <c r="F112" i="14"/>
  <c r="CB112" i="14" s="1"/>
  <c r="F113" i="14"/>
  <c r="CP113" i="14" s="1"/>
  <c r="F114" i="14"/>
  <c r="CB114" i="14" s="1"/>
  <c r="F116" i="14"/>
  <c r="CB116" i="14" s="1"/>
  <c r="F119" i="14"/>
  <c r="CB119" i="14" s="1"/>
  <c r="F121" i="14"/>
  <c r="CB121" i="14" s="1"/>
  <c r="F122" i="14"/>
  <c r="CP122" i="14" s="1"/>
  <c r="F123" i="14"/>
  <c r="CP123" i="14" s="1"/>
  <c r="F125" i="14"/>
  <c r="CB125" i="14" s="1"/>
  <c r="F127" i="14"/>
  <c r="CP127" i="14" s="1"/>
  <c r="F128" i="14"/>
  <c r="CB128" i="14" s="1"/>
  <c r="F129" i="14"/>
  <c r="CP129" i="14" s="1"/>
  <c r="F131" i="14"/>
  <c r="CB131" i="14" s="1"/>
  <c r="F132" i="14"/>
  <c r="CP132" i="14" s="1"/>
  <c r="F134" i="14"/>
  <c r="CB134" i="14" s="1"/>
  <c r="F135" i="14"/>
  <c r="CP135" i="14" s="1"/>
  <c r="F137" i="14"/>
  <c r="CP137" i="14" s="1"/>
  <c r="F139" i="14"/>
  <c r="CP139" i="14" s="1"/>
  <c r="F141" i="14"/>
  <c r="CB141" i="14" s="1"/>
  <c r="F142" i="14"/>
  <c r="CB142" i="14" s="1"/>
  <c r="B151" i="14"/>
  <c r="B155" i="14"/>
  <c r="B157" i="14"/>
  <c r="H158" i="14"/>
  <c r="M158" i="14"/>
  <c r="CC164" i="14"/>
  <c r="F165" i="14"/>
  <c r="CP165" i="14" s="1"/>
  <c r="CC165" i="14"/>
  <c r="CQ166" i="14"/>
  <c r="F167" i="14"/>
  <c r="CP167" i="14" s="1"/>
  <c r="CQ167" i="14"/>
  <c r="F168" i="14"/>
  <c r="CP168" i="14" s="1"/>
  <c r="CC168" i="14"/>
  <c r="CQ169" i="14"/>
  <c r="F170" i="14"/>
  <c r="CP170" i="14" s="1"/>
  <c r="CO170" i="14"/>
  <c r="CQ170" i="14"/>
  <c r="CA171" i="14"/>
  <c r="CQ171" i="14"/>
  <c r="CC172" i="14"/>
  <c r="CQ173" i="14"/>
  <c r="E250" i="14"/>
  <c r="E251" i="14"/>
  <c r="CC33" i="14"/>
  <c r="CA48" i="14"/>
  <c r="CO50" i="14"/>
  <c r="CC169" i="14"/>
  <c r="I77" i="14"/>
  <c r="C158" i="14"/>
  <c r="B150" i="14"/>
  <c r="B154" i="14"/>
  <c r="CA164" i="14"/>
  <c r="CO165" i="14"/>
  <c r="CA169" i="14"/>
  <c r="CO171" i="14"/>
  <c r="E29" i="14"/>
  <c r="CO14" i="14"/>
  <c r="CQ15" i="14"/>
  <c r="CQ22" i="14"/>
  <c r="CQ23" i="14"/>
  <c r="CQ24" i="14"/>
  <c r="CQ25" i="14"/>
  <c r="CQ26" i="14"/>
  <c r="CQ27" i="14"/>
  <c r="CQ28" i="14"/>
  <c r="CQ29" i="14"/>
  <c r="CQ30" i="14"/>
  <c r="CQ31" i="14"/>
  <c r="CQ32" i="14"/>
  <c r="CQ36" i="14"/>
  <c r="CQ49" i="14"/>
  <c r="CR92" i="14"/>
  <c r="CR100" i="14"/>
  <c r="CR101" i="14"/>
  <c r="CR106" i="14"/>
  <c r="CD118" i="14"/>
  <c r="CR119" i="14"/>
  <c r="CR123" i="14"/>
  <c r="CR129" i="14"/>
  <c r="CR136" i="14"/>
  <c r="CR137" i="14"/>
  <c r="CR139" i="14"/>
  <c r="CR142" i="14"/>
  <c r="E158" i="14"/>
  <c r="CQ165" i="14"/>
  <c r="CQ172" i="14"/>
  <c r="CP255" i="14"/>
  <c r="CP262" i="14"/>
  <c r="CP286" i="14"/>
  <c r="CP304" i="14"/>
  <c r="CP307" i="14"/>
  <c r="CP310" i="14"/>
  <c r="I71" i="14"/>
  <c r="I74" i="14"/>
  <c r="I75" i="14"/>
  <c r="I78" i="14"/>
  <c r="I79" i="14"/>
  <c r="E110" i="14"/>
  <c r="E111" i="14"/>
  <c r="E113" i="14"/>
  <c r="E114" i="14"/>
  <c r="E121" i="14"/>
  <c r="E122" i="14"/>
  <c r="E123" i="14"/>
  <c r="E124" i="14"/>
  <c r="E125" i="14"/>
  <c r="E126" i="14"/>
  <c r="AW143" i="14"/>
  <c r="F158" i="14"/>
  <c r="D243" i="14"/>
  <c r="CP243" i="14" s="1"/>
  <c r="D244" i="14"/>
  <c r="CC244" i="14" s="1"/>
  <c r="CO12" i="14"/>
  <c r="CQ13" i="14"/>
  <c r="CO16" i="14"/>
  <c r="CQ17" i="14"/>
  <c r="CC37" i="14"/>
  <c r="CC47" i="14"/>
  <c r="CC163" i="14"/>
  <c r="CC173" i="14"/>
  <c r="I73" i="14"/>
  <c r="D158" i="14"/>
  <c r="CO163" i="14"/>
  <c r="CA166" i="14"/>
  <c r="CA167" i="14"/>
  <c r="CO168" i="14"/>
  <c r="CA170" i="14"/>
  <c r="CA172" i="14"/>
  <c r="CO173" i="14"/>
  <c r="CQ12" i="14"/>
  <c r="CO15" i="14"/>
  <c r="CQ16" i="14"/>
  <c r="CO23" i="14"/>
  <c r="CO24" i="14"/>
  <c r="CO25" i="14"/>
  <c r="CO26" i="14"/>
  <c r="CO27" i="14"/>
  <c r="CO28" i="14"/>
  <c r="CO29" i="14"/>
  <c r="CO30" i="14"/>
  <c r="CO31" i="14"/>
  <c r="CO32" i="14"/>
  <c r="G39" i="14"/>
  <c r="CC48" i="14"/>
  <c r="CO49" i="14"/>
  <c r="CD110" i="14"/>
  <c r="CD112" i="14"/>
  <c r="CD114" i="14"/>
  <c r="CD116" i="14"/>
  <c r="CR117" i="14"/>
  <c r="CD132" i="14"/>
  <c r="CR133" i="14"/>
  <c r="CD135" i="14"/>
  <c r="CQ163" i="14"/>
  <c r="E12" i="14"/>
  <c r="E13" i="14"/>
  <c r="E14" i="14"/>
  <c r="E15" i="14"/>
  <c r="E16" i="14"/>
  <c r="E17" i="14"/>
  <c r="E21" i="14"/>
  <c r="E23" i="14"/>
  <c r="E24" i="14"/>
  <c r="E25" i="14"/>
  <c r="E26" i="14"/>
  <c r="E27" i="14"/>
  <c r="E28" i="14"/>
  <c r="E30" i="14"/>
  <c r="E31" i="14"/>
  <c r="E32" i="14"/>
  <c r="E33" i="14"/>
  <c r="E35" i="14"/>
  <c r="E36" i="14"/>
  <c r="E37" i="14"/>
  <c r="E38" i="14"/>
  <c r="E44" i="14"/>
  <c r="E45" i="14"/>
  <c r="E46" i="14"/>
  <c r="E49" i="14"/>
  <c r="D72" i="14"/>
  <c r="D73" i="14"/>
  <c r="D74" i="14"/>
  <c r="D75" i="14"/>
  <c r="D76" i="14"/>
  <c r="D77" i="14"/>
  <c r="D78" i="14"/>
  <c r="D79" i="14"/>
  <c r="F163" i="14"/>
  <c r="CB163" i="14" s="1"/>
  <c r="F164" i="14"/>
  <c r="CP164" i="14" s="1"/>
  <c r="F166" i="14"/>
  <c r="CB166" i="14" s="1"/>
  <c r="F169" i="14"/>
  <c r="CB169" i="14" s="1"/>
  <c r="F171" i="14"/>
  <c r="CB171" i="14" s="1"/>
  <c r="F172" i="14"/>
  <c r="CP172" i="14" s="1"/>
  <c r="CP257" i="14"/>
  <c r="CB258" i="14"/>
  <c r="CB259" i="14"/>
  <c r="CB260" i="14"/>
  <c r="CP261" i="14"/>
  <c r="CP282" i="14"/>
  <c r="CP283" i="14"/>
  <c r="CP285" i="14"/>
  <c r="CB288" i="14"/>
  <c r="CP289" i="14"/>
  <c r="CB290" i="14"/>
  <c r="CB293" i="14"/>
  <c r="CP294" i="14"/>
  <c r="CP295" i="14"/>
  <c r="CP297" i="14"/>
  <c r="CP298" i="14"/>
  <c r="CB299" i="14"/>
  <c r="CB300" i="14"/>
  <c r="CB302" i="14"/>
  <c r="CB303" i="14"/>
  <c r="CB306" i="14"/>
  <c r="CP308" i="14"/>
  <c r="CB309" i="14"/>
  <c r="CP312" i="14"/>
  <c r="CB314" i="14"/>
  <c r="CP315" i="14"/>
  <c r="CB316" i="14"/>
  <c r="CB317" i="14"/>
  <c r="CP320" i="14"/>
  <c r="CP321" i="14"/>
  <c r="CP325" i="14"/>
  <c r="CP326" i="14"/>
  <c r="CB327" i="14"/>
  <c r="CB328" i="14"/>
  <c r="CB329" i="14"/>
  <c r="CP340" i="14"/>
  <c r="CP342" i="14"/>
  <c r="CP344" i="14"/>
  <c r="E252" i="14"/>
  <c r="E253" i="14"/>
  <c r="E254" i="14"/>
  <c r="E255" i="14"/>
  <c r="E256" i="14"/>
  <c r="E257" i="14"/>
  <c r="E258" i="14"/>
  <c r="E260" i="14"/>
  <c r="E261" i="14"/>
  <c r="E262" i="14"/>
  <c r="E265" i="14"/>
  <c r="E266" i="14"/>
  <c r="E267" i="14"/>
  <c r="E268" i="14"/>
  <c r="E269" i="14"/>
  <c r="E270" i="14"/>
  <c r="E271" i="14"/>
  <c r="E272" i="14"/>
  <c r="E273" i="14"/>
  <c r="E274" i="14"/>
  <c r="E275" i="14"/>
  <c r="E276" i="14"/>
  <c r="E277" i="14"/>
  <c r="E278" i="14"/>
  <c r="E279" i="14"/>
  <c r="E281" i="14"/>
  <c r="E282" i="14"/>
  <c r="E283" i="14"/>
  <c r="E284" i="14"/>
  <c r="E285" i="14"/>
  <c r="E287" i="14"/>
  <c r="E288" i="14"/>
  <c r="E290" i="14"/>
  <c r="E291" i="14"/>
  <c r="E292" i="14"/>
  <c r="E293" i="14"/>
  <c r="E294" i="14"/>
  <c r="E295" i="14"/>
  <c r="E296" i="14"/>
  <c r="E297" i="14"/>
  <c r="E298" i="14"/>
  <c r="E299" i="14"/>
  <c r="E300" i="14"/>
  <c r="E301" i="14"/>
  <c r="E303" i="14"/>
  <c r="E304" i="14"/>
  <c r="E305" i="14"/>
  <c r="E306" i="14"/>
  <c r="E307" i="14"/>
  <c r="E308" i="14"/>
  <c r="E309" i="14"/>
  <c r="E310" i="14"/>
  <c r="E311" i="14"/>
  <c r="E312" i="14"/>
  <c r="E313" i="14"/>
  <c r="E314" i="14"/>
  <c r="E316" i="14"/>
  <c r="E317" i="14"/>
  <c r="E318" i="14"/>
  <c r="E319" i="14"/>
  <c r="E320" i="14"/>
  <c r="E321" i="14"/>
  <c r="E322" i="14"/>
  <c r="E323" i="14"/>
  <c r="E324" i="14"/>
  <c r="E325" i="14"/>
  <c r="E326" i="14"/>
  <c r="E327" i="14"/>
  <c r="E329" i="14"/>
  <c r="E340" i="14"/>
  <c r="CP341" i="14"/>
  <c r="E342" i="14"/>
  <c r="CP343" i="14"/>
  <c r="E344" i="14"/>
  <c r="CB341" i="14"/>
  <c r="CB343" i="14"/>
  <c r="E263" i="14"/>
  <c r="CP313" i="14"/>
  <c r="CB313" i="14"/>
  <c r="CP318" i="14"/>
  <c r="CB318" i="14"/>
  <c r="CB319" i="14"/>
  <c r="CP319" i="14"/>
  <c r="CB323" i="14"/>
  <c r="CP323" i="14"/>
  <c r="CB289" i="14"/>
  <c r="CP314" i="14"/>
  <c r="CP317" i="14"/>
  <c r="CB326" i="14"/>
  <c r="CP327" i="14"/>
  <c r="CO167" i="14"/>
  <c r="CO169" i="14"/>
  <c r="CO172" i="14"/>
  <c r="G174" i="14"/>
  <c r="CO166" i="14"/>
  <c r="H174" i="14"/>
  <c r="CO164" i="14"/>
  <c r="CA165" i="14"/>
  <c r="CA168" i="14"/>
  <c r="CA173" i="14"/>
  <c r="AQ174" i="14"/>
  <c r="L158" i="14"/>
  <c r="J158" i="14"/>
  <c r="B148" i="14"/>
  <c r="CA91" i="14"/>
  <c r="CD93" i="14"/>
  <c r="CR94" i="14"/>
  <c r="CD96" i="14"/>
  <c r="CR97" i="14"/>
  <c r="CR102" i="14"/>
  <c r="CD109" i="14"/>
  <c r="CR121" i="14"/>
  <c r="CD125" i="14"/>
  <c r="CD126" i="14"/>
  <c r="CR127" i="14"/>
  <c r="CD134" i="14"/>
  <c r="CD91" i="14"/>
  <c r="CR98" i="14"/>
  <c r="CD99" i="14"/>
  <c r="G143" i="14"/>
  <c r="AI143" i="14"/>
  <c r="CO46" i="14"/>
  <c r="CC44" i="14"/>
  <c r="CA45" i="14"/>
  <c r="CA44" i="14"/>
  <c r="CO21" i="14"/>
  <c r="CO22" i="14"/>
  <c r="CA33" i="14"/>
  <c r="CO34" i="14"/>
  <c r="CA35" i="14"/>
  <c r="CO36" i="14"/>
  <c r="CA37" i="14"/>
  <c r="CO38" i="14"/>
  <c r="CV51" i="14"/>
  <c r="CR51" i="14"/>
  <c r="CH51" i="14"/>
  <c r="CD51" i="14"/>
  <c r="AY51" i="14" s="1"/>
  <c r="CU51" i="14"/>
  <c r="CG51" i="14"/>
  <c r="CF51" i="14"/>
  <c r="CT51" i="14"/>
  <c r="CS51" i="14"/>
  <c r="CE51" i="14"/>
  <c r="CV52" i="14"/>
  <c r="CR52" i="14"/>
  <c r="CH52" i="14"/>
  <c r="AY52" i="14" s="1"/>
  <c r="CD52" i="14"/>
  <c r="CU52" i="14"/>
  <c r="CG52" i="14"/>
  <c r="CT52" i="14"/>
  <c r="CE52" i="14"/>
  <c r="CS52" i="14"/>
  <c r="CF52" i="14"/>
  <c r="CV55" i="14"/>
  <c r="CR55" i="14"/>
  <c r="CH55" i="14"/>
  <c r="CD55" i="14"/>
  <c r="AY55" i="14" s="1"/>
  <c r="CU55" i="14"/>
  <c r="CG55" i="14"/>
  <c r="CS55" i="14"/>
  <c r="CT55" i="14"/>
  <c r="CF55" i="14"/>
  <c r="CE55" i="14"/>
  <c r="CV56" i="14"/>
  <c r="CH56" i="14"/>
  <c r="CU56" i="14"/>
  <c r="CF56" i="14"/>
  <c r="CE56" i="14"/>
  <c r="CV58" i="14"/>
  <c r="CR58" i="14"/>
  <c r="CH58" i="14"/>
  <c r="CD58" i="14"/>
  <c r="CU58" i="14"/>
  <c r="CG58" i="14"/>
  <c r="CE58" i="14"/>
  <c r="D63" i="14"/>
  <c r="CS58" i="14"/>
  <c r="CF58" i="14"/>
  <c r="CT61" i="14"/>
  <c r="CE61" i="14"/>
  <c r="CV62" i="14"/>
  <c r="CR62" i="14"/>
  <c r="CH62" i="14"/>
  <c r="CD62" i="14"/>
  <c r="CU62" i="14"/>
  <c r="CG62" i="14"/>
  <c r="CT62" i="14"/>
  <c r="CE62" i="14"/>
  <c r="CS62" i="14"/>
  <c r="CF62" i="14"/>
  <c r="CV53" i="14"/>
  <c r="CR53" i="14"/>
  <c r="CH53" i="14"/>
  <c r="CD53" i="14"/>
  <c r="CU53" i="14"/>
  <c r="CG53" i="14"/>
  <c r="CT59" i="14"/>
  <c r="CV190" i="14"/>
  <c r="CR190" i="14"/>
  <c r="CH190" i="14"/>
  <c r="CD190" i="14"/>
  <c r="CU190" i="14"/>
  <c r="CQ190" i="14"/>
  <c r="CG190" i="14"/>
  <c r="CC190" i="14"/>
  <c r="CP190" i="14"/>
  <c r="CB190" i="14"/>
  <c r="CS190" i="14"/>
  <c r="CA190" i="14"/>
  <c r="CO190" i="14"/>
  <c r="CT190" i="14"/>
  <c r="CV203" i="14"/>
  <c r="CR203" i="14"/>
  <c r="CH203" i="14"/>
  <c r="CD203" i="14"/>
  <c r="CU203" i="14"/>
  <c r="CQ203" i="14"/>
  <c r="CG203" i="14"/>
  <c r="CC203" i="14"/>
  <c r="CT203" i="14"/>
  <c r="CF203" i="14"/>
  <c r="CP203" i="14"/>
  <c r="CB203" i="14"/>
  <c r="CE203" i="14"/>
  <c r="CA203" i="14"/>
  <c r="CV54" i="14"/>
  <c r="CR54" i="14"/>
  <c r="CH54" i="14"/>
  <c r="CD54" i="14"/>
  <c r="CU54" i="14"/>
  <c r="CG54" i="14"/>
  <c r="CV60" i="14"/>
  <c r="CR60" i="14"/>
  <c r="CH60" i="14"/>
  <c r="CD60" i="14"/>
  <c r="CU60" i="14"/>
  <c r="CG60" i="14"/>
  <c r="CU181" i="14"/>
  <c r="CP181" i="14"/>
  <c r="CE181" i="14"/>
  <c r="CA181" i="14"/>
  <c r="CS181" i="14"/>
  <c r="CO181" i="14"/>
  <c r="CD181" i="14"/>
  <c r="CH181" i="14"/>
  <c r="CV181" i="14"/>
  <c r="CC181" i="14"/>
  <c r="CR181" i="14"/>
  <c r="CB181" i="14"/>
  <c r="CS191" i="14"/>
  <c r="CO191" i="14"/>
  <c r="CE191" i="14"/>
  <c r="CA191" i="14"/>
  <c r="CV191" i="14"/>
  <c r="CR191" i="14"/>
  <c r="CH191" i="14"/>
  <c r="CD191" i="14"/>
  <c r="CU191" i="14"/>
  <c r="CG191" i="14"/>
  <c r="CQ191" i="14"/>
  <c r="CB191" i="14"/>
  <c r="CP191" i="14"/>
  <c r="CT191" i="14"/>
  <c r="CU193" i="14"/>
  <c r="CP193" i="14"/>
  <c r="CE193" i="14"/>
  <c r="CA193" i="14"/>
  <c r="CS193" i="14"/>
  <c r="CO193" i="14"/>
  <c r="CD193" i="14"/>
  <c r="CR193" i="14"/>
  <c r="CC193" i="14"/>
  <c r="CH193" i="14"/>
  <c r="CG193" i="14"/>
  <c r="CT222" i="14"/>
  <c r="CP222" i="14"/>
  <c r="CF222" i="14"/>
  <c r="CS222" i="14"/>
  <c r="CO222" i="14"/>
  <c r="CE222" i="14"/>
  <c r="CA222" i="14"/>
  <c r="CV222" i="14"/>
  <c r="CH222" i="14"/>
  <c r="CB222" i="14"/>
  <c r="CU222" i="14"/>
  <c r="CG222" i="14"/>
  <c r="CR222" i="14"/>
  <c r="CD222" i="14"/>
  <c r="CQ222" i="14"/>
  <c r="CC222" i="14"/>
  <c r="CE53" i="14"/>
  <c r="D64" i="14"/>
  <c r="CP64" i="14"/>
  <c r="D65" i="14"/>
  <c r="D66" i="14"/>
  <c r="E67" i="14"/>
  <c r="CE190" i="14"/>
  <c r="CV192" i="14"/>
  <c r="CQ192" i="14"/>
  <c r="CG192" i="14"/>
  <c r="CB192" i="14"/>
  <c r="CU192" i="14"/>
  <c r="CP192" i="14"/>
  <c r="CE192" i="14"/>
  <c r="CA192" i="14"/>
  <c r="AY192" i="14" s="1"/>
  <c r="CS192" i="14"/>
  <c r="CD192" i="14"/>
  <c r="CC192" i="14"/>
  <c r="CR192" i="14"/>
  <c r="CB193" i="14"/>
  <c r="CO203" i="14"/>
  <c r="CS205" i="14"/>
  <c r="CO205" i="14"/>
  <c r="CD205" i="14"/>
  <c r="CR205" i="14"/>
  <c r="CH205" i="14"/>
  <c r="CC205" i="14"/>
  <c r="CQ205" i="14"/>
  <c r="CB205" i="14"/>
  <c r="CV205" i="14"/>
  <c r="CG205" i="14"/>
  <c r="CA205" i="14"/>
  <c r="CU205" i="14"/>
  <c r="CV207" i="14"/>
  <c r="CR207" i="14"/>
  <c r="CH207" i="14"/>
  <c r="CD207" i="14"/>
  <c r="CU207" i="14"/>
  <c r="CQ207" i="14"/>
  <c r="CG207" i="14"/>
  <c r="CC207" i="14"/>
  <c r="CP207" i="14"/>
  <c r="CB207" i="14"/>
  <c r="CT207" i="14"/>
  <c r="CF207" i="14"/>
  <c r="CA207" i="14"/>
  <c r="CS207" i="14"/>
  <c r="CP216" i="14"/>
  <c r="CE216" i="14"/>
  <c r="CO216" i="14"/>
  <c r="CA216" i="14"/>
  <c r="CV216" i="14"/>
  <c r="CH216" i="14"/>
  <c r="CU216" i="14"/>
  <c r="CG216" i="14"/>
  <c r="CB216" i="14"/>
  <c r="CS225" i="14"/>
  <c r="CO225" i="14"/>
  <c r="CD225" i="14"/>
  <c r="CR225" i="14"/>
  <c r="CH225" i="14"/>
  <c r="CC225" i="14"/>
  <c r="CP225" i="14"/>
  <c r="CA225" i="14"/>
  <c r="CV225" i="14"/>
  <c r="CG225" i="14"/>
  <c r="CB225" i="14"/>
  <c r="CQ225" i="14"/>
  <c r="CU225" i="14"/>
  <c r="CP231" i="14"/>
  <c r="CB231" i="14"/>
  <c r="CT53" i="14"/>
  <c r="CV59" i="14"/>
  <c r="CR59" i="14"/>
  <c r="CH59" i="14"/>
  <c r="CD59" i="14"/>
  <c r="CU59" i="14"/>
  <c r="CG59" i="14"/>
  <c r="CT212" i="14"/>
  <c r="CH212" i="14"/>
  <c r="CB212" i="14"/>
  <c r="CS212" i="14"/>
  <c r="CG212" i="14"/>
  <c r="CA212" i="14"/>
  <c r="CU212" i="14"/>
  <c r="CE212" i="14"/>
  <c r="CO212" i="14"/>
  <c r="CF212" i="14"/>
  <c r="CS219" i="14"/>
  <c r="CO219" i="14"/>
  <c r="CE219" i="14"/>
  <c r="CA219" i="14"/>
  <c r="CV219" i="14"/>
  <c r="CQ219" i="14"/>
  <c r="CF219" i="14"/>
  <c r="CU219" i="14"/>
  <c r="CP219" i="14"/>
  <c r="CD219" i="14"/>
  <c r="CH219" i="14"/>
  <c r="CT219" i="14"/>
  <c r="CC219" i="14"/>
  <c r="CG219" i="14"/>
  <c r="CB219" i="14"/>
  <c r="CT54" i="14"/>
  <c r="E57" i="14"/>
  <c r="CT60" i="14"/>
  <c r="E63" i="14"/>
  <c r="CF53" i="14"/>
  <c r="CS53" i="14"/>
  <c r="CE54" i="14"/>
  <c r="CF59" i="14"/>
  <c r="CS59" i="14"/>
  <c r="CE60" i="14"/>
  <c r="CG181" i="14"/>
  <c r="CF190" i="14"/>
  <c r="CC191" i="14"/>
  <c r="CQ193" i="14"/>
  <c r="CV202" i="14"/>
  <c r="CR202" i="14"/>
  <c r="CH202" i="14"/>
  <c r="CD202" i="14"/>
  <c r="CU202" i="14"/>
  <c r="CQ202" i="14"/>
  <c r="CG202" i="14"/>
  <c r="CC202" i="14"/>
  <c r="CS202" i="14"/>
  <c r="CE202" i="14"/>
  <c r="CO202" i="14"/>
  <c r="CA202" i="14"/>
  <c r="CT202" i="14"/>
  <c r="CP202" i="14"/>
  <c r="CF202" i="14"/>
  <c r="CS203" i="14"/>
  <c r="CV210" i="14"/>
  <c r="CQ210" i="14"/>
  <c r="CG210" i="14"/>
  <c r="CB210" i="14"/>
  <c r="CU210" i="14"/>
  <c r="CP210" i="14"/>
  <c r="CE210" i="14"/>
  <c r="CA210" i="14"/>
  <c r="CR210" i="14"/>
  <c r="CC210" i="14"/>
  <c r="CH210" i="14"/>
  <c r="CD210" i="14"/>
  <c r="CV212" i="14"/>
  <c r="CU215" i="14"/>
  <c r="CP215" i="14"/>
  <c r="CF215" i="14"/>
  <c r="CV215" i="14"/>
  <c r="CO215" i="14"/>
  <c r="CE215" i="14"/>
  <c r="CH215" i="14"/>
  <c r="CT215" i="14"/>
  <c r="CB215" i="14"/>
  <c r="CG215" i="14"/>
  <c r="CA215" i="14"/>
  <c r="CV223" i="14"/>
  <c r="CQ223" i="14"/>
  <c r="CG223" i="14"/>
  <c r="CU223" i="14"/>
  <c r="CP223" i="14"/>
  <c r="CE223" i="14"/>
  <c r="CA223" i="14"/>
  <c r="CC223" i="14"/>
  <c r="CH223" i="14"/>
  <c r="CV180" i="14"/>
  <c r="CQ180" i="14"/>
  <c r="CG180" i="14"/>
  <c r="CB180" i="14"/>
  <c r="CU180" i="14"/>
  <c r="CP180" i="14"/>
  <c r="CE180" i="14"/>
  <c r="CA180" i="14"/>
  <c r="CO180" i="14"/>
  <c r="CR180" i="14"/>
  <c r="CG184" i="14"/>
  <c r="CV186" i="14"/>
  <c r="CR186" i="14"/>
  <c r="CH186" i="14"/>
  <c r="CD186" i="14"/>
  <c r="CU186" i="14"/>
  <c r="CQ186" i="14"/>
  <c r="CG186" i="14"/>
  <c r="CC186" i="14"/>
  <c r="CP186" i="14"/>
  <c r="CB186" i="14"/>
  <c r="CF186" i="14"/>
  <c r="CS187" i="14"/>
  <c r="CO187" i="14"/>
  <c r="CE187" i="14"/>
  <c r="CA187" i="14"/>
  <c r="CV187" i="14"/>
  <c r="CR187" i="14"/>
  <c r="CH187" i="14"/>
  <c r="CD187" i="14"/>
  <c r="CU187" i="14"/>
  <c r="CG187" i="14"/>
  <c r="CF187" i="14"/>
  <c r="CT188" i="14"/>
  <c r="CP188" i="14"/>
  <c r="CF188" i="14"/>
  <c r="CB188" i="14"/>
  <c r="CS188" i="14"/>
  <c r="CO188" i="14"/>
  <c r="CE188" i="14"/>
  <c r="CA188" i="14"/>
  <c r="CR188" i="14"/>
  <c r="CD188" i="14"/>
  <c r="CH188" i="14"/>
  <c r="CU189" i="14"/>
  <c r="CQ189" i="14"/>
  <c r="CG189" i="14"/>
  <c r="CC189" i="14"/>
  <c r="CT189" i="14"/>
  <c r="CP189" i="14"/>
  <c r="CF189" i="14"/>
  <c r="CB189" i="14"/>
  <c r="AY189" i="14" s="1"/>
  <c r="CV189" i="14"/>
  <c r="CH189" i="14"/>
  <c r="CO189" i="14"/>
  <c r="CS198" i="14"/>
  <c r="CO198" i="14"/>
  <c r="CE198" i="14"/>
  <c r="CA198" i="14"/>
  <c r="CV198" i="14"/>
  <c r="CR198" i="14"/>
  <c r="CH198" i="14"/>
  <c r="CD198" i="14"/>
  <c r="CT198" i="14"/>
  <c r="CF198" i="14"/>
  <c r="CP198" i="14"/>
  <c r="CB198" i="14"/>
  <c r="CU198" i="14"/>
  <c r="CV204" i="14"/>
  <c r="CR204" i="14"/>
  <c r="CH204" i="14"/>
  <c r="CD204" i="14"/>
  <c r="CU204" i="14"/>
  <c r="CQ204" i="14"/>
  <c r="CG204" i="14"/>
  <c r="CC204" i="14"/>
  <c r="CO204" i="14"/>
  <c r="CA204" i="14"/>
  <c r="CS204" i="14"/>
  <c r="CE204" i="14"/>
  <c r="CF204" i="14"/>
  <c r="CS211" i="14"/>
  <c r="CR179" i="14"/>
  <c r="CH179" i="14"/>
  <c r="CC179" i="14"/>
  <c r="CV179" i="14"/>
  <c r="CQ179" i="14"/>
  <c r="CG179" i="14"/>
  <c r="CB179" i="14"/>
  <c r="CP179" i="14"/>
  <c r="CA179" i="14"/>
  <c r="CO179" i="14"/>
  <c r="CT184" i="14"/>
  <c r="CP184" i="14"/>
  <c r="CF184" i="14"/>
  <c r="CB184" i="14"/>
  <c r="CS184" i="14"/>
  <c r="CO184" i="14"/>
  <c r="CE184" i="14"/>
  <c r="CA184" i="14"/>
  <c r="CR184" i="14"/>
  <c r="CD184" i="14"/>
  <c r="CH184" i="14"/>
  <c r="CU185" i="14"/>
  <c r="CQ185" i="14"/>
  <c r="CG185" i="14"/>
  <c r="CC185" i="14"/>
  <c r="CT185" i="14"/>
  <c r="CP185" i="14"/>
  <c r="CF185" i="14"/>
  <c r="CB185" i="14"/>
  <c r="CV185" i="14"/>
  <c r="CH185" i="14"/>
  <c r="CO185" i="14"/>
  <c r="CU196" i="14"/>
  <c r="CQ196" i="14"/>
  <c r="CG196" i="14"/>
  <c r="CC196" i="14"/>
  <c r="CT196" i="14"/>
  <c r="CP196" i="14"/>
  <c r="CF196" i="14"/>
  <c r="CB196" i="14"/>
  <c r="CS196" i="14"/>
  <c r="CE196" i="14"/>
  <c r="CO196" i="14"/>
  <c r="CA196" i="14"/>
  <c r="CV196" i="14"/>
  <c r="CV206" i="14"/>
  <c r="CG206" i="14"/>
  <c r="CB206" i="14"/>
  <c r="CU206" i="14"/>
  <c r="CP206" i="14"/>
  <c r="CA206" i="14"/>
  <c r="CH206" i="14"/>
  <c r="CR206" i="14"/>
  <c r="CC206" i="14"/>
  <c r="CS208" i="14"/>
  <c r="CO208" i="14"/>
  <c r="CD208" i="14"/>
  <c r="CR208" i="14"/>
  <c r="CH208" i="14"/>
  <c r="CC208" i="14"/>
  <c r="CU208" i="14"/>
  <c r="CE208" i="14"/>
  <c r="CP208" i="14"/>
  <c r="CA208" i="14"/>
  <c r="CG208" i="14"/>
  <c r="CV214" i="14"/>
  <c r="CO214" i="14"/>
  <c r="CB214" i="14"/>
  <c r="CU214" i="14"/>
  <c r="CH214" i="14"/>
  <c r="CA214" i="14"/>
  <c r="CP214" i="14"/>
  <c r="CE214" i="14"/>
  <c r="CS214" i="14"/>
  <c r="CQ234" i="14"/>
  <c r="CC234" i="14"/>
  <c r="CO234" i="14"/>
  <c r="CD234" i="14"/>
  <c r="CA234" i="14"/>
  <c r="CS194" i="14"/>
  <c r="CO194" i="14"/>
  <c r="CD194" i="14"/>
  <c r="CR194" i="14"/>
  <c r="CH194" i="14"/>
  <c r="CC194" i="14"/>
  <c r="CE194" i="14"/>
  <c r="CU194" i="14"/>
  <c r="CV197" i="14"/>
  <c r="CR197" i="14"/>
  <c r="CH197" i="14"/>
  <c r="CD197" i="14"/>
  <c r="CU197" i="14"/>
  <c r="CQ197" i="14"/>
  <c r="CG197" i="14"/>
  <c r="CC197" i="14"/>
  <c r="CE197" i="14"/>
  <c r="CS197" i="14"/>
  <c r="CT199" i="14"/>
  <c r="CP199" i="14"/>
  <c r="CF199" i="14"/>
  <c r="CB199" i="14"/>
  <c r="CS199" i="14"/>
  <c r="CO199" i="14"/>
  <c r="CE199" i="14"/>
  <c r="CA199" i="14"/>
  <c r="CG199" i="14"/>
  <c r="CU199" i="14"/>
  <c r="D209" i="14"/>
  <c r="D213" i="14"/>
  <c r="CR221" i="14"/>
  <c r="CH221" i="14"/>
  <c r="CC221" i="14"/>
  <c r="CV221" i="14"/>
  <c r="CP221" i="14"/>
  <c r="CD221" i="14"/>
  <c r="CU221" i="14"/>
  <c r="CO221" i="14"/>
  <c r="CB221" i="14"/>
  <c r="CA221" i="14"/>
  <c r="CS221" i="14"/>
  <c r="CV224" i="14"/>
  <c r="CR224" i="14"/>
  <c r="CH224" i="14"/>
  <c r="CD224" i="14"/>
  <c r="CU224" i="14"/>
  <c r="CQ224" i="14"/>
  <c r="CG224" i="14"/>
  <c r="CC224" i="14"/>
  <c r="CT224" i="14"/>
  <c r="CF224" i="14"/>
  <c r="CS224" i="14"/>
  <c r="CE224" i="14"/>
  <c r="CB224" i="14"/>
  <c r="CO231" i="14"/>
  <c r="CA231" i="14"/>
  <c r="CD231" i="14"/>
  <c r="CC231" i="14"/>
  <c r="CR233" i="14"/>
  <c r="CD233" i="14"/>
  <c r="CQ233" i="14"/>
  <c r="CC233" i="14"/>
  <c r="CP233" i="14"/>
  <c r="CO233" i="14"/>
  <c r="CB233" i="14"/>
  <c r="AJ233" i="14" s="1"/>
  <c r="CS182" i="14"/>
  <c r="CO182" i="14"/>
  <c r="CD182" i="14"/>
  <c r="CR182" i="14"/>
  <c r="CH182" i="14"/>
  <c r="CC182" i="14"/>
  <c r="CE182" i="14"/>
  <c r="CU182" i="14"/>
  <c r="CA194" i="14"/>
  <c r="CP194" i="14"/>
  <c r="CR195" i="14"/>
  <c r="CH195" i="14"/>
  <c r="CC195" i="14"/>
  <c r="CV195" i="14"/>
  <c r="CQ195" i="14"/>
  <c r="CG195" i="14"/>
  <c r="CB195" i="14"/>
  <c r="CE195" i="14"/>
  <c r="CU195" i="14"/>
  <c r="CA197" i="14"/>
  <c r="CO197" i="14"/>
  <c r="CC199" i="14"/>
  <c r="CQ199" i="14"/>
  <c r="CU200" i="14"/>
  <c r="CQ200" i="14"/>
  <c r="CG200" i="14"/>
  <c r="CC200" i="14"/>
  <c r="CT200" i="14"/>
  <c r="CP200" i="14"/>
  <c r="CF200" i="14"/>
  <c r="CB200" i="14"/>
  <c r="CE200" i="14"/>
  <c r="CS200" i="14"/>
  <c r="CG221" i="14"/>
  <c r="CP224" i="14"/>
  <c r="CR231" i="14"/>
  <c r="D218" i="14"/>
  <c r="D232" i="14"/>
  <c r="CP232" i="14" s="1"/>
  <c r="D217" i="14"/>
  <c r="D226" i="14"/>
  <c r="CP234" i="14"/>
  <c r="CB234" i="14"/>
  <c r="D107" i="14" l="1"/>
  <c r="CQ107" i="14" s="1"/>
  <c r="D117" i="14"/>
  <c r="CO117" i="14" s="1"/>
  <c r="F333" i="14"/>
  <c r="F332" i="14"/>
  <c r="E331" i="14"/>
  <c r="F335" i="14"/>
  <c r="E330" i="14"/>
  <c r="AY219" i="14"/>
  <c r="E334" i="14"/>
  <c r="AY202" i="14"/>
  <c r="AY224" i="14"/>
  <c r="F334" i="14"/>
  <c r="AY182" i="14"/>
  <c r="AY58" i="14"/>
  <c r="E335" i="14"/>
  <c r="F330" i="14"/>
  <c r="CV220" i="14"/>
  <c r="CO220" i="14"/>
  <c r="CU220" i="14"/>
  <c r="CP220" i="14"/>
  <c r="CE220" i="14"/>
  <c r="CA220" i="14"/>
  <c r="CS220" i="14"/>
  <c r="CH220" i="14"/>
  <c r="CB220" i="14"/>
  <c r="CG220" i="14"/>
  <c r="CD220" i="14"/>
  <c r="AY220" i="14" s="1"/>
  <c r="CC220" i="14"/>
  <c r="CE211" i="14"/>
  <c r="CU211" i="14"/>
  <c r="CA211" i="14"/>
  <c r="AY211" i="14" s="1"/>
  <c r="CO211" i="14"/>
  <c r="CR211" i="14"/>
  <c r="CC211" i="14"/>
  <c r="CV211" i="14"/>
  <c r="CQ211" i="14"/>
  <c r="CB211" i="14"/>
  <c r="CQ220" i="14"/>
  <c r="CR220" i="14"/>
  <c r="F331" i="14"/>
  <c r="E333" i="14"/>
  <c r="AY56" i="14"/>
  <c r="CP36" i="14"/>
  <c r="CB36" i="14"/>
  <c r="E332" i="14"/>
  <c r="AY59" i="14"/>
  <c r="CP211" i="14"/>
  <c r="F143" i="14"/>
  <c r="CG211" i="14"/>
  <c r="CH211" i="14"/>
  <c r="AY215" i="14"/>
  <c r="CB223" i="14"/>
  <c r="AY223" i="14" s="1"/>
  <c r="D57" i="14"/>
  <c r="CD206" i="14"/>
  <c r="CS206" i="14"/>
  <c r="AY54" i="14"/>
  <c r="AY62" i="14"/>
  <c r="CE206" i="14"/>
  <c r="CS61" i="14"/>
  <c r="CS60" i="14"/>
  <c r="CF60" i="14"/>
  <c r="AY60" i="14" s="1"/>
  <c r="AY199" i="14"/>
  <c r="AY185" i="14"/>
  <c r="AY179" i="14"/>
  <c r="AY186" i="14"/>
  <c r="CF61" i="14"/>
  <c r="CS56" i="14"/>
  <c r="AY197" i="14"/>
  <c r="CQ206" i="14"/>
  <c r="CD223" i="14"/>
  <c r="CG61" i="14"/>
  <c r="CT56" i="14"/>
  <c r="CS223" i="14"/>
  <c r="CU61" i="14"/>
  <c r="CG56" i="14"/>
  <c r="CD61" i="14"/>
  <c r="AY196" i="14"/>
  <c r="CO223" i="14"/>
  <c r="AY53" i="14"/>
  <c r="CH61" i="14"/>
  <c r="CD56" i="14"/>
  <c r="CR61" i="14"/>
  <c r="CE207" i="14"/>
  <c r="CO207" i="14"/>
  <c r="CA286" i="14"/>
  <c r="D136" i="14"/>
  <c r="CU136" i="14" s="1"/>
  <c r="CP16" i="14"/>
  <c r="D265" i="14"/>
  <c r="CG265" i="14" s="1"/>
  <c r="D37" i="14"/>
  <c r="CF37" i="14" s="1"/>
  <c r="CO290" i="14"/>
  <c r="CB127" i="14"/>
  <c r="D99" i="14"/>
  <c r="CC99" i="14" s="1"/>
  <c r="CP121" i="14"/>
  <c r="CA284" i="14"/>
  <c r="D324" i="14"/>
  <c r="CF324" i="14" s="1"/>
  <c r="D320" i="14"/>
  <c r="CH320" i="14" s="1"/>
  <c r="CB26" i="14"/>
  <c r="CO322" i="14"/>
  <c r="CO267" i="14"/>
  <c r="CA341" i="14"/>
  <c r="AS341" i="14" s="1"/>
  <c r="D142" i="14"/>
  <c r="CE142" i="14" s="1"/>
  <c r="CO293" i="14"/>
  <c r="CA291" i="14"/>
  <c r="D173" i="14"/>
  <c r="CE173" i="14" s="1"/>
  <c r="CB165" i="14"/>
  <c r="D293" i="14"/>
  <c r="CI293" i="14" s="1"/>
  <c r="D24" i="14"/>
  <c r="CE24" i="14" s="1"/>
  <c r="D12" i="14"/>
  <c r="CV12" i="14" s="1"/>
  <c r="CB103" i="14"/>
  <c r="CS243" i="14"/>
  <c r="CA327" i="14"/>
  <c r="CB245" i="14"/>
  <c r="D344" i="14"/>
  <c r="D327" i="14"/>
  <c r="CE327" i="14" s="1"/>
  <c r="D310" i="14"/>
  <c r="CK310" i="14" s="1"/>
  <c r="D306" i="14"/>
  <c r="CI306" i="14" s="1"/>
  <c r="CA283" i="14"/>
  <c r="CA306" i="14"/>
  <c r="CA257" i="14"/>
  <c r="D276" i="14"/>
  <c r="CG276" i="14" s="1"/>
  <c r="D268" i="14"/>
  <c r="CY268" i="14" s="1"/>
  <c r="CP45" i="14"/>
  <c r="D251" i="14"/>
  <c r="CY251" i="14" s="1"/>
  <c r="CP125" i="14"/>
  <c r="CP104" i="14"/>
  <c r="CO268" i="14"/>
  <c r="CP134" i="14"/>
  <c r="CA263" i="14"/>
  <c r="CP99" i="14"/>
  <c r="CA326" i="14"/>
  <c r="D263" i="14"/>
  <c r="CW263" i="14" s="1"/>
  <c r="D294" i="14"/>
  <c r="CE294" i="14" s="1"/>
  <c r="D267" i="14"/>
  <c r="CV267" i="14" s="1"/>
  <c r="D315" i="14"/>
  <c r="CV315" i="14" s="1"/>
  <c r="CQ245" i="14"/>
  <c r="CO251" i="14"/>
  <c r="D282" i="14"/>
  <c r="CV282" i="14" s="1"/>
  <c r="D27" i="14"/>
  <c r="CE27" i="14" s="1"/>
  <c r="D23" i="14"/>
  <c r="CV23" i="14" s="1"/>
  <c r="CB27" i="14"/>
  <c r="CA296" i="14"/>
  <c r="CO301" i="14"/>
  <c r="CP245" i="14"/>
  <c r="D34" i="14"/>
  <c r="CG34" i="14" s="1"/>
  <c r="D280" i="14"/>
  <c r="CZ280" i="14" s="1"/>
  <c r="D48" i="14"/>
  <c r="CG48" i="14" s="1"/>
  <c r="CA74" i="14"/>
  <c r="O74" i="14" s="1"/>
  <c r="D113" i="14"/>
  <c r="CC113" i="14" s="1"/>
  <c r="D314" i="14"/>
  <c r="CH314" i="14" s="1"/>
  <c r="CO317" i="14"/>
  <c r="CO255" i="14"/>
  <c r="CA245" i="14"/>
  <c r="CB243" i="14"/>
  <c r="CO282" i="14"/>
  <c r="CP37" i="14"/>
  <c r="CP13" i="14"/>
  <c r="CB136" i="14"/>
  <c r="CA311" i="14"/>
  <c r="CO305" i="14"/>
  <c r="CO285" i="14"/>
  <c r="CO344" i="14"/>
  <c r="CA310" i="14"/>
  <c r="D295" i="14"/>
  <c r="CV295" i="14" s="1"/>
  <c r="D285" i="14"/>
  <c r="CF285" i="14" s="1"/>
  <c r="D45" i="14"/>
  <c r="CT45" i="14" s="1"/>
  <c r="D111" i="14"/>
  <c r="CC111" i="14" s="1"/>
  <c r="CB49" i="14"/>
  <c r="D250" i="14"/>
  <c r="CY250" i="14" s="1"/>
  <c r="D132" i="14"/>
  <c r="CC132" i="14" s="1"/>
  <c r="D109" i="14"/>
  <c r="CE109" i="14" s="1"/>
  <c r="D100" i="14"/>
  <c r="CO100" i="14" s="1"/>
  <c r="CA294" i="14"/>
  <c r="CS245" i="14"/>
  <c r="CO295" i="14"/>
  <c r="CQ243" i="14"/>
  <c r="CA304" i="14"/>
  <c r="CP17" i="14"/>
  <c r="CA288" i="14"/>
  <c r="CA343" i="14"/>
  <c r="AS343" i="14" s="1"/>
  <c r="D317" i="14"/>
  <c r="CY317" i="14" s="1"/>
  <c r="D301" i="14"/>
  <c r="CS301" i="14" s="1"/>
  <c r="D288" i="14"/>
  <c r="CL288" i="14" s="1"/>
  <c r="D274" i="14"/>
  <c r="CL274" i="14" s="1"/>
  <c r="D16" i="14"/>
  <c r="CE16" i="14" s="1"/>
  <c r="CB30" i="14"/>
  <c r="CP48" i="14"/>
  <c r="D328" i="14"/>
  <c r="CS328" i="14" s="1"/>
  <c r="D289" i="14"/>
  <c r="CZ289" i="14" s="1"/>
  <c r="CB92" i="14"/>
  <c r="CB164" i="14"/>
  <c r="CP124" i="14"/>
  <c r="CO308" i="14"/>
  <c r="CO313" i="14"/>
  <c r="CO323" i="14"/>
  <c r="D316" i="14"/>
  <c r="CT316" i="14" s="1"/>
  <c r="CB24" i="14"/>
  <c r="CO79" i="14"/>
  <c r="I158" i="14"/>
  <c r="CO299" i="14"/>
  <c r="CO302" i="14"/>
  <c r="D318" i="14"/>
  <c r="CR318" i="14" s="1"/>
  <c r="CB118" i="14"/>
  <c r="CO77" i="14"/>
  <c r="D103" i="14"/>
  <c r="CU103" i="14" s="1"/>
  <c r="D170" i="14"/>
  <c r="CE170" i="14" s="1"/>
  <c r="D253" i="14"/>
  <c r="CV253" i="14" s="1"/>
  <c r="D341" i="14"/>
  <c r="D32" i="14"/>
  <c r="CT32" i="14" s="1"/>
  <c r="CO252" i="14"/>
  <c r="CB113" i="14"/>
  <c r="CP173" i="14"/>
  <c r="CP12" i="14"/>
  <c r="CB105" i="14"/>
  <c r="D307" i="14"/>
  <c r="CW307" i="14" s="1"/>
  <c r="D304" i="14"/>
  <c r="CL304" i="14" s="1"/>
  <c r="D255" i="14"/>
  <c r="CY255" i="14" s="1"/>
  <c r="AS342" i="14"/>
  <c r="CD242" i="14"/>
  <c r="CP117" i="14"/>
  <c r="D281" i="14"/>
  <c r="CU281" i="14" s="1"/>
  <c r="D272" i="14"/>
  <c r="CY272" i="14" s="1"/>
  <c r="D165" i="14"/>
  <c r="CV165" i="14" s="1"/>
  <c r="D105" i="14"/>
  <c r="CF105" i="14" s="1"/>
  <c r="D259" i="14"/>
  <c r="CH259" i="14" s="1"/>
  <c r="CR242" i="14"/>
  <c r="CP101" i="14"/>
  <c r="CC242" i="14"/>
  <c r="D311" i="14"/>
  <c r="CI311" i="14" s="1"/>
  <c r="D305" i="14"/>
  <c r="CF305" i="14" s="1"/>
  <c r="CA300" i="14"/>
  <c r="D290" i="14"/>
  <c r="CW290" i="14" s="1"/>
  <c r="D284" i="14"/>
  <c r="CF284" i="14" s="1"/>
  <c r="D279" i="14"/>
  <c r="CG279" i="14" s="1"/>
  <c r="D271" i="14"/>
  <c r="CF271" i="14" s="1"/>
  <c r="D252" i="14"/>
  <c r="CR252" i="14" s="1"/>
  <c r="CA77" i="14"/>
  <c r="O77" i="14" s="1"/>
  <c r="D31" i="14"/>
  <c r="CD31" i="14" s="1"/>
  <c r="D26" i="14"/>
  <c r="CR26" i="14" s="1"/>
  <c r="CB32" i="14"/>
  <c r="CB31" i="14"/>
  <c r="D168" i="14"/>
  <c r="CE168" i="14" s="1"/>
  <c r="D108" i="14"/>
  <c r="CE108" i="14" s="1"/>
  <c r="D95" i="14"/>
  <c r="CI95" i="14" s="1"/>
  <c r="D33" i="14"/>
  <c r="CR33" i="14" s="1"/>
  <c r="D101" i="14"/>
  <c r="CE101" i="14" s="1"/>
  <c r="CB33" i="14"/>
  <c r="CB44" i="14"/>
  <c r="CA325" i="14"/>
  <c r="CA314" i="14"/>
  <c r="CA259" i="14"/>
  <c r="CO253" i="14"/>
  <c r="CC245" i="14"/>
  <c r="CE245" i="14"/>
  <c r="D167" i="14"/>
  <c r="CR167" i="14" s="1"/>
  <c r="CO250" i="14"/>
  <c r="CB109" i="14"/>
  <c r="CO107" i="14"/>
  <c r="CP33" i="14"/>
  <c r="CB132" i="14"/>
  <c r="CB38" i="14"/>
  <c r="CP21" i="14"/>
  <c r="CB167" i="14"/>
  <c r="CA324" i="14"/>
  <c r="CO318" i="14"/>
  <c r="CO320" i="14"/>
  <c r="CO264" i="14"/>
  <c r="CO342" i="14"/>
  <c r="D342" i="14"/>
  <c r="D326" i="14"/>
  <c r="CL326" i="14" s="1"/>
  <c r="CO309" i="14"/>
  <c r="D300" i="14"/>
  <c r="CD300" i="14" s="1"/>
  <c r="D296" i="14"/>
  <c r="CF296" i="14" s="1"/>
  <c r="CA72" i="14"/>
  <c r="O72" i="14" s="1"/>
  <c r="D44" i="14"/>
  <c r="CG44" i="14" s="1"/>
  <c r="D30" i="14"/>
  <c r="CD30" i="14" s="1"/>
  <c r="D25" i="14"/>
  <c r="CD25" i="14" s="1"/>
  <c r="D17" i="14"/>
  <c r="CS17" i="14" s="1"/>
  <c r="CB28" i="14"/>
  <c r="D121" i="14"/>
  <c r="CF121" i="14" s="1"/>
  <c r="D110" i="14"/>
  <c r="CI110" i="14" s="1"/>
  <c r="CB50" i="14"/>
  <c r="CB25" i="14"/>
  <c r="CB139" i="14"/>
  <c r="CA81" i="14"/>
  <c r="O81" i="14" s="1"/>
  <c r="CA80" i="14"/>
  <c r="O80" i="14" s="1"/>
  <c r="D22" i="14"/>
  <c r="CT22" i="14" s="1"/>
  <c r="AS340" i="14"/>
  <c r="D278" i="14"/>
  <c r="CH278" i="14" s="1"/>
  <c r="D172" i="14"/>
  <c r="CV172" i="14" s="1"/>
  <c r="D164" i="14"/>
  <c r="CR164" i="14" s="1"/>
  <c r="D139" i="14"/>
  <c r="CU139" i="14" s="1"/>
  <c r="D130" i="14"/>
  <c r="CF130" i="14" s="1"/>
  <c r="D120" i="14"/>
  <c r="CE120" i="14" s="1"/>
  <c r="D118" i="14"/>
  <c r="CW118" i="14" s="1"/>
  <c r="D92" i="14"/>
  <c r="CG92" i="14" s="1"/>
  <c r="F39" i="14"/>
  <c r="D264" i="14"/>
  <c r="CH264" i="14" s="1"/>
  <c r="D270" i="14"/>
  <c r="CC270" i="14" s="1"/>
  <c r="D325" i="14"/>
  <c r="CK325" i="14" s="1"/>
  <c r="CO316" i="14"/>
  <c r="CO256" i="14"/>
  <c r="CP128" i="14"/>
  <c r="CP141" i="14"/>
  <c r="CP114" i="14"/>
  <c r="CU107" i="14"/>
  <c r="CB170" i="14"/>
  <c r="CO329" i="14"/>
  <c r="D313" i="14"/>
  <c r="CS313" i="14" s="1"/>
  <c r="D297" i="14"/>
  <c r="CW297" i="14" s="1"/>
  <c r="D275" i="14"/>
  <c r="CL275" i="14" s="1"/>
  <c r="D256" i="14"/>
  <c r="CY256" i="14" s="1"/>
  <c r="D21" i="14"/>
  <c r="CS21" i="14" s="1"/>
  <c r="CB126" i="14"/>
  <c r="D126" i="14"/>
  <c r="CV126" i="14" s="1"/>
  <c r="D122" i="14"/>
  <c r="CX122" i="14" s="1"/>
  <c r="CA315" i="14"/>
  <c r="CD245" i="14"/>
  <c r="CR245" i="14"/>
  <c r="CA243" i="14"/>
  <c r="CB100" i="14"/>
  <c r="CB172" i="14"/>
  <c r="CB110" i="14"/>
  <c r="CP130" i="14"/>
  <c r="CP166" i="14"/>
  <c r="CA258" i="14"/>
  <c r="D329" i="14"/>
  <c r="CY329" i="14" s="1"/>
  <c r="D309" i="14"/>
  <c r="D299" i="14"/>
  <c r="D273" i="14"/>
  <c r="CW273" i="14" s="1"/>
  <c r="D258" i="14"/>
  <c r="CL258" i="14" s="1"/>
  <c r="D49" i="14"/>
  <c r="CF49" i="14" s="1"/>
  <c r="D38" i="14"/>
  <c r="CG38" i="14" s="1"/>
  <c r="D28" i="14"/>
  <c r="CH28" i="14" s="1"/>
  <c r="CB22" i="14"/>
  <c r="D124" i="14"/>
  <c r="CQ124" i="14" s="1"/>
  <c r="D114" i="14"/>
  <c r="CI114" i="14" s="1"/>
  <c r="D134" i="14"/>
  <c r="CC134" i="14" s="1"/>
  <c r="CB23" i="14"/>
  <c r="D302" i="14"/>
  <c r="CI302" i="14" s="1"/>
  <c r="D50" i="14"/>
  <c r="CS50" i="14" s="1"/>
  <c r="CP242" i="14"/>
  <c r="CE242" i="14"/>
  <c r="D169" i="14"/>
  <c r="CE169" i="14" s="1"/>
  <c r="CR241" i="14"/>
  <c r="CP169" i="14"/>
  <c r="CB115" i="14"/>
  <c r="CO287" i="14"/>
  <c r="CA319" i="14"/>
  <c r="D308" i="14"/>
  <c r="CP106" i="14"/>
  <c r="CO307" i="14"/>
  <c r="CQ242" i="14"/>
  <c r="CO80" i="14"/>
  <c r="D46" i="14"/>
  <c r="CF46" i="14" s="1"/>
  <c r="E143" i="14"/>
  <c r="CB95" i="14"/>
  <c r="CB242" i="14"/>
  <c r="D287" i="14"/>
  <c r="CH287" i="14" s="1"/>
  <c r="D15" i="14"/>
  <c r="CH15" i="14" s="1"/>
  <c r="CO74" i="14"/>
  <c r="CS242" i="14"/>
  <c r="CA76" i="14"/>
  <c r="O76" i="14" s="1"/>
  <c r="CA71" i="14"/>
  <c r="O71" i="14" s="1"/>
  <c r="D131" i="14"/>
  <c r="CU131" i="14" s="1"/>
  <c r="D128" i="14"/>
  <c r="CW128" i="14" s="1"/>
  <c r="D93" i="14"/>
  <c r="CE93" i="14" s="1"/>
  <c r="D343" i="14"/>
  <c r="D260" i="14"/>
  <c r="CZ260" i="14" s="1"/>
  <c r="CO75" i="14"/>
  <c r="D137" i="14"/>
  <c r="CV137" i="14" s="1"/>
  <c r="CA242" i="14"/>
  <c r="CD241" i="14"/>
  <c r="CO289" i="14"/>
  <c r="CO73" i="14"/>
  <c r="D36" i="14"/>
  <c r="CG36" i="14" s="1"/>
  <c r="CA79" i="14"/>
  <c r="O79" i="14" s="1"/>
  <c r="D29" i="14"/>
  <c r="CH29" i="14" s="1"/>
  <c r="D140" i="14"/>
  <c r="CF140" i="14" s="1"/>
  <c r="D97" i="14"/>
  <c r="CE97" i="14" s="1"/>
  <c r="D286" i="14"/>
  <c r="D115" i="14"/>
  <c r="CU115" i="14" s="1"/>
  <c r="CA321" i="14"/>
  <c r="CO260" i="14"/>
  <c r="CE244" i="14"/>
  <c r="CS241" i="14"/>
  <c r="CA241" i="14"/>
  <c r="CC243" i="14"/>
  <c r="CE243" i="14"/>
  <c r="CB96" i="14"/>
  <c r="D133" i="14"/>
  <c r="CT133" i="14" s="1"/>
  <c r="CG107" i="14"/>
  <c r="CO81" i="14"/>
  <c r="D119" i="14"/>
  <c r="CF119" i="14" s="1"/>
  <c r="CB34" i="14"/>
  <c r="CB97" i="14"/>
  <c r="CA265" i="14"/>
  <c r="D322" i="14"/>
  <c r="D283" i="14"/>
  <c r="CT283" i="14" s="1"/>
  <c r="CO266" i="14"/>
  <c r="D261" i="14"/>
  <c r="CL261" i="14" s="1"/>
  <c r="D13" i="14"/>
  <c r="CU13" i="14" s="1"/>
  <c r="D98" i="14"/>
  <c r="CP131" i="14"/>
  <c r="CP112" i="14"/>
  <c r="CP244" i="14"/>
  <c r="D166" i="14"/>
  <c r="CV166" i="14" s="1"/>
  <c r="CB241" i="14"/>
  <c r="CQ241" i="14"/>
  <c r="CB98" i="14"/>
  <c r="CF138" i="14"/>
  <c r="CP91" i="14"/>
  <c r="CB137" i="14"/>
  <c r="CP119" i="14"/>
  <c r="D112" i="14"/>
  <c r="CI112" i="14" s="1"/>
  <c r="CB140" i="14"/>
  <c r="CA262" i="14"/>
  <c r="CO340" i="14"/>
  <c r="D262" i="14"/>
  <c r="D257" i="14"/>
  <c r="CT257" i="14" s="1"/>
  <c r="D14" i="14"/>
  <c r="CH14" i="14" s="1"/>
  <c r="D91" i="14"/>
  <c r="CI91" i="14" s="1"/>
  <c r="D125" i="14"/>
  <c r="D104" i="14"/>
  <c r="D106" i="14"/>
  <c r="CP241" i="14"/>
  <c r="CC241" i="14"/>
  <c r="CE241" i="14"/>
  <c r="CO243" i="14"/>
  <c r="CD243" i="14"/>
  <c r="CR243" i="14"/>
  <c r="D141" i="14"/>
  <c r="CI141" i="14" s="1"/>
  <c r="CB107" i="14"/>
  <c r="CB94" i="14"/>
  <c r="CB133" i="14"/>
  <c r="CB46" i="14"/>
  <c r="CP108" i="14"/>
  <c r="CP93" i="14"/>
  <c r="CP15" i="14"/>
  <c r="CB120" i="14"/>
  <c r="CP138" i="14"/>
  <c r="CB122" i="14"/>
  <c r="CS244" i="14"/>
  <c r="CO298" i="14"/>
  <c r="CO297" i="14"/>
  <c r="AS344" i="14"/>
  <c r="D321" i="14"/>
  <c r="D298" i="14"/>
  <c r="D291" i="14"/>
  <c r="CK291" i="14" s="1"/>
  <c r="D277" i="14"/>
  <c r="CE277" i="14" s="1"/>
  <c r="D269" i="14"/>
  <c r="CF269" i="14" s="1"/>
  <c r="D266" i="14"/>
  <c r="CY266" i="14" s="1"/>
  <c r="CB29" i="14"/>
  <c r="CO269" i="14"/>
  <c r="D94" i="14"/>
  <c r="CA303" i="14"/>
  <c r="CO292" i="14"/>
  <c r="D312" i="14"/>
  <c r="CD312" i="14" s="1"/>
  <c r="CD244" i="14"/>
  <c r="CR244" i="14"/>
  <c r="CB102" i="14"/>
  <c r="CV138" i="14"/>
  <c r="D135" i="14"/>
  <c r="CE135" i="14" s="1"/>
  <c r="CV107" i="14"/>
  <c r="CS107" i="14"/>
  <c r="CT107" i="14"/>
  <c r="CB35" i="14"/>
  <c r="CB123" i="14"/>
  <c r="CB135" i="14"/>
  <c r="CP116" i="14"/>
  <c r="CA73" i="14"/>
  <c r="O73" i="14" s="1"/>
  <c r="CA75" i="14"/>
  <c r="O75" i="14" s="1"/>
  <c r="CB129" i="14"/>
  <c r="B158" i="14"/>
  <c r="CO244" i="14"/>
  <c r="CO328" i="14"/>
  <c r="D323" i="14"/>
  <c r="D319" i="14"/>
  <c r="D303" i="14"/>
  <c r="CA289" i="14"/>
  <c r="CO76" i="14"/>
  <c r="D35" i="14"/>
  <c r="CF35" i="14" s="1"/>
  <c r="CA312" i="14"/>
  <c r="CQ244" i="14"/>
  <c r="E174" i="14"/>
  <c r="CB111" i="14"/>
  <c r="CS138" i="14"/>
  <c r="CI107" i="14"/>
  <c r="CW107" i="14"/>
  <c r="CP35" i="14"/>
  <c r="CB168" i="14"/>
  <c r="CI138" i="14"/>
  <c r="CO71" i="14"/>
  <c r="CP142" i="14"/>
  <c r="CE107" i="14"/>
  <c r="CB244" i="14"/>
  <c r="CO254" i="14"/>
  <c r="D340" i="14"/>
  <c r="CA328" i="14"/>
  <c r="D292" i="14"/>
  <c r="D96" i="14"/>
  <c r="D116" i="14"/>
  <c r="CP47" i="14"/>
  <c r="D47" i="14"/>
  <c r="CA244" i="14"/>
  <c r="D254" i="14"/>
  <c r="CZ254" i="14" s="1"/>
  <c r="CF107" i="14"/>
  <c r="CC107" i="14"/>
  <c r="CH107" i="14"/>
  <c r="CP14" i="14"/>
  <c r="CO261" i="14"/>
  <c r="D129" i="14"/>
  <c r="D102" i="14"/>
  <c r="D123" i="14"/>
  <c r="CG123" i="14" s="1"/>
  <c r="CO78" i="14"/>
  <c r="D127" i="14"/>
  <c r="CJ138" i="14"/>
  <c r="CQ138" i="14"/>
  <c r="CO138" i="14"/>
  <c r="CO72" i="14"/>
  <c r="CA78" i="14"/>
  <c r="O78" i="14" s="1"/>
  <c r="CT138" i="14"/>
  <c r="CP171" i="14"/>
  <c r="CP163" i="14"/>
  <c r="E39" i="14"/>
  <c r="D171" i="14"/>
  <c r="CV171" i="14" s="1"/>
  <c r="D163" i="14"/>
  <c r="CE163" i="14" s="1"/>
  <c r="F174" i="14"/>
  <c r="CU138" i="14"/>
  <c r="CC138" i="14"/>
  <c r="CW138" i="14"/>
  <c r="CX138" i="14"/>
  <c r="CH138" i="14"/>
  <c r="CG138" i="14"/>
  <c r="AJ231" i="14"/>
  <c r="AY221" i="14"/>
  <c r="AY214" i="14"/>
  <c r="AY204" i="14"/>
  <c r="AY187" i="14"/>
  <c r="CW117" i="14"/>
  <c r="CS117" i="14"/>
  <c r="CF117" i="14"/>
  <c r="CV117" i="14"/>
  <c r="CI117" i="14"/>
  <c r="CE117" i="14"/>
  <c r="CU117" i="14"/>
  <c r="CC117" i="14"/>
  <c r="CG117" i="14"/>
  <c r="CT117" i="14"/>
  <c r="CH117" i="14"/>
  <c r="CQ117" i="14"/>
  <c r="CB232" i="14"/>
  <c r="D67" i="14"/>
  <c r="CS64" i="14"/>
  <c r="CE64" i="14"/>
  <c r="CV64" i="14"/>
  <c r="CR64" i="14"/>
  <c r="CH64" i="14"/>
  <c r="CD64" i="14"/>
  <c r="CF64" i="14"/>
  <c r="CU64" i="14"/>
  <c r="CT64" i="14"/>
  <c r="CG64" i="14"/>
  <c r="AY193" i="14"/>
  <c r="CV226" i="14"/>
  <c r="CQ226" i="14"/>
  <c r="CG226" i="14"/>
  <c r="CB226" i="14"/>
  <c r="CU226" i="14"/>
  <c r="CP226" i="14"/>
  <c r="CE226" i="14"/>
  <c r="CA226" i="14"/>
  <c r="CS226" i="14"/>
  <c r="CD226" i="14"/>
  <c r="CR226" i="14"/>
  <c r="CC226" i="14"/>
  <c r="CO226" i="14"/>
  <c r="CH226" i="14"/>
  <c r="AY195" i="14"/>
  <c r="AY194" i="14"/>
  <c r="AY206" i="14"/>
  <c r="AY184" i="14"/>
  <c r="AY188" i="14"/>
  <c r="AY225" i="14"/>
  <c r="AY205" i="14"/>
  <c r="CS66" i="14"/>
  <c r="CE66" i="14"/>
  <c r="CV66" i="14"/>
  <c r="CR66" i="14"/>
  <c r="CH66" i="14"/>
  <c r="CD66" i="14"/>
  <c r="CF66" i="14"/>
  <c r="CU66" i="14"/>
  <c r="CT66" i="14"/>
  <c r="CG66" i="14"/>
  <c r="AY222" i="14"/>
  <c r="CS217" i="14"/>
  <c r="CO217" i="14"/>
  <c r="CE217" i="14"/>
  <c r="CA217" i="14"/>
  <c r="CT217" i="14"/>
  <c r="CH217" i="14"/>
  <c r="CC217" i="14"/>
  <c r="CR217" i="14"/>
  <c r="CG217" i="14"/>
  <c r="CB217" i="14"/>
  <c r="CU217" i="14"/>
  <c r="CD217" i="14"/>
  <c r="CP217" i="14"/>
  <c r="CV217" i="14"/>
  <c r="CF217" i="14"/>
  <c r="CQ217" i="14"/>
  <c r="CO232" i="14"/>
  <c r="CA232" i="14"/>
  <c r="CR232" i="14"/>
  <c r="CD232" i="14"/>
  <c r="CC232" i="14"/>
  <c r="CQ232" i="14"/>
  <c r="CT213" i="14"/>
  <c r="CH213" i="14"/>
  <c r="CB213" i="14"/>
  <c r="CS213" i="14"/>
  <c r="CG213" i="14"/>
  <c r="CA213" i="14"/>
  <c r="CP213" i="14"/>
  <c r="CV213" i="14"/>
  <c r="CF213" i="14"/>
  <c r="CU213" i="14"/>
  <c r="CO213" i="14"/>
  <c r="CE213" i="14"/>
  <c r="AY210" i="14"/>
  <c r="AY212" i="14"/>
  <c r="AY216" i="14"/>
  <c r="CS65" i="14"/>
  <c r="CE65" i="14"/>
  <c r="CV65" i="14"/>
  <c r="CR65" i="14"/>
  <c r="CH65" i="14"/>
  <c r="CD65" i="14"/>
  <c r="CF65" i="14"/>
  <c r="CU65" i="14"/>
  <c r="CT65" i="14"/>
  <c r="CG65" i="14"/>
  <c r="AY191" i="14"/>
  <c r="AY181" i="14"/>
  <c r="CS218" i="14"/>
  <c r="CO218" i="14"/>
  <c r="CE218" i="14"/>
  <c r="CA218" i="14"/>
  <c r="CU218" i="14"/>
  <c r="CP218" i="14"/>
  <c r="CD218" i="14"/>
  <c r="CT218" i="14"/>
  <c r="CH218" i="14"/>
  <c r="CC218" i="14"/>
  <c r="CQ218" i="14"/>
  <c r="CV218" i="14"/>
  <c r="CF218" i="14"/>
  <c r="CR218" i="14"/>
  <c r="CG218" i="14"/>
  <c r="CB218" i="14"/>
  <c r="AY200" i="14"/>
  <c r="CT209" i="14"/>
  <c r="CP209" i="14"/>
  <c r="CF209" i="14"/>
  <c r="CB209" i="14"/>
  <c r="CS209" i="14"/>
  <c r="CO209" i="14"/>
  <c r="CE209" i="14"/>
  <c r="CA209" i="14"/>
  <c r="CV209" i="14"/>
  <c r="CH209" i="14"/>
  <c r="CR209" i="14"/>
  <c r="CD209" i="14"/>
  <c r="CU209" i="14"/>
  <c r="CQ209" i="14"/>
  <c r="CG209" i="14"/>
  <c r="CC209" i="14"/>
  <c r="AJ234" i="14"/>
  <c r="AY208" i="14"/>
  <c r="AY198" i="14"/>
  <c r="AY180" i="14"/>
  <c r="AY207" i="14"/>
  <c r="AY203" i="14"/>
  <c r="AY190" i="14"/>
  <c r="D333" i="14" l="1"/>
  <c r="D332" i="14"/>
  <c r="D335" i="14"/>
  <c r="CF282" i="14"/>
  <c r="D330" i="14"/>
  <c r="CL268" i="14"/>
  <c r="CX142" i="14"/>
  <c r="CW280" i="14"/>
  <c r="CC136" i="14"/>
  <c r="CU119" i="14"/>
  <c r="CZ314" i="14"/>
  <c r="CI119" i="14"/>
  <c r="CU28" i="14"/>
  <c r="CK255" i="14"/>
  <c r="CH290" i="14"/>
  <c r="CG136" i="14"/>
  <c r="CW267" i="14"/>
  <c r="CI259" i="14"/>
  <c r="CF290" i="14"/>
  <c r="CS136" i="14"/>
  <c r="CV290" i="14"/>
  <c r="CU168" i="14"/>
  <c r="CV268" i="14"/>
  <c r="CW268" i="14"/>
  <c r="CY290" i="14"/>
  <c r="CO101" i="14"/>
  <c r="CT13" i="14"/>
  <c r="CU111" i="14"/>
  <c r="D331" i="14"/>
  <c r="CH317" i="14"/>
  <c r="CQ99" i="14"/>
  <c r="D143" i="14"/>
  <c r="CS119" i="14"/>
  <c r="CK316" i="14"/>
  <c r="CE29" i="14"/>
  <c r="CU24" i="14"/>
  <c r="CW136" i="14"/>
  <c r="CF136" i="14"/>
  <c r="CV297" i="14"/>
  <c r="CT164" i="14"/>
  <c r="CE13" i="14"/>
  <c r="D334" i="14"/>
  <c r="CQ136" i="14"/>
  <c r="CT136" i="14"/>
  <c r="CE136" i="14"/>
  <c r="CZ267" i="14"/>
  <c r="CU99" i="14"/>
  <c r="CO136" i="14"/>
  <c r="CE99" i="14"/>
  <c r="CO99" i="14"/>
  <c r="CX267" i="14"/>
  <c r="CI136" i="14"/>
  <c r="CF263" i="14"/>
  <c r="CV285" i="14"/>
  <c r="CH16" i="14"/>
  <c r="CI288" i="14"/>
  <c r="CQ141" i="14"/>
  <c r="CS142" i="14"/>
  <c r="CR312" i="14"/>
  <c r="CK289" i="14"/>
  <c r="CR288" i="14"/>
  <c r="CF142" i="14"/>
  <c r="CV136" i="14"/>
  <c r="CI142" i="14"/>
  <c r="CC110" i="14"/>
  <c r="CG170" i="14"/>
  <c r="CT112" i="14"/>
  <c r="CL320" i="14"/>
  <c r="CT37" i="14"/>
  <c r="CC109" i="14"/>
  <c r="CH173" i="14"/>
  <c r="CY280" i="14"/>
  <c r="CS282" i="14"/>
  <c r="CK250" i="14"/>
  <c r="CI289" i="14"/>
  <c r="CC141" i="14"/>
  <c r="CF280" i="14"/>
  <c r="CC282" i="14"/>
  <c r="CI310" i="14"/>
  <c r="CH136" i="14"/>
  <c r="AY61" i="14"/>
  <c r="CK314" i="14"/>
  <c r="CE282" i="14"/>
  <c r="CU12" i="14"/>
  <c r="CK272" i="14"/>
  <c r="CK278" i="14"/>
  <c r="CT134" i="14"/>
  <c r="CF29" i="14"/>
  <c r="CY289" i="14"/>
  <c r="CI265" i="14"/>
  <c r="CT109" i="14"/>
  <c r="CZ265" i="14"/>
  <c r="CF297" i="14"/>
  <c r="CR23" i="14"/>
  <c r="CY288" i="14"/>
  <c r="CZ297" i="14"/>
  <c r="CO139" i="14"/>
  <c r="CL253" i="14"/>
  <c r="CS128" i="14"/>
  <c r="CH297" i="14"/>
  <c r="CV324" i="14"/>
  <c r="CE37" i="14"/>
  <c r="CS170" i="14"/>
  <c r="CU265" i="14"/>
  <c r="CT252" i="14"/>
  <c r="CW312" i="14"/>
  <c r="CT307" i="14"/>
  <c r="CO95" i="14"/>
  <c r="CZ316" i="14"/>
  <c r="CL263" i="14"/>
  <c r="CL287" i="14"/>
  <c r="CS29" i="14"/>
  <c r="CZ251" i="14"/>
  <c r="CL300" i="14"/>
  <c r="CI99" i="14"/>
  <c r="CT265" i="14"/>
  <c r="CF24" i="14"/>
  <c r="CD24" i="14"/>
  <c r="CT16" i="14"/>
  <c r="CE324" i="14"/>
  <c r="CG24" i="14"/>
  <c r="CS312" i="14"/>
  <c r="CX285" i="14"/>
  <c r="CZ324" i="14"/>
  <c r="CC324" i="14"/>
  <c r="CK324" i="14"/>
  <c r="CL252" i="14"/>
  <c r="CZ312" i="14"/>
  <c r="CS137" i="14"/>
  <c r="CV95" i="14"/>
  <c r="CZ317" i="14"/>
  <c r="CW250" i="14"/>
  <c r="CY263" i="14"/>
  <c r="CI269" i="14"/>
  <c r="CH289" i="14"/>
  <c r="CU29" i="14"/>
  <c r="CK251" i="14"/>
  <c r="CS99" i="14"/>
  <c r="CF265" i="14"/>
  <c r="CH99" i="14"/>
  <c r="CJ285" i="14"/>
  <c r="CS23" i="14"/>
  <c r="CY265" i="14"/>
  <c r="CF28" i="14"/>
  <c r="CT24" i="14"/>
  <c r="CK265" i="14"/>
  <c r="CI324" i="14"/>
  <c r="CF99" i="14"/>
  <c r="CS173" i="14"/>
  <c r="CE103" i="14"/>
  <c r="CU37" i="14"/>
  <c r="CS141" i="14"/>
  <c r="CV112" i="14"/>
  <c r="CF320" i="14"/>
  <c r="CT173" i="14"/>
  <c r="CF33" i="14"/>
  <c r="CV141" i="14"/>
  <c r="CK254" i="14"/>
  <c r="CF112" i="14"/>
  <c r="CH12" i="14"/>
  <c r="CJ297" i="14"/>
  <c r="CL297" i="14"/>
  <c r="CX297" i="14"/>
  <c r="CW320" i="14"/>
  <c r="CE118" i="14"/>
  <c r="CR22" i="14"/>
  <c r="CF48" i="14"/>
  <c r="CG173" i="14"/>
  <c r="CR173" i="14"/>
  <c r="CV37" i="14"/>
  <c r="CG37" i="14"/>
  <c r="CW294" i="14"/>
  <c r="CR12" i="14"/>
  <c r="CT12" i="14"/>
  <c r="CD12" i="14"/>
  <c r="CY320" i="14"/>
  <c r="CH13" i="14"/>
  <c r="CZ320" i="14"/>
  <c r="CV13" i="14"/>
  <c r="CW257" i="14"/>
  <c r="CK320" i="14"/>
  <c r="CH269" i="14"/>
  <c r="CT306" i="14"/>
  <c r="CV320" i="14"/>
  <c r="CU173" i="14"/>
  <c r="CV173" i="14"/>
  <c r="CH37" i="14"/>
  <c r="CR37" i="14"/>
  <c r="CT314" i="14"/>
  <c r="CW314" i="14"/>
  <c r="CI316" i="14"/>
  <c r="CV316" i="14"/>
  <c r="CW317" i="14"/>
  <c r="CF250" i="14"/>
  <c r="CT250" i="14"/>
  <c r="CZ263" i="14"/>
  <c r="CV259" i="14"/>
  <c r="CG12" i="14"/>
  <c r="CR13" i="14"/>
  <c r="CK257" i="14"/>
  <c r="CF289" i="14"/>
  <c r="CZ310" i="14"/>
  <c r="CE30" i="14"/>
  <c r="CV289" i="14"/>
  <c r="CI320" i="14"/>
  <c r="CW289" i="14"/>
  <c r="CF45" i="14"/>
  <c r="CT320" i="14"/>
  <c r="CW92" i="14"/>
  <c r="CH251" i="14"/>
  <c r="CV251" i="14"/>
  <c r="CT99" i="14"/>
  <c r="CE265" i="14"/>
  <c r="CH23" i="14"/>
  <c r="CS265" i="14"/>
  <c r="CT26" i="14"/>
  <c r="CW121" i="14"/>
  <c r="CW265" i="14"/>
  <c r="CS24" i="14"/>
  <c r="CY324" i="14"/>
  <c r="CD324" i="14"/>
  <c r="CT324" i="14"/>
  <c r="CW324" i="14"/>
  <c r="CV24" i="14"/>
  <c r="CW306" i="14"/>
  <c r="CZ306" i="14"/>
  <c r="CG16" i="14"/>
  <c r="CG99" i="14"/>
  <c r="CR324" i="14"/>
  <c r="CF173" i="14"/>
  <c r="CD173" i="14"/>
  <c r="CD37" i="14"/>
  <c r="CS37" i="14"/>
  <c r="CI314" i="14"/>
  <c r="CQ112" i="14"/>
  <c r="CH34" i="14"/>
  <c r="CH316" i="14"/>
  <c r="CF317" i="14"/>
  <c r="CQ327" i="14"/>
  <c r="CL250" i="14"/>
  <c r="CT263" i="14"/>
  <c r="CI263" i="14"/>
  <c r="CV270" i="14"/>
  <c r="CS12" i="14"/>
  <c r="CY310" i="14"/>
  <c r="CF12" i="14"/>
  <c r="CV310" i="14"/>
  <c r="CE12" i="14"/>
  <c r="CT310" i="14"/>
  <c r="CO108" i="14"/>
  <c r="CW310" i="14"/>
  <c r="CS45" i="14"/>
  <c r="CV108" i="14"/>
  <c r="CI251" i="14"/>
  <c r="CT251" i="14"/>
  <c r="CL265" i="14"/>
  <c r="CW99" i="14"/>
  <c r="CC306" i="14"/>
  <c r="CH265" i="14"/>
  <c r="CT23" i="14"/>
  <c r="CZ272" i="14"/>
  <c r="CT285" i="14"/>
  <c r="CV99" i="14"/>
  <c r="CC300" i="14"/>
  <c r="CY285" i="14"/>
  <c r="CH24" i="14"/>
  <c r="CU16" i="14"/>
  <c r="CR24" i="14"/>
  <c r="CZ285" i="14"/>
  <c r="CH324" i="14"/>
  <c r="CL324" i="14"/>
  <c r="CS324" i="14"/>
  <c r="CQ324" i="14"/>
  <c r="CS16" i="14"/>
  <c r="CV265" i="14"/>
  <c r="CI132" i="14"/>
  <c r="CT170" i="14"/>
  <c r="CS112" i="14"/>
  <c r="CG112" i="14"/>
  <c r="CU112" i="14"/>
  <c r="CR327" i="14"/>
  <c r="CT284" i="14"/>
  <c r="CD27" i="14"/>
  <c r="CH170" i="14"/>
  <c r="CC112" i="14"/>
  <c r="CW112" i="14"/>
  <c r="CE112" i="14"/>
  <c r="CI327" i="14"/>
  <c r="CF328" i="14"/>
  <c r="CT293" i="14"/>
  <c r="CH140" i="14"/>
  <c r="CZ284" i="14"/>
  <c r="CW293" i="14"/>
  <c r="CF293" i="14"/>
  <c r="CV133" i="14"/>
  <c r="CV170" i="14"/>
  <c r="CE295" i="14"/>
  <c r="CO112" i="14"/>
  <c r="CH112" i="14"/>
  <c r="CS167" i="14"/>
  <c r="CJ327" i="14"/>
  <c r="CS100" i="14"/>
  <c r="CZ311" i="14"/>
  <c r="CL327" i="14"/>
  <c r="CH327" i="14"/>
  <c r="CF327" i="14"/>
  <c r="CS327" i="14"/>
  <c r="CT327" i="14"/>
  <c r="CW274" i="14"/>
  <c r="CX273" i="14"/>
  <c r="CS108" i="14"/>
  <c r="CU134" i="14"/>
  <c r="CU26" i="14"/>
  <c r="CT108" i="14"/>
  <c r="CO134" i="14"/>
  <c r="CG26" i="14"/>
  <c r="CY328" i="14"/>
  <c r="CS26" i="14"/>
  <c r="CV271" i="14"/>
  <c r="CV272" i="14"/>
  <c r="CL293" i="14"/>
  <c r="CC100" i="14"/>
  <c r="CH108" i="14"/>
  <c r="CZ271" i="14"/>
  <c r="CK315" i="14"/>
  <c r="CZ293" i="14"/>
  <c r="CC133" i="14"/>
  <c r="CZ327" i="14"/>
  <c r="CV327" i="14"/>
  <c r="CW327" i="14"/>
  <c r="CX327" i="14"/>
  <c r="CY327" i="14"/>
  <c r="CI315" i="14"/>
  <c r="CF26" i="14"/>
  <c r="CC108" i="14"/>
  <c r="CF108" i="14"/>
  <c r="CG134" i="14"/>
  <c r="CR27" i="14"/>
  <c r="CS271" i="14"/>
  <c r="CF274" i="14"/>
  <c r="CK271" i="14"/>
  <c r="CK293" i="14"/>
  <c r="CC264" i="14"/>
  <c r="CI318" i="14"/>
  <c r="CH48" i="14"/>
  <c r="CF272" i="14"/>
  <c r="CS48" i="14"/>
  <c r="CO133" i="14"/>
  <c r="CC327" i="14"/>
  <c r="CK327" i="14"/>
  <c r="CD327" i="14"/>
  <c r="CL273" i="14"/>
  <c r="CT315" i="14"/>
  <c r="CV293" i="14"/>
  <c r="CI272" i="14"/>
  <c r="CH271" i="14"/>
  <c r="CW271" i="14"/>
  <c r="CL271" i="14"/>
  <c r="CG142" i="14"/>
  <c r="CC142" i="14"/>
  <c r="CO142" i="14"/>
  <c r="CQ142" i="14"/>
  <c r="CY252" i="14"/>
  <c r="CW252" i="14"/>
  <c r="CV103" i="14"/>
  <c r="CI137" i="14"/>
  <c r="CK256" i="14"/>
  <c r="CI280" i="14"/>
  <c r="CG280" i="14"/>
  <c r="CK280" i="14"/>
  <c r="CW95" i="14"/>
  <c r="CS38" i="14"/>
  <c r="CF268" i="14"/>
  <c r="CK268" i="14"/>
  <c r="CI268" i="14"/>
  <c r="CI282" i="14"/>
  <c r="CZ282" i="14"/>
  <c r="CT282" i="14"/>
  <c r="CK282" i="14"/>
  <c r="CH325" i="14"/>
  <c r="CK259" i="14"/>
  <c r="CC288" i="14"/>
  <c r="CT267" i="14"/>
  <c r="CR30" i="14"/>
  <c r="CZ290" i="14"/>
  <c r="CF111" i="14"/>
  <c r="CQ139" i="14"/>
  <c r="CG122" i="14"/>
  <c r="CW111" i="14"/>
  <c r="CX139" i="14"/>
  <c r="CI111" i="14"/>
  <c r="CL267" i="14"/>
  <c r="CH111" i="14"/>
  <c r="CE14" i="14"/>
  <c r="CI139" i="14"/>
  <c r="CH267" i="14"/>
  <c r="CS92" i="14"/>
  <c r="CF92" i="14"/>
  <c r="CJ139" i="14"/>
  <c r="CS109" i="14"/>
  <c r="CG139" i="14"/>
  <c r="CZ300" i="14"/>
  <c r="CV288" i="14"/>
  <c r="CE288" i="14"/>
  <c r="CH288" i="14"/>
  <c r="CW288" i="14"/>
  <c r="CW109" i="14"/>
  <c r="CO109" i="14"/>
  <c r="CG109" i="14"/>
  <c r="CW142" i="14"/>
  <c r="CJ142" i="14"/>
  <c r="CT142" i="14"/>
  <c r="CU142" i="14"/>
  <c r="CD252" i="14"/>
  <c r="CK252" i="14"/>
  <c r="CC103" i="14"/>
  <c r="CF123" i="14"/>
  <c r="CI256" i="14"/>
  <c r="CU280" i="14"/>
  <c r="CT280" i="14"/>
  <c r="CV280" i="14"/>
  <c r="CF95" i="14"/>
  <c r="CQ95" i="14"/>
  <c r="CC93" i="14"/>
  <c r="CU268" i="14"/>
  <c r="CZ268" i="14"/>
  <c r="CT268" i="14"/>
  <c r="CY282" i="14"/>
  <c r="CD282" i="14"/>
  <c r="CH282" i="14"/>
  <c r="CQ282" i="14"/>
  <c r="CS325" i="14"/>
  <c r="CE35" i="14"/>
  <c r="CE259" i="14"/>
  <c r="CZ288" i="14"/>
  <c r="CJ267" i="14"/>
  <c r="CE139" i="14"/>
  <c r="CW122" i="14"/>
  <c r="CH139" i="14"/>
  <c r="CK267" i="14"/>
  <c r="CT111" i="14"/>
  <c r="CG267" i="14"/>
  <c r="CT92" i="14"/>
  <c r="CC92" i="14"/>
  <c r="CV109" i="14"/>
  <c r="CI281" i="14"/>
  <c r="CO111" i="14"/>
  <c r="CH122" i="14"/>
  <c r="CG111" i="14"/>
  <c r="CH121" i="14"/>
  <c r="CV121" i="14"/>
  <c r="CK288" i="14"/>
  <c r="CS288" i="14"/>
  <c r="CD288" i="14"/>
  <c r="CF109" i="14"/>
  <c r="CQ109" i="14"/>
  <c r="CI109" i="14"/>
  <c r="CH142" i="14"/>
  <c r="CV142" i="14"/>
  <c r="CS252" i="14"/>
  <c r="CV252" i="14"/>
  <c r="CT103" i="14"/>
  <c r="CC123" i="14"/>
  <c r="CW137" i="14"/>
  <c r="CH280" i="14"/>
  <c r="CL280" i="14"/>
  <c r="CS95" i="14"/>
  <c r="CE95" i="14"/>
  <c r="CV93" i="14"/>
  <c r="CG268" i="14"/>
  <c r="CH268" i="14"/>
  <c r="CL282" i="14"/>
  <c r="CR282" i="14"/>
  <c r="CW282" i="14"/>
  <c r="CF259" i="14"/>
  <c r="CW259" i="14"/>
  <c r="CQ288" i="14"/>
  <c r="CU267" i="14"/>
  <c r="CV30" i="14"/>
  <c r="CQ111" i="14"/>
  <c r="CY267" i="14"/>
  <c r="CR14" i="14"/>
  <c r="CL290" i="14"/>
  <c r="CS111" i="14"/>
  <c r="CV111" i="14"/>
  <c r="CE111" i="14"/>
  <c r="CT290" i="14"/>
  <c r="CI92" i="14"/>
  <c r="CQ114" i="14"/>
  <c r="CI267" i="14"/>
  <c r="CY281" i="14"/>
  <c r="CT281" i="14"/>
  <c r="CX121" i="14"/>
  <c r="CV139" i="14"/>
  <c r="CF267" i="14"/>
  <c r="CZ281" i="14"/>
  <c r="CT288" i="14"/>
  <c r="CF288" i="14"/>
  <c r="CU109" i="14"/>
  <c r="CH109" i="14"/>
  <c r="CY293" i="14"/>
  <c r="CH293" i="14"/>
  <c r="CT278" i="14"/>
  <c r="CR258" i="14"/>
  <c r="CC128" i="14"/>
  <c r="CG21" i="14"/>
  <c r="CV110" i="14"/>
  <c r="CF165" i="14"/>
  <c r="CW103" i="14"/>
  <c r="CG133" i="14"/>
  <c r="CF133" i="14"/>
  <c r="CK294" i="14"/>
  <c r="CY314" i="14"/>
  <c r="CV314" i="14"/>
  <c r="CL317" i="14"/>
  <c r="CK317" i="14"/>
  <c r="CI317" i="14"/>
  <c r="CZ325" i="14"/>
  <c r="CR35" i="14"/>
  <c r="CV250" i="14"/>
  <c r="CI250" i="14"/>
  <c r="CZ250" i="14"/>
  <c r="CK263" i="14"/>
  <c r="CH263" i="14"/>
  <c r="CH301" i="14"/>
  <c r="CU30" i="14"/>
  <c r="CF30" i="14"/>
  <c r="CL313" i="14"/>
  <c r="CF273" i="14"/>
  <c r="CT30" i="14"/>
  <c r="CW139" i="14"/>
  <c r="CL310" i="14"/>
  <c r="CC122" i="14"/>
  <c r="CF139" i="14"/>
  <c r="CO92" i="14"/>
  <c r="CE92" i="14"/>
  <c r="CU92" i="14"/>
  <c r="CH92" i="14"/>
  <c r="CL289" i="14"/>
  <c r="CF251" i="14"/>
  <c r="CL251" i="14"/>
  <c r="CC121" i="14"/>
  <c r="CI121" i="14"/>
  <c r="CE306" i="14"/>
  <c r="CI300" i="14"/>
  <c r="CI285" i="14"/>
  <c r="CT139" i="14"/>
  <c r="CW285" i="14"/>
  <c r="CG23" i="14"/>
  <c r="CE121" i="14"/>
  <c r="CY306" i="14"/>
  <c r="CF300" i="14"/>
  <c r="CH285" i="14"/>
  <c r="CR28" i="14"/>
  <c r="CQ306" i="14"/>
  <c r="CH306" i="14"/>
  <c r="CR306" i="14"/>
  <c r="CK285" i="14"/>
  <c r="CQ110" i="14"/>
  <c r="CI294" i="14"/>
  <c r="CR34" i="14"/>
  <c r="CU35" i="14"/>
  <c r="CL306" i="14"/>
  <c r="CK306" i="14"/>
  <c r="CI128" i="14"/>
  <c r="CF110" i="14"/>
  <c r="CE165" i="14"/>
  <c r="CF103" i="14"/>
  <c r="CQ103" i="14"/>
  <c r="CH33" i="14"/>
  <c r="CQ123" i="14"/>
  <c r="CH133" i="14"/>
  <c r="CE133" i="14"/>
  <c r="CF256" i="14"/>
  <c r="CH294" i="14"/>
  <c r="CL314" i="14"/>
  <c r="CF314" i="14"/>
  <c r="CV46" i="14"/>
  <c r="CT317" i="14"/>
  <c r="CV317" i="14"/>
  <c r="CV325" i="14"/>
  <c r="CS35" i="14"/>
  <c r="CT35" i="14"/>
  <c r="CH250" i="14"/>
  <c r="CI260" i="14"/>
  <c r="CV263" i="14"/>
  <c r="CL301" i="14"/>
  <c r="CV301" i="14"/>
  <c r="CT289" i="14"/>
  <c r="CH273" i="14"/>
  <c r="CS289" i="14"/>
  <c r="CE289" i="14"/>
  <c r="CF310" i="14"/>
  <c r="CC139" i="14"/>
  <c r="CH310" i="14"/>
  <c r="CS139" i="14"/>
  <c r="CS122" i="14"/>
  <c r="CV92" i="14"/>
  <c r="CQ92" i="14"/>
  <c r="CO130" i="14"/>
  <c r="CW251" i="14"/>
  <c r="CU23" i="14"/>
  <c r="CS306" i="14"/>
  <c r="CH300" i="14"/>
  <c r="CE23" i="14"/>
  <c r="CQ258" i="14"/>
  <c r="CV276" i="14"/>
  <c r="CL285" i="14"/>
  <c r="CV306" i="14"/>
  <c r="CE276" i="14"/>
  <c r="CD16" i="14"/>
  <c r="CV16" i="14"/>
  <c r="CE28" i="14"/>
  <c r="CF23" i="14"/>
  <c r="CD306" i="14"/>
  <c r="CD23" i="14"/>
  <c r="CF306" i="14"/>
  <c r="CG165" i="14"/>
  <c r="CD33" i="14"/>
  <c r="CS294" i="14"/>
  <c r="CF294" i="14"/>
  <c r="CT294" i="14"/>
  <c r="CQ294" i="14"/>
  <c r="CS307" i="14"/>
  <c r="CL307" i="14"/>
  <c r="CU34" i="14"/>
  <c r="CS34" i="14"/>
  <c r="CF34" i="14"/>
  <c r="CT301" i="14"/>
  <c r="CI301" i="14"/>
  <c r="CW313" i="14"/>
  <c r="CV45" i="14"/>
  <c r="CG15" i="14"/>
  <c r="CQ132" i="14"/>
  <c r="CO132" i="14"/>
  <c r="CI276" i="14"/>
  <c r="CW329" i="14"/>
  <c r="CZ276" i="14"/>
  <c r="CW276" i="14"/>
  <c r="CW132" i="14"/>
  <c r="CH276" i="14"/>
  <c r="CH284" i="14"/>
  <c r="CV318" i="14"/>
  <c r="CH32" i="14"/>
  <c r="CD165" i="14"/>
  <c r="CV33" i="14"/>
  <c r="CL294" i="14"/>
  <c r="CY294" i="14"/>
  <c r="CZ294" i="14"/>
  <c r="CV294" i="14"/>
  <c r="CY307" i="14"/>
  <c r="CH307" i="14"/>
  <c r="CE34" i="14"/>
  <c r="CD34" i="14"/>
  <c r="CT34" i="14"/>
  <c r="CF91" i="14"/>
  <c r="CT313" i="14"/>
  <c r="CH45" i="14"/>
  <c r="CD32" i="14"/>
  <c r="CQ276" i="14"/>
  <c r="CT276" i="14"/>
  <c r="CD276" i="14"/>
  <c r="CS276" i="14"/>
  <c r="CV32" i="14"/>
  <c r="CY276" i="14"/>
  <c r="CF276" i="14"/>
  <c r="CK276" i="14"/>
  <c r="CY284" i="14"/>
  <c r="CK318" i="14"/>
  <c r="CC276" i="14"/>
  <c r="CR276" i="14"/>
  <c r="CU276" i="14"/>
  <c r="CH21" i="14"/>
  <c r="CR165" i="14"/>
  <c r="CG33" i="14"/>
  <c r="CR294" i="14"/>
  <c r="CC294" i="14"/>
  <c r="CD294" i="14"/>
  <c r="CZ307" i="14"/>
  <c r="CV34" i="14"/>
  <c r="CW301" i="14"/>
  <c r="CS91" i="14"/>
  <c r="CE45" i="14"/>
  <c r="CL276" i="14"/>
  <c r="CR32" i="14"/>
  <c r="CW284" i="14"/>
  <c r="CK284" i="14"/>
  <c r="CU132" i="14"/>
  <c r="CY318" i="14"/>
  <c r="CC119" i="14"/>
  <c r="CE119" i="14"/>
  <c r="CO119" i="14"/>
  <c r="CY295" i="14"/>
  <c r="CH295" i="14"/>
  <c r="CG46" i="14"/>
  <c r="CH167" i="14"/>
  <c r="CY304" i="14"/>
  <c r="CS172" i="14"/>
  <c r="CF315" i="14"/>
  <c r="CE253" i="14"/>
  <c r="CT17" i="14"/>
  <c r="CW315" i="14"/>
  <c r="CC126" i="14"/>
  <c r="CH328" i="14"/>
  <c r="CK328" i="14"/>
  <c r="CT27" i="14"/>
  <c r="CE264" i="14"/>
  <c r="CT140" i="14"/>
  <c r="CR48" i="14"/>
  <c r="CV48" i="14"/>
  <c r="CH100" i="14"/>
  <c r="CX315" i="14"/>
  <c r="CH119" i="14"/>
  <c r="CG119" i="14"/>
  <c r="CV119" i="14"/>
  <c r="CW119" i="14"/>
  <c r="CF295" i="14"/>
  <c r="CH46" i="14"/>
  <c r="CU46" i="14"/>
  <c r="CS171" i="14"/>
  <c r="CU105" i="14"/>
  <c r="CF172" i="14"/>
  <c r="CZ315" i="14"/>
  <c r="CU120" i="14"/>
  <c r="CU17" i="14"/>
  <c r="CT113" i="14"/>
  <c r="CL315" i="14"/>
  <c r="CY291" i="14"/>
  <c r="CV328" i="14"/>
  <c r="CD328" i="14"/>
  <c r="CD48" i="14"/>
  <c r="CF27" i="14"/>
  <c r="CD326" i="14"/>
  <c r="CS326" i="14"/>
  <c r="CG27" i="14"/>
  <c r="CI264" i="14"/>
  <c r="CW100" i="14"/>
  <c r="CF100" i="14"/>
  <c r="CS27" i="14"/>
  <c r="CT48" i="14"/>
  <c r="CG113" i="14"/>
  <c r="CT119" i="14"/>
  <c r="CQ119" i="14"/>
  <c r="CW295" i="14"/>
  <c r="CT295" i="14"/>
  <c r="CE46" i="14"/>
  <c r="CT167" i="14"/>
  <c r="CW304" i="14"/>
  <c r="CH172" i="14"/>
  <c r="CH315" i="14"/>
  <c r="CW113" i="14"/>
  <c r="CV120" i="14"/>
  <c r="CH113" i="14"/>
  <c r="CJ315" i="14"/>
  <c r="CZ328" i="14"/>
  <c r="CR328" i="14"/>
  <c r="CE48" i="14"/>
  <c r="CH27" i="14"/>
  <c r="CR326" i="14"/>
  <c r="CV264" i="14"/>
  <c r="CT120" i="14"/>
  <c r="CU48" i="14"/>
  <c r="CQ113" i="14"/>
  <c r="CU27" i="14"/>
  <c r="CV27" i="14"/>
  <c r="CY315" i="14"/>
  <c r="CV302" i="14"/>
  <c r="CS132" i="14"/>
  <c r="CI274" i="14"/>
  <c r="CZ274" i="14"/>
  <c r="CY274" i="14"/>
  <c r="CT21" i="14"/>
  <c r="CE21" i="14"/>
  <c r="CT110" i="14"/>
  <c r="CS169" i="14"/>
  <c r="CZ252" i="14"/>
  <c r="CI252" i="14"/>
  <c r="CE252" i="14"/>
  <c r="CF252" i="14"/>
  <c r="CE312" i="14"/>
  <c r="CQ312" i="14"/>
  <c r="CV275" i="14"/>
  <c r="CO103" i="14"/>
  <c r="CH103" i="14"/>
  <c r="CI103" i="14"/>
  <c r="CH123" i="14"/>
  <c r="CS123" i="14"/>
  <c r="CQ137" i="14"/>
  <c r="CW141" i="14"/>
  <c r="CE141" i="14"/>
  <c r="CI295" i="14"/>
  <c r="CS295" i="14"/>
  <c r="CZ295" i="14"/>
  <c r="CG95" i="14"/>
  <c r="CT95" i="14"/>
  <c r="CU95" i="14"/>
  <c r="CQ93" i="14"/>
  <c r="CF316" i="14"/>
  <c r="CW316" i="14"/>
  <c r="CL316" i="14"/>
  <c r="CW105" i="14"/>
  <c r="CD35" i="14"/>
  <c r="CG35" i="14"/>
  <c r="CG101" i="14"/>
  <c r="CV168" i="14"/>
  <c r="CW270" i="14"/>
  <c r="CK301" i="14"/>
  <c r="CZ301" i="14"/>
  <c r="CQ97" i="14"/>
  <c r="CI113" i="14"/>
  <c r="CJ273" i="14"/>
  <c r="CD44" i="14"/>
  <c r="CW97" i="14"/>
  <c r="CT273" i="14"/>
  <c r="CZ302" i="14"/>
  <c r="CK274" i="14"/>
  <c r="CW266" i="14"/>
  <c r="CS113" i="14"/>
  <c r="CI290" i="14"/>
  <c r="CZ313" i="14"/>
  <c r="CF134" i="14"/>
  <c r="CV29" i="14"/>
  <c r="CG45" i="14"/>
  <c r="CH126" i="14"/>
  <c r="CI134" i="14"/>
  <c r="CH134" i="14"/>
  <c r="CI273" i="14"/>
  <c r="CE31" i="14"/>
  <c r="CK313" i="14"/>
  <c r="CC130" i="14"/>
  <c r="CI328" i="14"/>
  <c r="CW328" i="14"/>
  <c r="CE328" i="14"/>
  <c r="CT328" i="14"/>
  <c r="CR45" i="14"/>
  <c r="CV100" i="14"/>
  <c r="CW272" i="14"/>
  <c r="CF32" i="14"/>
  <c r="CL272" i="14"/>
  <c r="CS32" i="14"/>
  <c r="CO131" i="14"/>
  <c r="CG28" i="14"/>
  <c r="CE100" i="14"/>
  <c r="CV28" i="14"/>
  <c r="CG100" i="14"/>
  <c r="CG132" i="14"/>
  <c r="CV132" i="14"/>
  <c r="CU100" i="14"/>
  <c r="CT132" i="14"/>
  <c r="CD45" i="14"/>
  <c r="CV21" i="14"/>
  <c r="CS110" i="14"/>
  <c r="CE110" i="14"/>
  <c r="CH252" i="14"/>
  <c r="CC252" i="14"/>
  <c r="CQ252" i="14"/>
  <c r="CF312" i="14"/>
  <c r="CT312" i="14"/>
  <c r="CG103" i="14"/>
  <c r="CS103" i="14"/>
  <c r="CV123" i="14"/>
  <c r="CT123" i="14"/>
  <c r="CU137" i="14"/>
  <c r="CT137" i="14"/>
  <c r="CT141" i="14"/>
  <c r="CR166" i="14"/>
  <c r="CH254" i="14"/>
  <c r="CK295" i="14"/>
  <c r="CL295" i="14"/>
  <c r="CC95" i="14"/>
  <c r="CH95" i="14"/>
  <c r="CF93" i="14"/>
  <c r="CT304" i="14"/>
  <c r="CY316" i="14"/>
  <c r="CC105" i="14"/>
  <c r="CH35" i="14"/>
  <c r="CV35" i="14"/>
  <c r="CU101" i="14"/>
  <c r="CS164" i="14"/>
  <c r="CK260" i="14"/>
  <c r="CZ278" i="14"/>
  <c r="CE301" i="14"/>
  <c r="CY301" i="14"/>
  <c r="CF301" i="14"/>
  <c r="CO113" i="14"/>
  <c r="CY273" i="14"/>
  <c r="CI313" i="14"/>
  <c r="CZ273" i="14"/>
  <c r="CG25" i="14"/>
  <c r="CU113" i="14"/>
  <c r="CV113" i="14"/>
  <c r="CK290" i="14"/>
  <c r="CE313" i="14"/>
  <c r="CE25" i="14"/>
  <c r="CE113" i="14"/>
  <c r="CK273" i="14"/>
  <c r="CD29" i="14"/>
  <c r="CV266" i="14"/>
  <c r="CR31" i="14"/>
  <c r="CE134" i="14"/>
  <c r="CR29" i="14"/>
  <c r="CU45" i="14"/>
  <c r="CV134" i="14"/>
  <c r="CV273" i="14"/>
  <c r="CI130" i="14"/>
  <c r="CY278" i="14"/>
  <c r="CC328" i="14"/>
  <c r="CL328" i="14"/>
  <c r="CQ328" i="14"/>
  <c r="CT100" i="14"/>
  <c r="CE32" i="14"/>
  <c r="CU32" i="14"/>
  <c r="CF132" i="14"/>
  <c r="CS140" i="14"/>
  <c r="CI100" i="14"/>
  <c r="CQ100" i="14"/>
  <c r="CG32" i="14"/>
  <c r="CH274" i="14"/>
  <c r="CE132" i="14"/>
  <c r="CH132" i="14"/>
  <c r="CF113" i="14"/>
  <c r="CT274" i="14"/>
  <c r="CV274" i="14"/>
  <c r="CF16" i="14"/>
  <c r="CR16" i="14"/>
  <c r="CS131" i="14"/>
  <c r="CI126" i="14"/>
  <c r="CG281" i="14"/>
  <c r="CW281" i="14"/>
  <c r="CZ318" i="14"/>
  <c r="CC318" i="14"/>
  <c r="CF318" i="14"/>
  <c r="CD318" i="14"/>
  <c r="CR21" i="14"/>
  <c r="CU21" i="14"/>
  <c r="CG110" i="14"/>
  <c r="CO110" i="14"/>
  <c r="CU110" i="14"/>
  <c r="CT165" i="14"/>
  <c r="CH165" i="14"/>
  <c r="CS165" i="14"/>
  <c r="CS33" i="14"/>
  <c r="CU33" i="14"/>
  <c r="CT33" i="14"/>
  <c r="CI123" i="14"/>
  <c r="CE123" i="14"/>
  <c r="CW123" i="14"/>
  <c r="CX123" i="14"/>
  <c r="CW133" i="14"/>
  <c r="CS133" i="14"/>
  <c r="CI133" i="14"/>
  <c r="CH137" i="14"/>
  <c r="CO137" i="14"/>
  <c r="CE137" i="14"/>
  <c r="CO141" i="14"/>
  <c r="CH141" i="14"/>
  <c r="CX141" i="14"/>
  <c r="CU141" i="14"/>
  <c r="CF170" i="14"/>
  <c r="CR170" i="14"/>
  <c r="CI307" i="14"/>
  <c r="CE307" i="14"/>
  <c r="CV307" i="14"/>
  <c r="CT46" i="14"/>
  <c r="CD46" i="14"/>
  <c r="CU38" i="14"/>
  <c r="CG93" i="14"/>
  <c r="CU93" i="14"/>
  <c r="CR325" i="14"/>
  <c r="CD325" i="14"/>
  <c r="CF260" i="14"/>
  <c r="CS259" i="14"/>
  <c r="CZ259" i="14"/>
  <c r="CL259" i="14"/>
  <c r="CR270" i="14"/>
  <c r="CU277" i="14"/>
  <c r="CH261" i="14"/>
  <c r="CF266" i="14"/>
  <c r="CH313" i="14"/>
  <c r="CD26" i="14"/>
  <c r="CI118" i="14"/>
  <c r="CV26" i="14"/>
  <c r="CU108" i="14"/>
  <c r="CW108" i="14"/>
  <c r="CF313" i="14"/>
  <c r="CQ108" i="14"/>
  <c r="CS130" i="14"/>
  <c r="CE130" i="14"/>
  <c r="CU278" i="14"/>
  <c r="CV284" i="14"/>
  <c r="CT271" i="14"/>
  <c r="CF281" i="14"/>
  <c r="CI108" i="14"/>
  <c r="CH281" i="14"/>
  <c r="CE50" i="14"/>
  <c r="CI271" i="14"/>
  <c r="CL281" i="14"/>
  <c r="CL296" i="14"/>
  <c r="CC140" i="14"/>
  <c r="CQ318" i="14"/>
  <c r="CE318" i="14"/>
  <c r="CT318" i="14"/>
  <c r="CD21" i="14"/>
  <c r="CF21" i="14"/>
  <c r="CW110" i="14"/>
  <c r="CH110" i="14"/>
  <c r="CU165" i="14"/>
  <c r="CW275" i="14"/>
  <c r="CE33" i="14"/>
  <c r="CU123" i="14"/>
  <c r="CJ123" i="14"/>
  <c r="CU133" i="14"/>
  <c r="CQ133" i="14"/>
  <c r="CG137" i="14"/>
  <c r="CC137" i="14"/>
  <c r="CF137" i="14"/>
  <c r="CF141" i="14"/>
  <c r="CG141" i="14"/>
  <c r="CJ141" i="14"/>
  <c r="CU170" i="14"/>
  <c r="CD170" i="14"/>
  <c r="CF307" i="14"/>
  <c r="CK307" i="14"/>
  <c r="CS46" i="14"/>
  <c r="CR46" i="14"/>
  <c r="CT38" i="14"/>
  <c r="CO93" i="14"/>
  <c r="CF325" i="14"/>
  <c r="CE325" i="14"/>
  <c r="CH164" i="14"/>
  <c r="CY259" i="14"/>
  <c r="CT259" i="14"/>
  <c r="CZ270" i="14"/>
  <c r="CV278" i="14"/>
  <c r="CZ261" i="14"/>
  <c r="CV313" i="14"/>
  <c r="CY313" i="14"/>
  <c r="CU126" i="14"/>
  <c r="CU91" i="14"/>
  <c r="CK261" i="14"/>
  <c r="CH130" i="14"/>
  <c r="CW278" i="14"/>
  <c r="CS258" i="14"/>
  <c r="CQ329" i="14"/>
  <c r="CV281" i="14"/>
  <c r="CV258" i="14"/>
  <c r="CQ140" i="14"/>
  <c r="CV140" i="14"/>
  <c r="CE131" i="14"/>
  <c r="CG108" i="14"/>
  <c r="CK281" i="14"/>
  <c r="CW318" i="14"/>
  <c r="CL318" i="14"/>
  <c r="CS318" i="14"/>
  <c r="CH318" i="14"/>
  <c r="CH279" i="14"/>
  <c r="CF279" i="14"/>
  <c r="CK279" i="14"/>
  <c r="CH128" i="14"/>
  <c r="CQ128" i="14"/>
  <c r="CF128" i="14"/>
  <c r="CV36" i="14"/>
  <c r="CU169" i="14"/>
  <c r="CF166" i="14"/>
  <c r="CH256" i="14"/>
  <c r="CL256" i="14"/>
  <c r="CV38" i="14"/>
  <c r="CR38" i="14"/>
  <c r="CU167" i="14"/>
  <c r="CV167" i="14"/>
  <c r="CT171" i="14"/>
  <c r="CZ304" i="14"/>
  <c r="CV304" i="14"/>
  <c r="CH105" i="14"/>
  <c r="CI105" i="14"/>
  <c r="CO105" i="14"/>
  <c r="CF101" i="14"/>
  <c r="CH101" i="14"/>
  <c r="CI101" i="14"/>
  <c r="CU164" i="14"/>
  <c r="CV164" i="14"/>
  <c r="CF168" i="14"/>
  <c r="CH168" i="14"/>
  <c r="CS168" i="14"/>
  <c r="CD270" i="14"/>
  <c r="CS270" i="14"/>
  <c r="CL270" i="14"/>
  <c r="CH270" i="14"/>
  <c r="CI253" i="14"/>
  <c r="CR44" i="14"/>
  <c r="CS253" i="14"/>
  <c r="CT266" i="14"/>
  <c r="CV44" i="14"/>
  <c r="CW253" i="14"/>
  <c r="CY253" i="14"/>
  <c r="CK266" i="14"/>
  <c r="CE122" i="14"/>
  <c r="CF122" i="14"/>
  <c r="CU122" i="14"/>
  <c r="CF253" i="14"/>
  <c r="CU266" i="14"/>
  <c r="CF14" i="14"/>
  <c r="CF31" i="14"/>
  <c r="CG118" i="14"/>
  <c r="CV122" i="14"/>
  <c r="CY279" i="14"/>
  <c r="CF22" i="14"/>
  <c r="CG22" i="14"/>
  <c r="CH50" i="14"/>
  <c r="CZ279" i="14"/>
  <c r="CU22" i="14"/>
  <c r="CI279" i="14"/>
  <c r="CV305" i="14"/>
  <c r="L245" i="14"/>
  <c r="CL279" i="14"/>
  <c r="CL305" i="14"/>
  <c r="CT272" i="14"/>
  <c r="CH272" i="14"/>
  <c r="CT128" i="14"/>
  <c r="CE128" i="14"/>
  <c r="CO128" i="14"/>
  <c r="CF36" i="14"/>
  <c r="CH169" i="14"/>
  <c r="CH166" i="14"/>
  <c r="CZ256" i="14"/>
  <c r="CV256" i="14"/>
  <c r="CD38" i="14"/>
  <c r="CH38" i="14"/>
  <c r="CF38" i="14"/>
  <c r="CF167" i="14"/>
  <c r="CD167" i="14"/>
  <c r="CE167" i="14"/>
  <c r="CE171" i="14"/>
  <c r="CF304" i="14"/>
  <c r="CK304" i="14"/>
  <c r="CI304" i="14"/>
  <c r="CV105" i="14"/>
  <c r="CG105" i="14"/>
  <c r="CS105" i="14"/>
  <c r="CT105" i="14"/>
  <c r="CW101" i="14"/>
  <c r="CC101" i="14"/>
  <c r="CQ101" i="14"/>
  <c r="CV101" i="14"/>
  <c r="CF164" i="14"/>
  <c r="CD164" i="14"/>
  <c r="CE164" i="14"/>
  <c r="CG168" i="14"/>
  <c r="CR168" i="14"/>
  <c r="CK270" i="14"/>
  <c r="CI270" i="14"/>
  <c r="CT270" i="14"/>
  <c r="CQ270" i="14"/>
  <c r="CH44" i="14"/>
  <c r="CK253" i="14"/>
  <c r="CG266" i="14"/>
  <c r="CF97" i="14"/>
  <c r="CT253" i="14"/>
  <c r="CI266" i="14"/>
  <c r="CJ122" i="14"/>
  <c r="CO118" i="14"/>
  <c r="CF118" i="14"/>
  <c r="CH253" i="14"/>
  <c r="CS14" i="14"/>
  <c r="CS31" i="14"/>
  <c r="CT118" i="14"/>
  <c r="CS118" i="14"/>
  <c r="CT122" i="14"/>
  <c r="CQ122" i="14"/>
  <c r="CU44" i="14"/>
  <c r="CX279" i="14"/>
  <c r="CD22" i="14"/>
  <c r="CQ118" i="14"/>
  <c r="CH22" i="14"/>
  <c r="CT279" i="14"/>
  <c r="CV279" i="14"/>
  <c r="CI305" i="14"/>
  <c r="CW279" i="14"/>
  <c r="CV22" i="14"/>
  <c r="CU279" i="14"/>
  <c r="CW305" i="14"/>
  <c r="CJ279" i="14"/>
  <c r="CE26" i="14"/>
  <c r="CH26" i="14"/>
  <c r="CY271" i="14"/>
  <c r="CE271" i="14"/>
  <c r="CI255" i="14"/>
  <c r="CW255" i="14"/>
  <c r="CH255" i="14"/>
  <c r="CZ255" i="14"/>
  <c r="CL255" i="14"/>
  <c r="CX255" i="14"/>
  <c r="CJ255" i="14"/>
  <c r="CF255" i="14"/>
  <c r="CV255" i="14"/>
  <c r="CT255" i="14"/>
  <c r="CV31" i="14"/>
  <c r="CT31" i="14"/>
  <c r="CH305" i="14"/>
  <c r="CK305" i="14"/>
  <c r="CG128" i="14"/>
  <c r="CU128" i="14"/>
  <c r="CV128" i="14"/>
  <c r="CH36" i="14"/>
  <c r="CU166" i="14"/>
  <c r="CS166" i="14"/>
  <c r="CW256" i="14"/>
  <c r="CT256" i="14"/>
  <c r="CE38" i="14"/>
  <c r="CG167" i="14"/>
  <c r="CF171" i="14"/>
  <c r="CH304" i="14"/>
  <c r="CQ105" i="14"/>
  <c r="CE105" i="14"/>
  <c r="CS101" i="14"/>
  <c r="CT101" i="14"/>
  <c r="CG135" i="14"/>
  <c r="CG164" i="14"/>
  <c r="CT168" i="14"/>
  <c r="CD168" i="14"/>
  <c r="CY270" i="14"/>
  <c r="CE270" i="14"/>
  <c r="CF270" i="14"/>
  <c r="CZ253" i="14"/>
  <c r="CZ266" i="14"/>
  <c r="CS283" i="14"/>
  <c r="CH266" i="14"/>
  <c r="CT44" i="14"/>
  <c r="CL266" i="14"/>
  <c r="CU14" i="14"/>
  <c r="CU31" i="14"/>
  <c r="CT14" i="14"/>
  <c r="CG31" i="14"/>
  <c r="CV118" i="14"/>
  <c r="CH31" i="14"/>
  <c r="CU118" i="14"/>
  <c r="CG50" i="14"/>
  <c r="CI122" i="14"/>
  <c r="CT305" i="14"/>
  <c r="CY305" i="14"/>
  <c r="CZ305" i="14"/>
  <c r="CL284" i="14"/>
  <c r="CI284" i="14"/>
  <c r="CW311" i="14"/>
  <c r="CY311" i="14"/>
  <c r="CT311" i="14"/>
  <c r="CK311" i="14"/>
  <c r="CH311" i="14"/>
  <c r="CV311" i="14"/>
  <c r="CL311" i="14"/>
  <c r="CF311" i="14"/>
  <c r="D39" i="14"/>
  <c r="CE36" i="14"/>
  <c r="CR36" i="14"/>
  <c r="CL312" i="14"/>
  <c r="CV312" i="14"/>
  <c r="CK312" i="14"/>
  <c r="CI312" i="14"/>
  <c r="CH275" i="14"/>
  <c r="CK275" i="14"/>
  <c r="CY275" i="14"/>
  <c r="CG166" i="14"/>
  <c r="CD166" i="14"/>
  <c r="CE166" i="14"/>
  <c r="CF254" i="14"/>
  <c r="CY254" i="14"/>
  <c r="CW93" i="14"/>
  <c r="CH93" i="14"/>
  <c r="CI93" i="14"/>
  <c r="CH171" i="14"/>
  <c r="CC325" i="14"/>
  <c r="CL325" i="14"/>
  <c r="CT325" i="14"/>
  <c r="CQ325" i="14"/>
  <c r="CT172" i="14"/>
  <c r="CD172" i="14"/>
  <c r="CE172" i="14"/>
  <c r="CT277" i="14"/>
  <c r="CF278" i="14"/>
  <c r="CK287" i="14"/>
  <c r="CW120" i="14"/>
  <c r="CV25" i="14"/>
  <c r="CW91" i="14"/>
  <c r="CT297" i="14"/>
  <c r="CW302" i="14"/>
  <c r="CC115" i="14"/>
  <c r="CO120" i="14"/>
  <c r="CV17" i="14"/>
  <c r="CO91" i="14"/>
  <c r="CH97" i="14"/>
  <c r="CK297" i="14"/>
  <c r="CH120" i="14"/>
  <c r="CH17" i="14"/>
  <c r="CQ91" i="14"/>
  <c r="CC91" i="14"/>
  <c r="CY297" i="14"/>
  <c r="CK302" i="14"/>
  <c r="CF126" i="14"/>
  <c r="CW126" i="14"/>
  <c r="CG130" i="14"/>
  <c r="CQ130" i="14"/>
  <c r="CW130" i="14"/>
  <c r="CT130" i="14"/>
  <c r="CL278" i="14"/>
  <c r="CG278" i="14"/>
  <c r="CR15" i="14"/>
  <c r="CE258" i="14"/>
  <c r="CE326" i="14"/>
  <c r="CD258" i="14"/>
  <c r="CY258" i="14"/>
  <c r="CT15" i="14"/>
  <c r="CZ326" i="14"/>
  <c r="CT264" i="14"/>
  <c r="CD264" i="14"/>
  <c r="CF264" i="14"/>
  <c r="CK264" i="14"/>
  <c r="CC120" i="14"/>
  <c r="CO140" i="14"/>
  <c r="CE140" i="14"/>
  <c r="CW140" i="14"/>
  <c r="CG140" i="14"/>
  <c r="CT49" i="14"/>
  <c r="L242" i="14"/>
  <c r="CV49" i="14"/>
  <c r="CR50" i="14"/>
  <c r="CD50" i="14"/>
  <c r="CF50" i="14"/>
  <c r="CU50" i="14"/>
  <c r="CT50" i="14"/>
  <c r="CV50" i="14"/>
  <c r="CS114" i="14"/>
  <c r="CH114" i="14"/>
  <c r="CW114" i="14"/>
  <c r="CE114" i="14"/>
  <c r="CU114" i="14"/>
  <c r="CV114" i="14"/>
  <c r="CT114" i="14"/>
  <c r="CO114" i="14"/>
  <c r="CC114" i="14"/>
  <c r="CF114" i="14"/>
  <c r="CG114" i="14"/>
  <c r="CW299" i="14"/>
  <c r="CK299" i="14"/>
  <c r="CL299" i="14"/>
  <c r="CT299" i="14"/>
  <c r="CF299" i="14"/>
  <c r="CY299" i="14"/>
  <c r="CV299" i="14"/>
  <c r="CZ299" i="14"/>
  <c r="CI299" i="14"/>
  <c r="CH299" i="14"/>
  <c r="CH118" i="14"/>
  <c r="CC118" i="14"/>
  <c r="CE22" i="14"/>
  <c r="CS22" i="14"/>
  <c r="CS44" i="14"/>
  <c r="CE44" i="14"/>
  <c r="CF44" i="14"/>
  <c r="CV124" i="14"/>
  <c r="CI124" i="14"/>
  <c r="CW124" i="14"/>
  <c r="CC124" i="14"/>
  <c r="CU124" i="14"/>
  <c r="CJ124" i="14"/>
  <c r="CE124" i="14"/>
  <c r="CX124" i="14"/>
  <c r="CG124" i="14"/>
  <c r="CT124" i="14"/>
  <c r="CH124" i="14"/>
  <c r="CY309" i="14"/>
  <c r="CF309" i="14"/>
  <c r="CX309" i="14"/>
  <c r="CT309" i="14"/>
  <c r="CK309" i="14"/>
  <c r="CI309" i="14"/>
  <c r="CV309" i="14"/>
  <c r="CL309" i="14"/>
  <c r="CJ309" i="14"/>
  <c r="CZ309" i="14"/>
  <c r="CS36" i="14"/>
  <c r="CD36" i="14"/>
  <c r="CT36" i="14"/>
  <c r="CI275" i="14"/>
  <c r="CF275" i="14"/>
  <c r="CW254" i="14"/>
  <c r="CV254" i="14"/>
  <c r="CT254" i="14"/>
  <c r="CH163" i="14"/>
  <c r="CG172" i="14"/>
  <c r="CR172" i="14"/>
  <c r="CV277" i="14"/>
  <c r="CG97" i="14"/>
  <c r="CV287" i="14"/>
  <c r="CE115" i="14"/>
  <c r="CG120" i="14"/>
  <c r="CH302" i="14"/>
  <c r="CF120" i="14"/>
  <c r="CS120" i="14"/>
  <c r="CG126" i="14"/>
  <c r="CQ126" i="14"/>
  <c r="CQ120" i="14"/>
  <c r="CE126" i="14"/>
  <c r="CF124" i="14"/>
  <c r="CW309" i="14"/>
  <c r="CC326" i="14"/>
  <c r="CF15" i="14"/>
  <c r="CY287" i="14"/>
  <c r="CE15" i="14"/>
  <c r="CS126" i="14"/>
  <c r="CW287" i="14"/>
  <c r="CQ264" i="14"/>
  <c r="CR264" i="14"/>
  <c r="CS264" i="14"/>
  <c r="CW264" i="14"/>
  <c r="CL264" i="14"/>
  <c r="CO97" i="14"/>
  <c r="CT302" i="14"/>
  <c r="CW258" i="14"/>
  <c r="CC258" i="14"/>
  <c r="CZ258" i="14"/>
  <c r="CK258" i="14"/>
  <c r="CH258" i="14"/>
  <c r="CT329" i="14"/>
  <c r="CH329" i="14"/>
  <c r="CF329" i="14"/>
  <c r="CZ329" i="14"/>
  <c r="CS329" i="14"/>
  <c r="CC329" i="14"/>
  <c r="CE329" i="14"/>
  <c r="CR329" i="14"/>
  <c r="CV329" i="14"/>
  <c r="CL329" i="14"/>
  <c r="CK329" i="14"/>
  <c r="CD329" i="14"/>
  <c r="CU25" i="14"/>
  <c r="CS25" i="14"/>
  <c r="CH25" i="14"/>
  <c r="CT25" i="14"/>
  <c r="CW296" i="14"/>
  <c r="CV296" i="14"/>
  <c r="CI296" i="14"/>
  <c r="CT296" i="14"/>
  <c r="CY296" i="14"/>
  <c r="CZ296" i="14"/>
  <c r="CK296" i="14"/>
  <c r="CR49" i="14"/>
  <c r="CS49" i="14"/>
  <c r="CH49" i="14"/>
  <c r="CU49" i="14"/>
  <c r="CT126" i="14"/>
  <c r="CJ126" i="14"/>
  <c r="CF17" i="14"/>
  <c r="CG17" i="14"/>
  <c r="CR17" i="14"/>
  <c r="CF326" i="14"/>
  <c r="CK326" i="14"/>
  <c r="CW326" i="14"/>
  <c r="CI326" i="14"/>
  <c r="CQ326" i="14"/>
  <c r="CT326" i="14"/>
  <c r="CY326" i="14"/>
  <c r="CH326" i="14"/>
  <c r="CU36" i="14"/>
  <c r="CY312" i="14"/>
  <c r="CH312" i="14"/>
  <c r="CC312" i="14"/>
  <c r="CZ275" i="14"/>
  <c r="CT275" i="14"/>
  <c r="CT166" i="14"/>
  <c r="CL254" i="14"/>
  <c r="CI254" i="14"/>
  <c r="CS93" i="14"/>
  <c r="CT93" i="14"/>
  <c r="CD171" i="14"/>
  <c r="CW325" i="14"/>
  <c r="CY325" i="14"/>
  <c r="CI325" i="14"/>
  <c r="CU172" i="14"/>
  <c r="CS277" i="14"/>
  <c r="CS97" i="14"/>
  <c r="CT287" i="14"/>
  <c r="CI120" i="14"/>
  <c r="CD17" i="14"/>
  <c r="CH91" i="14"/>
  <c r="CT91" i="14"/>
  <c r="CF302" i="14"/>
  <c r="CR25" i="14"/>
  <c r="CE91" i="14"/>
  <c r="CI97" i="14"/>
  <c r="CC97" i="14"/>
  <c r="CY302" i="14"/>
  <c r="CS115" i="14"/>
  <c r="CE17" i="14"/>
  <c r="CF25" i="14"/>
  <c r="CV91" i="14"/>
  <c r="CU97" i="14"/>
  <c r="CG91" i="14"/>
  <c r="CL302" i="14"/>
  <c r="CO126" i="14"/>
  <c r="CI297" i="14"/>
  <c r="CI115" i="14"/>
  <c r="CU130" i="14"/>
  <c r="CV130" i="14"/>
  <c r="CI278" i="14"/>
  <c r="CS124" i="14"/>
  <c r="CX126" i="14"/>
  <c r="CH309" i="14"/>
  <c r="CI329" i="14"/>
  <c r="CI258" i="14"/>
  <c r="CD15" i="14"/>
  <c r="CF258" i="14"/>
  <c r="CT258" i="14"/>
  <c r="CH296" i="14"/>
  <c r="CV326" i="14"/>
  <c r="CU264" i="14"/>
  <c r="CG264" i="14"/>
  <c r="CZ264" i="14"/>
  <c r="CY264" i="14"/>
  <c r="CV97" i="14"/>
  <c r="CU140" i="14"/>
  <c r="CI140" i="14"/>
  <c r="CE49" i="14"/>
  <c r="CD49" i="14"/>
  <c r="CG49" i="14"/>
  <c r="CW134" i="14"/>
  <c r="CQ134" i="14"/>
  <c r="CS134" i="14"/>
  <c r="CS28" i="14"/>
  <c r="CD28" i="14"/>
  <c r="CT28" i="14"/>
  <c r="CQ121" i="14"/>
  <c r="CG121" i="14"/>
  <c r="CU121" i="14"/>
  <c r="CS121" i="14"/>
  <c r="CJ121" i="14"/>
  <c r="CT121" i="14"/>
  <c r="CS30" i="14"/>
  <c r="CH30" i="14"/>
  <c r="CG30" i="14"/>
  <c r="CT300" i="14"/>
  <c r="CR300" i="14"/>
  <c r="CV300" i="14"/>
  <c r="CE300" i="14"/>
  <c r="CW300" i="14"/>
  <c r="CY300" i="14"/>
  <c r="CQ300" i="14"/>
  <c r="CS300" i="14"/>
  <c r="CK300" i="14"/>
  <c r="CF169" i="14"/>
  <c r="CR169" i="14"/>
  <c r="CS163" i="14"/>
  <c r="CV260" i="14"/>
  <c r="CW260" i="14"/>
  <c r="CY260" i="14"/>
  <c r="CY269" i="14"/>
  <c r="CF261" i="14"/>
  <c r="CH257" i="14"/>
  <c r="CI257" i="14"/>
  <c r="L243" i="14"/>
  <c r="L241" i="14"/>
  <c r="CT131" i="14"/>
  <c r="CV131" i="14"/>
  <c r="CW131" i="14"/>
  <c r="CS15" i="14"/>
  <c r="CV15" i="14"/>
  <c r="CU15" i="14"/>
  <c r="CF287" i="14"/>
  <c r="CZ287" i="14"/>
  <c r="CI287" i="14"/>
  <c r="CF286" i="14"/>
  <c r="CI286" i="14"/>
  <c r="CV286" i="14"/>
  <c r="CZ286" i="14"/>
  <c r="CW286" i="14"/>
  <c r="CY286" i="14"/>
  <c r="CK286" i="14"/>
  <c r="CL286" i="14"/>
  <c r="CT286" i="14"/>
  <c r="CH286" i="14"/>
  <c r="CT169" i="14"/>
  <c r="CV169" i="14"/>
  <c r="CG171" i="14"/>
  <c r="CR171" i="14"/>
  <c r="CL260" i="14"/>
  <c r="CH260" i="14"/>
  <c r="CW269" i="14"/>
  <c r="CT261" i="14"/>
  <c r="CF257" i="14"/>
  <c r="CV269" i="14"/>
  <c r="CI261" i="14"/>
  <c r="CG269" i="14"/>
  <c r="CT97" i="14"/>
  <c r="CC131" i="14"/>
  <c r="CI131" i="14"/>
  <c r="CG131" i="14"/>
  <c r="CH131" i="14"/>
  <c r="CT308" i="14"/>
  <c r="CL308" i="14"/>
  <c r="CW308" i="14"/>
  <c r="CZ308" i="14"/>
  <c r="CI308" i="14"/>
  <c r="CV308" i="14"/>
  <c r="CY308" i="14"/>
  <c r="CK308" i="14"/>
  <c r="CF308" i="14"/>
  <c r="CH308" i="14"/>
  <c r="CG169" i="14"/>
  <c r="CD169" i="14"/>
  <c r="CT163" i="14"/>
  <c r="CU171" i="14"/>
  <c r="CT260" i="14"/>
  <c r="CX261" i="14"/>
  <c r="CL257" i="14"/>
  <c r="CJ261" i="14"/>
  <c r="CZ257" i="14"/>
  <c r="CU269" i="14"/>
  <c r="CW261" i="14"/>
  <c r="CV257" i="14"/>
  <c r="AY107" i="14"/>
  <c r="L244" i="14"/>
  <c r="CY257" i="14"/>
  <c r="CF131" i="14"/>
  <c r="CQ131" i="14"/>
  <c r="CT29" i="14"/>
  <c r="CG29" i="14"/>
  <c r="CV135" i="14"/>
  <c r="CG277" i="14"/>
  <c r="CH277" i="14"/>
  <c r="CI277" i="14"/>
  <c r="CG115" i="14"/>
  <c r="CQ115" i="14"/>
  <c r="CO115" i="14"/>
  <c r="CH115" i="14"/>
  <c r="CU94" i="14"/>
  <c r="CC94" i="14"/>
  <c r="CF94" i="14"/>
  <c r="CV94" i="14"/>
  <c r="CT94" i="14"/>
  <c r="CS94" i="14"/>
  <c r="CG94" i="14"/>
  <c r="CH94" i="14"/>
  <c r="CW94" i="14"/>
  <c r="CQ94" i="14"/>
  <c r="CE94" i="14"/>
  <c r="CO94" i="14"/>
  <c r="CI94" i="14"/>
  <c r="CZ269" i="14"/>
  <c r="CT269" i="14"/>
  <c r="CK269" i="14"/>
  <c r="CV321" i="14"/>
  <c r="CF321" i="14"/>
  <c r="CX321" i="14"/>
  <c r="CI321" i="14"/>
  <c r="CH321" i="14"/>
  <c r="CK321" i="14"/>
  <c r="CZ321" i="14"/>
  <c r="CJ321" i="14"/>
  <c r="CW321" i="14"/>
  <c r="CL321" i="14"/>
  <c r="CY321" i="14"/>
  <c r="CT321" i="14"/>
  <c r="CH104" i="14"/>
  <c r="CC104" i="14"/>
  <c r="CV104" i="14"/>
  <c r="CU104" i="14"/>
  <c r="CT104" i="14"/>
  <c r="CE104" i="14"/>
  <c r="CW104" i="14"/>
  <c r="CF104" i="14"/>
  <c r="CX104" i="14"/>
  <c r="CI104" i="14"/>
  <c r="CJ104" i="14"/>
  <c r="CQ104" i="14"/>
  <c r="CG104" i="14"/>
  <c r="CS104" i="14"/>
  <c r="CY261" i="14"/>
  <c r="CV261" i="14"/>
  <c r="CI262" i="14"/>
  <c r="CF262" i="14"/>
  <c r="CW262" i="14"/>
  <c r="CV262" i="14"/>
  <c r="CT262" i="14"/>
  <c r="CH262" i="14"/>
  <c r="CZ262" i="14"/>
  <c r="CY262" i="14"/>
  <c r="CL262" i="14"/>
  <c r="CK262" i="14"/>
  <c r="CC135" i="14"/>
  <c r="CL277" i="14"/>
  <c r="CK277" i="14"/>
  <c r="CW277" i="14"/>
  <c r="CY277" i="14"/>
  <c r="CF115" i="14"/>
  <c r="CV115" i="14"/>
  <c r="CL269" i="14"/>
  <c r="CW115" i="14"/>
  <c r="CZ291" i="14"/>
  <c r="CF291" i="14"/>
  <c r="CW291" i="14"/>
  <c r="CL291" i="14"/>
  <c r="CJ291" i="14"/>
  <c r="CI291" i="14"/>
  <c r="CH291" i="14"/>
  <c r="CV291" i="14"/>
  <c r="CT291" i="14"/>
  <c r="CX291" i="14"/>
  <c r="CE98" i="14"/>
  <c r="CU98" i="14"/>
  <c r="CC98" i="14"/>
  <c r="CF98" i="14"/>
  <c r="CH98" i="14"/>
  <c r="CT98" i="14"/>
  <c r="CS98" i="14"/>
  <c r="CV98" i="14"/>
  <c r="CG98" i="14"/>
  <c r="CO98" i="14"/>
  <c r="CQ98" i="14"/>
  <c r="CW98" i="14"/>
  <c r="CI98" i="14"/>
  <c r="CZ283" i="14"/>
  <c r="CL283" i="14"/>
  <c r="CF283" i="14"/>
  <c r="CI283" i="14"/>
  <c r="CH283" i="14"/>
  <c r="CE283" i="14"/>
  <c r="CK283" i="14"/>
  <c r="CV283" i="14"/>
  <c r="CW283" i="14"/>
  <c r="CY283" i="14"/>
  <c r="CQ125" i="14"/>
  <c r="CG125" i="14"/>
  <c r="CJ125" i="14"/>
  <c r="CX125" i="14"/>
  <c r="CW125" i="14"/>
  <c r="CE125" i="14"/>
  <c r="CU125" i="14"/>
  <c r="CI125" i="14"/>
  <c r="CT125" i="14"/>
  <c r="CC125" i="14"/>
  <c r="CF125" i="14"/>
  <c r="CH125" i="14"/>
  <c r="CS125" i="14"/>
  <c r="CV125" i="14"/>
  <c r="CF135" i="14"/>
  <c r="CF277" i="14"/>
  <c r="CZ277" i="14"/>
  <c r="CT115" i="14"/>
  <c r="CW298" i="14"/>
  <c r="CV298" i="14"/>
  <c r="CT298" i="14"/>
  <c r="CI298" i="14"/>
  <c r="CF298" i="14"/>
  <c r="CY298" i="14"/>
  <c r="CZ298" i="14"/>
  <c r="CH298" i="14"/>
  <c r="CL298" i="14"/>
  <c r="CK298" i="14"/>
  <c r="CW106" i="14"/>
  <c r="CI106" i="14"/>
  <c r="CH106" i="14"/>
  <c r="CF106" i="14"/>
  <c r="CC106" i="14"/>
  <c r="CU106" i="14"/>
  <c r="CT106" i="14"/>
  <c r="CV106" i="14"/>
  <c r="CG106" i="14"/>
  <c r="CS106" i="14"/>
  <c r="CE106" i="14"/>
  <c r="CO106" i="14"/>
  <c r="CQ106" i="14"/>
  <c r="CV14" i="14"/>
  <c r="CG14" i="14"/>
  <c r="CD14" i="14"/>
  <c r="CG13" i="14"/>
  <c r="CF13" i="14"/>
  <c r="CD13" i="14"/>
  <c r="CS13" i="14"/>
  <c r="CK322" i="14"/>
  <c r="CY322" i="14"/>
  <c r="CZ322" i="14"/>
  <c r="CW322" i="14"/>
  <c r="CT322" i="14"/>
  <c r="CV322" i="14"/>
  <c r="CI322" i="14"/>
  <c r="CL322" i="14"/>
  <c r="CH322" i="14"/>
  <c r="CF322" i="14"/>
  <c r="CW135" i="14"/>
  <c r="CS135" i="14"/>
  <c r="CI135" i="14"/>
  <c r="AY138" i="14"/>
  <c r="CH102" i="14"/>
  <c r="CV102" i="14"/>
  <c r="CC102" i="14"/>
  <c r="CF102" i="14"/>
  <c r="CG102" i="14"/>
  <c r="CW102" i="14"/>
  <c r="CU102" i="14"/>
  <c r="CQ102" i="14"/>
  <c r="CT102" i="14"/>
  <c r="CS102" i="14"/>
  <c r="CE102" i="14"/>
  <c r="CI102" i="14"/>
  <c r="CO102" i="14"/>
  <c r="CL323" i="14"/>
  <c r="CK323" i="14"/>
  <c r="CV323" i="14"/>
  <c r="CW323" i="14"/>
  <c r="CH323" i="14"/>
  <c r="CF323" i="14"/>
  <c r="CY323" i="14"/>
  <c r="CZ323" i="14"/>
  <c r="CI323" i="14"/>
  <c r="CT323" i="14"/>
  <c r="CU135" i="14"/>
  <c r="CQ135" i="14"/>
  <c r="CT135" i="14"/>
  <c r="CT96" i="14"/>
  <c r="CS96" i="14"/>
  <c r="CV96" i="14"/>
  <c r="CQ96" i="14"/>
  <c r="CH96" i="14"/>
  <c r="CW96" i="14"/>
  <c r="CG96" i="14"/>
  <c r="CO96" i="14"/>
  <c r="CE96" i="14"/>
  <c r="CU96" i="14"/>
  <c r="CC96" i="14"/>
  <c r="CF96" i="14"/>
  <c r="CI96" i="14"/>
  <c r="CJ303" i="14"/>
  <c r="CI303" i="14"/>
  <c r="CH303" i="14"/>
  <c r="CF303" i="14"/>
  <c r="CZ303" i="14"/>
  <c r="CY303" i="14"/>
  <c r="CT303" i="14"/>
  <c r="CL303" i="14"/>
  <c r="CV303" i="14"/>
  <c r="CK303" i="14"/>
  <c r="CW303" i="14"/>
  <c r="CX303" i="14"/>
  <c r="CE127" i="14"/>
  <c r="CT127" i="14"/>
  <c r="CW127" i="14"/>
  <c r="CF127" i="14"/>
  <c r="CU127" i="14"/>
  <c r="CJ127" i="14"/>
  <c r="CS127" i="14"/>
  <c r="CI127" i="14"/>
  <c r="CX127" i="14"/>
  <c r="CV127" i="14"/>
  <c r="CQ127" i="14"/>
  <c r="CC127" i="14"/>
  <c r="CG127" i="14"/>
  <c r="CH127" i="14"/>
  <c r="CT129" i="14"/>
  <c r="CI129" i="14"/>
  <c r="CF129" i="14"/>
  <c r="CH129" i="14"/>
  <c r="CU129" i="14"/>
  <c r="CG129" i="14"/>
  <c r="CW129" i="14"/>
  <c r="CE129" i="14"/>
  <c r="CQ129" i="14"/>
  <c r="CC129" i="14"/>
  <c r="CO129" i="14"/>
  <c r="CV129" i="14"/>
  <c r="CS129" i="14"/>
  <c r="CV116" i="14"/>
  <c r="CQ116" i="14"/>
  <c r="CO116" i="14"/>
  <c r="CG116" i="14"/>
  <c r="CH116" i="14"/>
  <c r="CJ116" i="14"/>
  <c r="CI116" i="14"/>
  <c r="CT116" i="14"/>
  <c r="CX116" i="14"/>
  <c r="CS116" i="14"/>
  <c r="CU116" i="14"/>
  <c r="CC116" i="14"/>
  <c r="CW116" i="14"/>
  <c r="CF116" i="14"/>
  <c r="CE116" i="14"/>
  <c r="CH135" i="14"/>
  <c r="CO135" i="14"/>
  <c r="CR47" i="14"/>
  <c r="CE47" i="14"/>
  <c r="CV47" i="14"/>
  <c r="CH47" i="14"/>
  <c r="CT47" i="14"/>
  <c r="CU47" i="14"/>
  <c r="CS47" i="14"/>
  <c r="CG47" i="14"/>
  <c r="CF47" i="14"/>
  <c r="CD47" i="14"/>
  <c r="CK292" i="14"/>
  <c r="CY292" i="14"/>
  <c r="CZ292" i="14"/>
  <c r="CT292" i="14"/>
  <c r="CI292" i="14"/>
  <c r="CL292" i="14"/>
  <c r="CF292" i="14"/>
  <c r="CW292" i="14"/>
  <c r="CV292" i="14"/>
  <c r="CH292" i="14"/>
  <c r="CE319" i="14"/>
  <c r="CT319" i="14"/>
  <c r="CF319" i="14"/>
  <c r="CY319" i="14"/>
  <c r="CW319" i="14"/>
  <c r="CH319" i="14"/>
  <c r="CK319" i="14"/>
  <c r="CZ319" i="14"/>
  <c r="CS319" i="14"/>
  <c r="CI319" i="14"/>
  <c r="CL319" i="14"/>
  <c r="CV319" i="14"/>
  <c r="CG163" i="14"/>
  <c r="CR163" i="14"/>
  <c r="D174" i="14"/>
  <c r="CU163" i="14"/>
  <c r="CV163" i="14"/>
  <c r="CF163" i="14"/>
  <c r="CD163" i="14"/>
  <c r="AY117" i="14"/>
  <c r="AY226" i="14"/>
  <c r="AY218" i="14"/>
  <c r="AJ232" i="14"/>
  <c r="AY209" i="14"/>
  <c r="AY65" i="14"/>
  <c r="AY213" i="14"/>
  <c r="AY217" i="14"/>
  <c r="AY66" i="14"/>
  <c r="AY64" i="14"/>
  <c r="AY314" i="14" l="1"/>
  <c r="A384" i="14"/>
  <c r="AY136" i="14"/>
  <c r="AY24" i="14"/>
  <c r="AY12" i="14"/>
  <c r="AY320" i="14"/>
  <c r="AY173" i="14"/>
  <c r="AY48" i="14"/>
  <c r="AY133" i="14"/>
  <c r="AY251" i="14"/>
  <c r="AY37" i="14"/>
  <c r="AY99" i="14"/>
  <c r="AY170" i="14"/>
  <c r="AY112" i="14"/>
  <c r="AY324" i="14"/>
  <c r="AY265" i="14"/>
  <c r="AY293" i="14"/>
  <c r="AY280" i="14"/>
  <c r="AY327" i="14"/>
  <c r="AY310" i="14"/>
  <c r="AY289" i="14"/>
  <c r="AY263" i="14"/>
  <c r="AY109" i="14"/>
  <c r="AY111" i="14"/>
  <c r="AY259" i="14"/>
  <c r="AY301" i="14"/>
  <c r="AY95" i="14"/>
  <c r="AY45" i="14"/>
  <c r="AY35" i="14"/>
  <c r="AY316" i="14"/>
  <c r="AY27" i="14"/>
  <c r="AY315" i="14"/>
  <c r="AY294" i="14"/>
  <c r="AY23" i="14"/>
  <c r="AY139" i="14"/>
  <c r="AY33" i="14"/>
  <c r="AY268" i="14"/>
  <c r="AY142" i="14"/>
  <c r="AY267" i="14"/>
  <c r="AY282" i="14"/>
  <c r="AY92" i="14"/>
  <c r="AY288" i="14"/>
  <c r="AY313" i="14"/>
  <c r="AY103" i="14"/>
  <c r="AY306" i="14"/>
  <c r="AY250" i="14"/>
  <c r="AY317" i="14"/>
  <c r="AY272" i="14"/>
  <c r="AY16" i="14"/>
  <c r="AY290" i="14"/>
  <c r="AY46" i="14"/>
  <c r="AY285" i="14"/>
  <c r="AY128" i="14"/>
  <c r="AY113" i="14"/>
  <c r="AY100" i="14"/>
  <c r="AY252" i="14"/>
  <c r="AY119" i="14"/>
  <c r="AY256" i="14"/>
  <c r="AY273" i="14"/>
  <c r="AY134" i="14"/>
  <c r="AY34" i="14"/>
  <c r="AY276" i="14"/>
  <c r="AY29" i="14"/>
  <c r="AY168" i="14"/>
  <c r="AY271" i="14"/>
  <c r="AY165" i="14"/>
  <c r="AY110" i="14"/>
  <c r="AY295" i="14"/>
  <c r="AY328" i="14"/>
  <c r="AY108" i="14"/>
  <c r="AY169" i="14"/>
  <c r="AY287" i="14"/>
  <c r="AY281" i="14"/>
  <c r="AY31" i="14"/>
  <c r="AY130" i="14"/>
  <c r="AY270" i="14"/>
  <c r="AY253" i="14"/>
  <c r="AY274" i="14"/>
  <c r="AY132" i="14"/>
  <c r="AY32" i="14"/>
  <c r="AY319" i="14"/>
  <c r="AY300" i="14"/>
  <c r="AY30" i="14"/>
  <c r="AY49" i="14"/>
  <c r="AY304" i="14"/>
  <c r="AY141" i="14"/>
  <c r="AY318" i="14"/>
  <c r="AY307" i="14"/>
  <c r="AY123" i="14"/>
  <c r="AY28" i="14"/>
  <c r="AY140" i="14"/>
  <c r="AY296" i="14"/>
  <c r="AY97" i="14"/>
  <c r="AY302" i="14"/>
  <c r="AY254" i="14"/>
  <c r="AY312" i="14"/>
  <c r="AY126" i="14"/>
  <c r="AY44" i="14"/>
  <c r="AY266" i="14"/>
  <c r="AY167" i="14"/>
  <c r="AY137" i="14"/>
  <c r="AY21" i="14"/>
  <c r="AY171" i="14"/>
  <c r="AY25" i="14"/>
  <c r="AY36" i="14"/>
  <c r="AY93" i="14"/>
  <c r="AY166" i="14"/>
  <c r="AY26" i="14"/>
  <c r="AY164" i="14"/>
  <c r="AY38" i="14"/>
  <c r="AY122" i="14"/>
  <c r="AY101" i="14"/>
  <c r="AY105" i="14"/>
  <c r="AY13" i="14"/>
  <c r="AY125" i="14"/>
  <c r="AY15" i="14"/>
  <c r="AY264" i="14"/>
  <c r="AY129" i="14"/>
  <c r="AY127" i="14"/>
  <c r="AY121" i="14"/>
  <c r="AY114" i="14"/>
  <c r="AY50" i="14"/>
  <c r="AY91" i="14"/>
  <c r="AY297" i="14"/>
  <c r="AY278" i="14"/>
  <c r="AY325" i="14"/>
  <c r="AY275" i="14"/>
  <c r="AY311" i="14"/>
  <c r="AY284" i="14"/>
  <c r="AY255" i="14"/>
  <c r="AY279" i="14"/>
  <c r="AY326" i="14"/>
  <c r="AY120" i="14"/>
  <c r="AY172" i="14"/>
  <c r="AY22" i="14"/>
  <c r="AY305" i="14"/>
  <c r="AY308" i="14"/>
  <c r="AY124" i="14"/>
  <c r="AY135" i="14"/>
  <c r="AY116" i="14"/>
  <c r="AY14" i="14"/>
  <c r="AY291" i="14"/>
  <c r="AY277" i="14"/>
  <c r="AY269" i="14"/>
  <c r="AY257" i="14"/>
  <c r="AY260" i="14"/>
  <c r="AY329" i="14"/>
  <c r="AY299" i="14"/>
  <c r="AY258" i="14"/>
  <c r="AY261" i="14"/>
  <c r="AY17" i="14"/>
  <c r="AY309" i="14"/>
  <c r="AY118" i="14"/>
  <c r="AY115" i="14"/>
  <c r="AY131" i="14"/>
  <c r="AY286" i="14"/>
  <c r="B384" i="14"/>
  <c r="AY106" i="14"/>
  <c r="AY322" i="14"/>
  <c r="AY104" i="14"/>
  <c r="AY321" i="14"/>
  <c r="AY94" i="14"/>
  <c r="AY163" i="14"/>
  <c r="AY262" i="14"/>
  <c r="AY298" i="14"/>
  <c r="AY283" i="14"/>
  <c r="AY98" i="14"/>
  <c r="AY292" i="14"/>
  <c r="AY303" i="14"/>
  <c r="AY96" i="14"/>
  <c r="AY47" i="14"/>
  <c r="AY323" i="14"/>
  <c r="AY102" i="1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<sst xmlns="http://schemas.openxmlformats.org/spreadsheetml/2006/main" count="12779" uniqueCount="326">
  <si>
    <t>SERVICIO DE SALUD</t>
  </si>
  <si>
    <t xml:space="preserve"> REM-A09. ATENCIÓN DE SALUD BUCAL EN LA RED ASISTENCIAL </t>
  </si>
  <si>
    <t>SECCIÓN A: CONSULTAS Y CONTROLES DE ODONTOLOGÍA GENERAL EN  NIVEL PRIMARIO Y SECUNDARIO DE SALUD</t>
  </si>
  <si>
    <t xml:space="preserve">ACTIVIDAD </t>
  </si>
  <si>
    <t>TOTAL</t>
  </si>
  <si>
    <t>RANGO ETARIO Y SEXO</t>
  </si>
  <si>
    <t>12 años (incluido en el grupo de 10-14 años)</t>
  </si>
  <si>
    <t xml:space="preserve">Gestante </t>
  </si>
  <si>
    <t>60 años (incluido en grupos de 60-64 años)</t>
  </si>
  <si>
    <t>Usuarios con Discapacidad</t>
  </si>
  <si>
    <t>Migrantes</t>
  </si>
  <si>
    <t>Persona con ingreso integral y condición crónica</t>
  </si>
  <si>
    <t>Niños, niñas, adolescentes y jóvenes SENAME</t>
  </si>
  <si>
    <t>Niños, niñas, adolescentes y jóvenes Mejor Niñez</t>
  </si>
  <si>
    <t>Menos de 1 año</t>
  </si>
  <si>
    <t>1 año</t>
  </si>
  <si>
    <t>2 años</t>
  </si>
  <si>
    <t>3 años</t>
  </si>
  <si>
    <t>4 años</t>
  </si>
  <si>
    <t>5 años</t>
  </si>
  <si>
    <t>6 años</t>
  </si>
  <si>
    <t>7 años</t>
  </si>
  <si>
    <t>8-9 años</t>
  </si>
  <si>
    <t>10-14 años</t>
  </si>
  <si>
    <t>15-19 años</t>
  </si>
  <si>
    <t xml:space="preserve">20-29 años </t>
  </si>
  <si>
    <t>30-39 años</t>
  </si>
  <si>
    <t>40-49 años</t>
  </si>
  <si>
    <t>50-59 años</t>
  </si>
  <si>
    <t>60-64 años</t>
  </si>
  <si>
    <t>65-74 años</t>
  </si>
  <si>
    <t>75 y más años</t>
  </si>
  <si>
    <t>Ambos Sexos</t>
  </si>
  <si>
    <t>Hombres</t>
  </si>
  <si>
    <t>Mujeres</t>
  </si>
  <si>
    <t xml:space="preserve">Consulta de Morbilidad </t>
  </si>
  <si>
    <t xml:space="preserve">Control Odontológico </t>
  </si>
  <si>
    <t>Consulta de urgencia (GES)</t>
  </si>
  <si>
    <t>Inasistencia a consulta</t>
  </si>
  <si>
    <t xml:space="preserve">Consulta nueva de Operatoria  de alta complejidad </t>
  </si>
  <si>
    <t xml:space="preserve">Control Operatoria de alta complejidad </t>
  </si>
  <si>
    <t>SECCIÓN B: ACTIVIDADES DE ODONTOLOGÍA GENERAL  REALIZADOS EN NIVEL PRIMARIO Y SECUNDARIO DE SALUD</t>
  </si>
  <si>
    <t>TIPO DE ACTIVIDAD</t>
  </si>
  <si>
    <t xml:space="preserve">TOTAL </t>
  </si>
  <si>
    <t xml:space="preserve">Gestantes </t>
  </si>
  <si>
    <t>Compra de Servicio</t>
  </si>
  <si>
    <t>Educación individual con instrucción de técnica de cepillado</t>
  </si>
  <si>
    <t>Consejería breve en tabaco</t>
  </si>
  <si>
    <t xml:space="preserve">Examen de salud oral </t>
  </si>
  <si>
    <t xml:space="preserve">Aplicación de sellantes </t>
  </si>
  <si>
    <t xml:space="preserve">Fluoración tópica barniz </t>
  </si>
  <si>
    <t>Actividad interceptiva de anomalías dento maxilares (OPI)</t>
  </si>
  <si>
    <t xml:space="preserve">Destartraje supragingival y pulido coronario </t>
  </si>
  <si>
    <t xml:space="preserve">Exodoncia </t>
  </si>
  <si>
    <t xml:space="preserve">Procedimiento pulpar </t>
  </si>
  <si>
    <t xml:space="preserve">Acceso cavitario </t>
  </si>
  <si>
    <t xml:space="preserve">Restauración estética </t>
  </si>
  <si>
    <t xml:space="preserve">Restauración de amalgamas </t>
  </si>
  <si>
    <t xml:space="preserve">Obturación de vidrio ionómero  </t>
  </si>
  <si>
    <t xml:space="preserve">Destartraje subgingival y pulido radiocular por sextante </t>
  </si>
  <si>
    <t>Tratamiento restaurador atraumático (ART)</t>
  </si>
  <si>
    <t>Procedimientos Médico-Quirúrgicos</t>
  </si>
  <si>
    <t>Radiografía intraoral (retroalveolares, bite wing y oclusales)</t>
  </si>
  <si>
    <t xml:space="preserve">Aplicación de fluoruro diamino de plata </t>
  </si>
  <si>
    <t>TOTAL ACTIVIDADES</t>
  </si>
  <si>
    <t>SECCIÓN C : INGRESOS Y EGRESOS DE ODONTOLOGÍA GENERAL EN NIVEL PRIMARIO Y SECUNDARIO DE SALUD</t>
  </si>
  <si>
    <t>TIPO DE INGRESO O EGRESO</t>
  </si>
  <si>
    <t xml:space="preserve">TOTAL  </t>
  </si>
  <si>
    <t>Gestantes</t>
  </si>
  <si>
    <t>Niños, niñas, adolescentes y jóvenes población SENAME</t>
  </si>
  <si>
    <t xml:space="preserve">Ingreso a tratamiento odontología general </t>
  </si>
  <si>
    <t>Ingreso control con enfoque riesgo odontológico (cero)</t>
  </si>
  <si>
    <t>Egreso control con enfoque riesgo odontológico (cero)</t>
  </si>
  <si>
    <t>Altas odontológicas integrales (excluye sección G)</t>
  </si>
  <si>
    <t xml:space="preserve">Ingreso a tratamiento Operatoria  de alta complejidad </t>
  </si>
  <si>
    <t xml:space="preserve">Alta de tratamiento Operatoria  de alta Complejidad </t>
  </si>
  <si>
    <t>Egresos por abandono</t>
  </si>
  <si>
    <t xml:space="preserve">Índice CEOD o COPD (Índice CEOD se usa en menores de 7 años, para resto se utiliza COPD) </t>
  </si>
  <si>
    <t>1 a 2</t>
  </si>
  <si>
    <t>3 a 4</t>
  </si>
  <si>
    <t>5 a 6</t>
  </si>
  <si>
    <t>7 a 8</t>
  </si>
  <si>
    <t>9 o más</t>
  </si>
  <si>
    <t xml:space="preserve"> N° de dientes (total de dientes en boca. En dentición mixta se suman los dientes primarios y permanentes)</t>
  </si>
  <si>
    <t>1 a 9</t>
  </si>
  <si>
    <t>10 a 19</t>
  </si>
  <si>
    <t>20 a 27</t>
  </si>
  <si>
    <t>28 y más</t>
  </si>
  <si>
    <t>Código examen periodontal básico (EPB)</t>
  </si>
  <si>
    <t>1,2,3</t>
  </si>
  <si>
    <t>4 y *</t>
  </si>
  <si>
    <t xml:space="preserve">SECCIÓN D : INTERCONSULTAS Y PERTINENCIA SEGÚN ORIGEN EN ESTABLECIMIENTOS DE LA RED </t>
  </si>
  <si>
    <t>ESPECIALIDAD</t>
  </si>
  <si>
    <t xml:space="preserve">INTERCONSULTAS GENERADAS SEGÚN ORIGEN </t>
  </si>
  <si>
    <t xml:space="preserve">PERTINENCIA ORIGEN </t>
  </si>
  <si>
    <t>Priorización destino</t>
  </si>
  <si>
    <t>Total</t>
  </si>
  <si>
    <t>APS</t>
  </si>
  <si>
    <t xml:space="preserve">Especialidades </t>
  </si>
  <si>
    <t>Hospitalizado</t>
  </si>
  <si>
    <t>Urgencia</t>
  </si>
  <si>
    <t xml:space="preserve">Endodoncia </t>
  </si>
  <si>
    <t xml:space="preserve">Rehabilitación Oral </t>
  </si>
  <si>
    <t xml:space="preserve">Prótesis removibles </t>
  </si>
  <si>
    <t xml:space="preserve">Prótesis fija </t>
  </si>
  <si>
    <t xml:space="preserve">Cirugía y Traumatología Maxilofacial </t>
  </si>
  <si>
    <t xml:space="preserve">Odontopediatría </t>
  </si>
  <si>
    <t xml:space="preserve">Ortodoncia y Ortopedia Dentomaxilofacial </t>
  </si>
  <si>
    <t xml:space="preserve">Periodoncia </t>
  </si>
  <si>
    <t xml:space="preserve">Patología oral </t>
  </si>
  <si>
    <t xml:space="preserve">Implantología buco Maxilofacial </t>
  </si>
  <si>
    <t xml:space="preserve">Trastornos temporomandibulares y dolor orofacial </t>
  </si>
  <si>
    <t xml:space="preserve">Somatoprótesis </t>
  </si>
  <si>
    <t>SECCIÓN E: CONSULTAS ODONTOLÓGICAS  EN HORARIO CONTINUADO (Incluidas en  Secciones A y B. Excluye extensiones horarias de Sección G )</t>
  </si>
  <si>
    <t>JORNADA</t>
  </si>
  <si>
    <t>Consultas</t>
  </si>
  <si>
    <t xml:space="preserve"> Horario continuado </t>
  </si>
  <si>
    <t>Vespertina (lunes-viernes)</t>
  </si>
  <si>
    <t>Sábado, domingo o festivo</t>
  </si>
  <si>
    <t>SECCIÓN F:  ACTIVIDADES DE ATENCIÓN EN ESPECIALIDADES ODONTOLÓGICAS</t>
  </si>
  <si>
    <t>ACTIVIDADES DE ESPECIALIDADES</t>
  </si>
  <si>
    <t>12 años (incluidos en  grupo de 10-14 años)</t>
  </si>
  <si>
    <t xml:space="preserve"> Atención bajo sedación inhalatoria (con óxido nitroso)</t>
  </si>
  <si>
    <t>60 años incluidos en grupos de  60-64 años)</t>
  </si>
  <si>
    <t>Compra de Servicios</t>
  </si>
  <si>
    <t xml:space="preserve">Usuarios con Discapacidad </t>
  </si>
  <si>
    <t>Flujo digital</t>
  </si>
  <si>
    <t>Menos de 1 año - 1 año</t>
  </si>
  <si>
    <t xml:space="preserve">Respuesta a interconsulta personas hospitalizadas </t>
  </si>
  <si>
    <t xml:space="preserve">Cirugía y Traumatología Maxilofacial  </t>
  </si>
  <si>
    <t>Periodoncia</t>
  </si>
  <si>
    <t>Rehabilitación oral</t>
  </si>
  <si>
    <t xml:space="preserve">Otras especialidades  odontológicas </t>
  </si>
  <si>
    <t xml:space="preserve">Visita a sala </t>
  </si>
  <si>
    <t>Otras especialidades odontológicas</t>
  </si>
  <si>
    <t xml:space="preserve">Tratamiento traumatismo dentoalveolar </t>
  </si>
  <si>
    <t>Obturación indirecta (inlays u onlays)</t>
  </si>
  <si>
    <t xml:space="preserve">Instalación aparato removible ortodóncico </t>
  </si>
  <si>
    <t xml:space="preserve">Instalación aparato fijo ortodóncico </t>
  </si>
  <si>
    <t xml:space="preserve">Instalación aparato de contención ortodóncico </t>
  </si>
  <si>
    <t xml:space="preserve">Retiro aparatología de ortodoncia </t>
  </si>
  <si>
    <t xml:space="preserve">Ortopedia prequirúrgica </t>
  </si>
  <si>
    <t xml:space="preserve">Tratamiento endodoncia unirradicular </t>
  </si>
  <si>
    <t xml:space="preserve">Tratamiento endodoncia birradicular </t>
  </si>
  <si>
    <t xml:space="preserve">Tratamiento endodoncia multirradicular </t>
  </si>
  <si>
    <t xml:space="preserve">Inducción al cierre apical </t>
  </si>
  <si>
    <t xml:space="preserve">Retratamiento de endodoncia </t>
  </si>
  <si>
    <t xml:space="preserve">Adaptación a la atención odontológica  </t>
  </si>
  <si>
    <t>Procedimiento restaurador (odontopediatría)</t>
  </si>
  <si>
    <t>Procedimiento pulpar (odontopediatría)</t>
  </si>
  <si>
    <t xml:space="preserve">Destartraje subgingival o pulido radicular </t>
  </si>
  <si>
    <t xml:space="preserve">Destartraje supragingival o pulido coronario </t>
  </si>
  <si>
    <t xml:space="preserve">Ferulización </t>
  </si>
  <si>
    <t xml:space="preserve">Rehabilitación mediante prótesis removible acrílica parcial o total </t>
  </si>
  <si>
    <t xml:space="preserve">Rehabilitación mediante prótesis removible metálica parcial </t>
  </si>
  <si>
    <t xml:space="preserve">Rehabilitación mediante prótesis fija unitaria o plural </t>
  </si>
  <si>
    <t xml:space="preserve">Rehabilitación mediante prótesis fija implantoasistida </t>
  </si>
  <si>
    <t xml:space="preserve">Rehabilitación mediante prótesis muco-implantoasistida </t>
  </si>
  <si>
    <t xml:space="preserve">Reparación de prótesis </t>
  </si>
  <si>
    <t xml:space="preserve">Implantología etapa protésica </t>
  </si>
  <si>
    <t xml:space="preserve">Estudio hispatológico </t>
  </si>
  <si>
    <t xml:space="preserve">Sialometría </t>
  </si>
  <si>
    <t xml:space="preserve">Terapia farmacológica de lesiones del territorio oral y maxilofacial </t>
  </si>
  <si>
    <t xml:space="preserve">Terapia no farmacológica de lesiones del territorio oral y maxilofacial </t>
  </si>
  <si>
    <t xml:space="preserve">Estudio clínico lesiones del territorio oral maxilofacial </t>
  </si>
  <si>
    <t>Terapia física en trastornos temporomandibulares (TTM) y dolor orofacial (DOF)</t>
  </si>
  <si>
    <t>Infiltración en articulación temporo mandibular (ATM)</t>
  </si>
  <si>
    <t>Bloqueo anestésico y/o medicamentoso en TTM y DOF</t>
  </si>
  <si>
    <t>Artrocentesis en ATM</t>
  </si>
  <si>
    <t xml:space="preserve">Terapia bioconductual </t>
  </si>
  <si>
    <t xml:space="preserve">Desgaste selectivo </t>
  </si>
  <si>
    <t xml:space="preserve">Instalación en dispositivo ortopédico </t>
  </si>
  <si>
    <t>Terapia farmacológica TTM</t>
  </si>
  <si>
    <t xml:space="preserve">Actividades somatoprótesis </t>
  </si>
  <si>
    <t xml:space="preserve">Cirugía Ortognática </t>
  </si>
  <si>
    <t>SECCIÓN F.1 : ACTIVIDADES  QUIRÚRGICAS POR ESPECIALIDAD  ODONTOLÓGICA</t>
  </si>
  <si>
    <t xml:space="preserve"> Total Cirugía Menor</t>
  </si>
  <si>
    <t>Cirugía Menor en Sala de procedimiento invasivo</t>
  </si>
  <si>
    <t>Cirugía Menor en Quirófano de menor complejidad</t>
  </si>
  <si>
    <t>Cirugía menor Quirófano de mayor complejidad</t>
  </si>
  <si>
    <t>Implantes dentales</t>
  </si>
  <si>
    <t xml:space="preserve"> Cirugía Tercer molar </t>
  </si>
  <si>
    <t>Discapacidad</t>
  </si>
  <si>
    <t>Total de cirugias mayores en Quirófano de mayor  complejidad</t>
  </si>
  <si>
    <t>Cirugía Mayor Ambulatoria Electiva/Urgencia en quirófano de mayor complejidad</t>
  </si>
  <si>
    <t xml:space="preserve"> Cirugía Mayor No Ambulatoria Electiva/Urgencia en quirófano de mayor complejidad</t>
  </si>
  <si>
    <t>Ortodoncia y Ortopedia Dentomaxilofacial</t>
  </si>
  <si>
    <t>SECCIÓN F.2:  ACTIVIDADES DE IMAGENOLOGÍA ORAL Y MAXILOFACIAL</t>
  </si>
  <si>
    <t>ACTIVIDADES DE APOYO</t>
  </si>
  <si>
    <t>GRUPO ETARIO Y SEXO</t>
  </si>
  <si>
    <t xml:space="preserve">Total </t>
  </si>
  <si>
    <t>Radiografía intraoral periapical (por placa)</t>
  </si>
  <si>
    <t xml:space="preserve">Radiografía intraoral mediante técnicas Bite Wing  bilateral </t>
  </si>
  <si>
    <t xml:space="preserve">Radiografía oclusal </t>
  </si>
  <si>
    <t xml:space="preserve">Telerradiografía </t>
  </si>
  <si>
    <t xml:space="preserve">Radiografía panorámica </t>
  </si>
  <si>
    <t>Tomografía computacional maxilo facial Cone Beam craneofacial</t>
  </si>
  <si>
    <t>Tomografía computacional Cone Beam unimaxilar</t>
  </si>
  <si>
    <t>Tomografía computacional Cone Beam zona dentaria</t>
  </si>
  <si>
    <t>Sialografías (por procedimiento)</t>
  </si>
  <si>
    <t>Procedimiento imagenológico complejo (por procedimiento)</t>
  </si>
  <si>
    <t>Procedimiento en glándula salival</t>
  </si>
  <si>
    <t>SECCIÓN G: PROGRAMAS ESPECIALES Y GES (Actividades incluidas en Sección B)</t>
  </si>
  <si>
    <t>PROGRAMA - ACTIVIDAD</t>
  </si>
  <si>
    <t>Egreso por Abandono</t>
  </si>
  <si>
    <t>Pueblos originarios</t>
  </si>
  <si>
    <t>Programa odontológico integral, estrategia más Sonrisas para Chile</t>
  </si>
  <si>
    <t>N°Auditorías clínicas realizadas</t>
  </si>
  <si>
    <t xml:space="preserve">Altas integrales </t>
  </si>
  <si>
    <t>JUNJI-INTEGRA-MINEDUC</t>
  </si>
  <si>
    <t>SERNAMEG</t>
  </si>
  <si>
    <t>PRODEMU</t>
  </si>
  <si>
    <t>Subsistema Seguridades y Oportunidades</t>
  </si>
  <si>
    <t>MINVU</t>
  </si>
  <si>
    <t xml:space="preserve">Demanda local </t>
  </si>
  <si>
    <t>Total Egresos/Altas integrales (incluye Prótesis Removible)</t>
  </si>
  <si>
    <t>Total Egresos/Altas integrales (no Incluye Prótesis Removible)</t>
  </si>
  <si>
    <t>Programa odontológico integral, Atención odontológica integral a hombres</t>
  </si>
  <si>
    <t xml:space="preserve">Nº de auditorías clínicas realizadas </t>
  </si>
  <si>
    <t>Altas integrales/actividades</t>
  </si>
  <si>
    <t>Total Egreso/Altas integrales (no Incluye Prótesis Removible)</t>
  </si>
  <si>
    <t xml:space="preserve">Programa odontológico integral, estrategia atención odontológica en domicilio </t>
  </si>
  <si>
    <t xml:space="preserve">Altas odontológicas </t>
  </si>
  <si>
    <t xml:space="preserve">TOTAL ALTAS </t>
  </si>
  <si>
    <t xml:space="preserve">Altas personas con dependencia severa </t>
  </si>
  <si>
    <t xml:space="preserve">Altas cuidadores personas con dependencia </t>
  </si>
  <si>
    <t>Programa mejoramiento del acceso, estrategia resolución de especialidad en APS</t>
  </si>
  <si>
    <t xml:space="preserve">Tratamiento endodoncia </t>
  </si>
  <si>
    <t xml:space="preserve">N° Pacientes </t>
  </si>
  <si>
    <t xml:space="preserve">N° Dientes tratados por odontólogo general </t>
  </si>
  <si>
    <t xml:space="preserve">N° Dientes tratados por endodoncista </t>
  </si>
  <si>
    <t xml:space="preserve">Tratamiento de periodoncia </t>
  </si>
  <si>
    <t xml:space="preserve">N° de sextantes por periodoncista </t>
  </si>
  <si>
    <t xml:space="preserve">N° Prótesis realizadas por odontólogo general </t>
  </si>
  <si>
    <t xml:space="preserve">N° Prótesis realizadas por rehabilitadores orales </t>
  </si>
  <si>
    <t xml:space="preserve">Programa GES odontológico adulto de 60 años </t>
  </si>
  <si>
    <t>ALTAS INTEGRALES</t>
  </si>
  <si>
    <t>N° Dientes</t>
  </si>
  <si>
    <t xml:space="preserve">N° Prótesis </t>
  </si>
  <si>
    <t xml:space="preserve">Programa odontológico integral, estrategia estudiantes de enseñanza media </t>
  </si>
  <si>
    <t xml:space="preserve">Altas integrales estudiantes de enseñanza media </t>
  </si>
  <si>
    <t xml:space="preserve">Alta integral en centro de salud </t>
  </si>
  <si>
    <t xml:space="preserve">Alta integral en unidad dental móvil o portátil </t>
  </si>
  <si>
    <t xml:space="preserve">Alta integral en establecimiento educacional </t>
  </si>
  <si>
    <t xml:space="preserve">Programa mejoramiento del acceso, estrategia morbilidad adulto </t>
  </si>
  <si>
    <t xml:space="preserve">Morbilidad adulto </t>
  </si>
  <si>
    <t xml:space="preserve">N° total de actividades recuperativa realizada en &gt;20 años, en extensión horaria </t>
  </si>
  <si>
    <t xml:space="preserve">N° de consultas de morbilidad realizadas en &gt;20 años, en extensión horaria </t>
  </si>
  <si>
    <t>Estrategia  ECICEP - Atención Periodontal personas con  Diabetes Mellitus</t>
  </si>
  <si>
    <t>Tratamiento periodoncia Odontólogo APS</t>
  </si>
  <si>
    <t xml:space="preserve">N° de sextantes  </t>
  </si>
  <si>
    <t>Tratamiento de periodoncia por periodoncista</t>
  </si>
  <si>
    <t>N° de controles por periodoncista</t>
  </si>
  <si>
    <t>SECCIÓN G.1: PROGRAMA SEMBRANDO SONRISAS</t>
  </si>
  <si>
    <t>ACTIVIDAD</t>
  </si>
  <si>
    <t>JUNJI</t>
  </si>
  <si>
    <t>INTEGRA</t>
  </si>
  <si>
    <t>MINEDUC</t>
  </si>
  <si>
    <t xml:space="preserve">Pueblos originarios </t>
  </si>
  <si>
    <t xml:space="preserve">Migrantes </t>
  </si>
  <si>
    <t xml:space="preserve">Examen de salud </t>
  </si>
  <si>
    <t xml:space="preserve">Nº de niños con índice ceod=0 al ingreso </t>
  </si>
  <si>
    <t xml:space="preserve">Set de higiene oral entregados </t>
  </si>
  <si>
    <t xml:space="preserve">Nº de aplicaciones flúor barniz </t>
  </si>
  <si>
    <t xml:space="preserve">Educación grupal en establecimiento de educación </t>
  </si>
  <si>
    <t>N° de establecimientos de educación con programa implementado</t>
  </si>
  <si>
    <t>SECCIÓN H: SEDACIÓN Y ANESTESIA</t>
  </si>
  <si>
    <t>Procedimiento</t>
  </si>
  <si>
    <t>Cirugía menor</t>
  </si>
  <si>
    <t>Cirugía mayor no ambulatoria urgencia/electiva</t>
  </si>
  <si>
    <t>Cirugía mayor ambulatoria urgencia/electiva</t>
  </si>
  <si>
    <t>Atención bajo sedación inhalatoria (con óxido nitroso)</t>
  </si>
  <si>
    <t xml:space="preserve">Atención bajo anestesia general </t>
  </si>
  <si>
    <t xml:space="preserve">Atención bajo sedación oral </t>
  </si>
  <si>
    <t>Atención bajo anestesia local</t>
  </si>
  <si>
    <t>Atención bajo sedación profunda</t>
  </si>
  <si>
    <t>SECCIÓN I:  CONSULTAS, INGRESOS Y EGRESOS EN ESPECIALIDADES ODONTOLÓGICAS REALIZADOS EN NIVEL PRIMARIO Y SECUNDARIO DE SALUD</t>
  </si>
  <si>
    <t>ESPECIALIDAD Y TIPO DE INGRESO O EGRESO.</t>
  </si>
  <si>
    <t xml:space="preserve">TOTAL   </t>
  </si>
  <si>
    <t>60 años (incluido en grupos de  60-64 años)</t>
  </si>
  <si>
    <t>CONSULTAS PERTINENTES</t>
  </si>
  <si>
    <t>Inasistente</t>
  </si>
  <si>
    <t xml:space="preserve">Ortodoncia interceptiva </t>
  </si>
  <si>
    <t>Usuarios Oncológicos</t>
  </si>
  <si>
    <t>Contrarreferencia al alta</t>
  </si>
  <si>
    <t xml:space="preserve">Menor o igual a 2 años </t>
  </si>
  <si>
    <t xml:space="preserve">20-24 años </t>
  </si>
  <si>
    <t>25-34 años</t>
  </si>
  <si>
    <t>35-44 años</t>
  </si>
  <si>
    <t>45-59 años</t>
  </si>
  <si>
    <t>Según Protocolo de Referencia</t>
  </si>
  <si>
    <t>Según condición clínica</t>
  </si>
  <si>
    <t xml:space="preserve">Consultas </t>
  </si>
  <si>
    <t>Consultas de urgencia GES</t>
  </si>
  <si>
    <t>Consulta de urgencia no GES</t>
  </si>
  <si>
    <t xml:space="preserve">Cirugía y traumatología maxilofacial </t>
  </si>
  <si>
    <t xml:space="preserve">Consulta nueva  </t>
  </si>
  <si>
    <t xml:space="preserve">Control  </t>
  </si>
  <si>
    <t xml:space="preserve">Ingreso a tratamiento </t>
  </si>
  <si>
    <t xml:space="preserve">Altas de tratamiento </t>
  </si>
  <si>
    <t xml:space="preserve">Control de especialidad post alta </t>
  </si>
  <si>
    <t xml:space="preserve">Altas administrativas </t>
  </si>
  <si>
    <t>Ortodoncia y ortopedia dento maxilofacial: Aparatología fija</t>
  </si>
  <si>
    <t>Ortodoncia y ortopedia dento maxilofacial: Aparatología removible</t>
  </si>
  <si>
    <t xml:space="preserve">Rehabilitación: Prótesis fija </t>
  </si>
  <si>
    <t xml:space="preserve">Rehabilitación: Prótesis removible </t>
  </si>
  <si>
    <t xml:space="preserve">Rehabilitación: Prótesis implantoasistida </t>
  </si>
  <si>
    <t xml:space="preserve">Implantología buco maxilofacial </t>
  </si>
  <si>
    <t xml:space="preserve">Somatóprótesis </t>
  </si>
  <si>
    <t xml:space="preserve">SECCIÓN J: ACTIVIDADES EFECTUADAS POR TÉCNICO PARAMÉDICO DENTAL Y/O HIGIENISTAS DENTALES  </t>
  </si>
  <si>
    <t>Gestante</t>
  </si>
  <si>
    <t>60 años (incluidos en grupos de 60-64 años)</t>
  </si>
  <si>
    <t xml:space="preserve">Pulido coronario y destartraje supragingival </t>
  </si>
  <si>
    <t xml:space="preserve">Fluoración tópica </t>
  </si>
  <si>
    <t xml:space="preserve">Educación individual con instrucción  de técnica de cepillado </t>
  </si>
  <si>
    <t>Radiografías intraorales (retroalveolares y bitewing)</t>
  </si>
  <si>
    <t xml:space="preserve">SECCIÓN K: CONSULTORÍAS DE ESPECIALIDADES ODONTOLÓGICAS. </t>
  </si>
  <si>
    <t>ESPECIALIDADES</t>
  </si>
  <si>
    <t xml:space="preserve">Nº Consultorías </t>
  </si>
  <si>
    <t xml:space="preserve">Nº de casos revisados por el equipo </t>
  </si>
  <si>
    <t xml:space="preserve">Nº de casos atendidos </t>
  </si>
  <si>
    <t xml:space="preserve">Imagenología oral y Maxilofacial  </t>
  </si>
  <si>
    <t xml:space="preserve">Ortodoncia </t>
  </si>
  <si>
    <t xml:space="preserve">Rehabilitación oral </t>
  </si>
  <si>
    <t xml:space="preserve">Trastornos Temporomandibulares y dolor Orofacial </t>
  </si>
  <si>
    <t>Somatoprotesis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</si>
</sst>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11"/>
      <color indexed="8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hair">
        <color indexed="9"/>
      </right>
      <top/>
      <bottom/>
      <diagonal/>
    </border>
    <border>
      <left style="hair">
        <color indexed="9"/>
      </left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thin">
        <color auto="1"/>
      </bottom>
      <diagonal/>
    </border>
    <border>
      <left style="hair">
        <color indexed="9"/>
      </left>
      <right/>
      <top style="hair">
        <color indexed="9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double">
        <color indexed="64"/>
      </right>
      <top style="thin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22"/>
      </bottom>
      <diagonal/>
    </border>
    <border>
      <left/>
      <right style="hair">
        <color auto="1"/>
      </right>
      <top style="thin">
        <color indexed="64"/>
      </top>
      <bottom style="thin">
        <color indexed="22"/>
      </bottom>
      <diagonal/>
    </border>
    <border>
      <left/>
      <right style="thin">
        <color auto="1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hair">
        <color auto="1"/>
      </left>
      <right/>
      <top style="thin">
        <color indexed="64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thin">
        <color auto="1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/>
      <diagonal/>
    </border>
    <border>
      <left style="hair">
        <color auto="1"/>
      </left>
      <right style="double">
        <color indexed="64"/>
      </right>
      <top style="thin">
        <color indexed="22"/>
      </top>
      <bottom/>
      <diagonal/>
    </border>
    <border>
      <left/>
      <right style="hair">
        <color auto="1"/>
      </right>
      <top style="thin">
        <color indexed="22"/>
      </top>
      <bottom style="hair">
        <color auto="1"/>
      </bottom>
      <diagonal/>
    </border>
    <border>
      <left style="hair">
        <color auto="1"/>
      </left>
      <right/>
      <top style="thin">
        <color indexed="22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hair">
        <color auto="1"/>
      </bottom>
      <diagonal/>
    </border>
    <border>
      <left/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22"/>
      </top>
      <bottom style="thin">
        <color indexed="64"/>
      </bottom>
      <diagonal/>
    </border>
    <border>
      <left/>
      <right style="hair">
        <color auto="1"/>
      </right>
      <top style="thin">
        <color indexed="22"/>
      </top>
      <bottom style="thin">
        <color indexed="64"/>
      </bottom>
      <diagonal/>
    </border>
    <border>
      <left style="hair">
        <color auto="1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22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8" fillId="3" borderId="1" applyNumberFormat="0" applyFont="0" applyAlignment="0" applyProtection="0"/>
  </cellStyleXfs>
  <cellXfs count="1803">
    <xf numFmtId="0" fontId="0" fillId="0" borderId="0" xfId="0"/>
    <xf numFmtId="1" fontId="2" fillId="4" borderId="0" xfId="0" applyNumberFormat="1" applyFont="1" applyFill="1"/>
    <xf numFmtId="0" fontId="3" fillId="0" borderId="0" xfId="0" applyFont="1"/>
    <xf numFmtId="0" fontId="0" fillId="0" borderId="2" xfId="0" applyBorder="1"/>
    <xf numFmtId="1" fontId="5" fillId="0" borderId="0" xfId="0" applyNumberFormat="1" applyFont="1"/>
    <xf numFmtId="1" fontId="6" fillId="0" borderId="0" xfId="0" applyNumberFormat="1" applyFont="1" applyAlignment="1">
      <alignment horizontal="left"/>
    </xf>
    <xf numFmtId="1" fontId="3" fillId="5" borderId="0" xfId="0" applyNumberFormat="1" applyFont="1" applyFill="1" applyAlignment="1">
      <alignment horizontal="left" vertical="top"/>
    </xf>
    <xf numFmtId="1" fontId="3" fillId="5" borderId="0" xfId="0" applyNumberFormat="1" applyFont="1" applyFill="1" applyAlignment="1">
      <alignment vertical="top"/>
    </xf>
    <xf numFmtId="1" fontId="3" fillId="4" borderId="0" xfId="0" applyNumberFormat="1" applyFont="1" applyFill="1" applyAlignment="1">
      <alignment vertical="top"/>
    </xf>
    <xf numFmtId="1" fontId="5" fillId="4" borderId="0" xfId="0" applyNumberFormat="1" applyFont="1" applyFill="1"/>
    <xf numFmtId="1" fontId="5" fillId="5" borderId="0" xfId="0" applyNumberFormat="1" applyFont="1" applyFill="1"/>
    <xf numFmtId="1" fontId="7" fillId="0" borderId="14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/>
    <xf numFmtId="1" fontId="7" fillId="0" borderId="21" xfId="0" applyNumberFormat="1" applyFont="1" applyBorder="1"/>
    <xf numFmtId="1" fontId="7" fillId="0" borderId="22" xfId="0" applyNumberFormat="1" applyFont="1" applyBorder="1"/>
    <xf numFmtId="1" fontId="7" fillId="6" borderId="20" xfId="0" applyNumberFormat="1" applyFont="1" applyFill="1" applyBorder="1" applyProtection="1">
      <protection locked="0"/>
    </xf>
    <xf numFmtId="1" fontId="7" fillId="6" borderId="23" xfId="0" applyNumberFormat="1" applyFont="1" applyFill="1" applyBorder="1" applyProtection="1">
      <protection locked="0"/>
    </xf>
    <xf numFmtId="1" fontId="7" fillId="6" borderId="22" xfId="0" applyNumberFormat="1" applyFont="1" applyFill="1" applyBorder="1" applyProtection="1">
      <protection locked="0"/>
    </xf>
    <xf numFmtId="1" fontId="7" fillId="6" borderId="24" xfId="0" applyNumberFormat="1" applyFont="1" applyFill="1" applyBorder="1" applyProtection="1">
      <protection locked="0"/>
    </xf>
    <xf numFmtId="1" fontId="7" fillId="6" borderId="25" xfId="0" applyNumberFormat="1" applyFont="1" applyFill="1" applyBorder="1" applyProtection="1">
      <protection locked="0"/>
    </xf>
    <xf numFmtId="1" fontId="7" fillId="6" borderId="26" xfId="0" applyNumberFormat="1" applyFont="1" applyFill="1" applyBorder="1" applyProtection="1">
      <protection locked="0"/>
    </xf>
    <xf numFmtId="0" fontId="3" fillId="7" borderId="0" xfId="0" applyFont="1" applyFill="1"/>
    <xf numFmtId="0" fontId="3" fillId="8" borderId="0" xfId="0" applyFont="1" applyFill="1"/>
    <xf numFmtId="1" fontId="7" fillId="6" borderId="28" xfId="0" applyNumberFormat="1" applyFont="1" applyFill="1" applyBorder="1" applyProtection="1">
      <protection locked="0"/>
    </xf>
    <xf numFmtId="1" fontId="7" fillId="0" borderId="32" xfId="0" applyNumberFormat="1" applyFont="1" applyBorder="1"/>
    <xf numFmtId="1" fontId="7" fillId="0" borderId="33" xfId="0" applyNumberFormat="1" applyFont="1" applyBorder="1"/>
    <xf numFmtId="1" fontId="7" fillId="0" borderId="34" xfId="0" applyNumberFormat="1" applyFont="1" applyBorder="1"/>
    <xf numFmtId="1" fontId="7" fillId="6" borderId="32" xfId="0" applyNumberFormat="1" applyFont="1" applyFill="1" applyBorder="1" applyProtection="1">
      <protection locked="0"/>
    </xf>
    <xf numFmtId="1" fontId="7" fillId="6" borderId="35" xfId="0" applyNumberFormat="1" applyFont="1" applyFill="1" applyBorder="1" applyProtection="1">
      <protection locked="0"/>
    </xf>
    <xf numFmtId="1" fontId="7" fillId="6" borderId="34" xfId="0" applyNumberFormat="1" applyFont="1" applyFill="1" applyBorder="1" applyProtection="1">
      <protection locked="0"/>
    </xf>
    <xf numFmtId="1" fontId="7" fillId="6" borderId="36" xfId="0" applyNumberFormat="1" applyFont="1" applyFill="1" applyBorder="1" applyProtection="1">
      <protection locked="0"/>
    </xf>
    <xf numFmtId="1" fontId="7" fillId="6" borderId="37" xfId="0" applyNumberFormat="1" applyFont="1" applyFill="1" applyBorder="1" applyProtection="1">
      <protection locked="0"/>
    </xf>
    <xf numFmtId="1" fontId="7" fillId="6" borderId="38" xfId="0" applyNumberFormat="1" applyFont="1" applyFill="1" applyBorder="1" applyProtection="1">
      <protection locked="0"/>
    </xf>
    <xf numFmtId="1" fontId="6" fillId="0" borderId="0" xfId="0" applyNumberFormat="1" applyFont="1"/>
    <xf numFmtId="1" fontId="3" fillId="4" borderId="0" xfId="0" applyNumberFormat="1" applyFont="1" applyFill="1" applyAlignment="1">
      <alignment horizontal="left" vertical="top"/>
    </xf>
    <xf numFmtId="1" fontId="3" fillId="4" borderId="5" xfId="0" applyNumberFormat="1" applyFont="1" applyFill="1" applyBorder="1" applyAlignment="1">
      <alignment vertical="top"/>
    </xf>
    <xf numFmtId="1" fontId="3" fillId="0" borderId="0" xfId="0" applyNumberFormat="1" applyFont="1"/>
    <xf numFmtId="1" fontId="7" fillId="0" borderId="8" xfId="0" applyNumberFormat="1" applyFont="1" applyBorder="1" applyAlignment="1">
      <alignment horizontal="center" vertical="center" wrapText="1"/>
    </xf>
    <xf numFmtId="1" fontId="7" fillId="0" borderId="4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41" xfId="0" applyNumberFormat="1" applyFont="1" applyBorder="1"/>
    <xf numFmtId="1" fontId="7" fillId="0" borderId="44" xfId="0" applyNumberFormat="1" applyFont="1" applyBorder="1"/>
    <xf numFmtId="1" fontId="7" fillId="0" borderId="43" xfId="0" applyNumberFormat="1" applyFont="1" applyBorder="1"/>
    <xf numFmtId="1" fontId="7" fillId="6" borderId="41" xfId="0" applyNumberFormat="1" applyFont="1" applyFill="1" applyBorder="1" applyProtection="1">
      <protection locked="0"/>
    </xf>
    <xf numFmtId="1" fontId="7" fillId="6" borderId="43" xfId="0" applyNumberFormat="1" applyFont="1" applyFill="1" applyBorder="1" applyProtection="1">
      <protection locked="0"/>
    </xf>
    <xf numFmtId="1" fontId="7" fillId="6" borderId="19" xfId="0" applyNumberFormat="1" applyFont="1" applyFill="1" applyBorder="1" applyProtection="1">
      <protection locked="0"/>
    </xf>
    <xf numFmtId="1" fontId="7" fillId="6" borderId="44" xfId="0" applyNumberFormat="1" applyFont="1" applyFill="1" applyBorder="1" applyProtection="1">
      <protection locked="0"/>
    </xf>
    <xf numFmtId="1" fontId="7" fillId="6" borderId="45" xfId="0" applyNumberFormat="1" applyFont="1" applyFill="1" applyBorder="1" applyProtection="1">
      <protection locked="0"/>
    </xf>
    <xf numFmtId="1" fontId="7" fillId="6" borderId="46" xfId="0" applyNumberFormat="1" applyFont="1" applyFill="1" applyBorder="1" applyProtection="1">
      <protection locked="0"/>
    </xf>
    <xf numFmtId="1" fontId="7" fillId="6" borderId="42" xfId="0" applyNumberFormat="1" applyFont="1" applyFill="1" applyBorder="1" applyProtection="1">
      <protection locked="0"/>
    </xf>
    <xf numFmtId="1" fontId="7" fillId="9" borderId="28" xfId="0" applyNumberFormat="1" applyFont="1" applyFill="1" applyBorder="1"/>
    <xf numFmtId="1" fontId="7" fillId="4" borderId="47" xfId="0" applyNumberFormat="1" applyFont="1" applyFill="1" applyBorder="1" applyAlignment="1">
      <alignment horizontal="left" vertical="center" wrapText="1"/>
    </xf>
    <xf numFmtId="1" fontId="7" fillId="4" borderId="48" xfId="0" applyNumberFormat="1" applyFont="1" applyFill="1" applyBorder="1" applyAlignment="1">
      <alignment horizontal="left" vertical="center" wrapText="1"/>
    </xf>
    <xf numFmtId="1" fontId="7" fillId="4" borderId="35" xfId="0" applyNumberFormat="1" applyFont="1" applyFill="1" applyBorder="1" applyAlignment="1">
      <alignment horizontal="left" vertical="center" wrapText="1"/>
    </xf>
    <xf numFmtId="1" fontId="7" fillId="6" borderId="33" xfId="0" applyNumberFormat="1" applyFont="1" applyFill="1" applyBorder="1" applyProtection="1">
      <protection locked="0"/>
    </xf>
    <xf numFmtId="1" fontId="7" fillId="6" borderId="48" xfId="0" applyNumberFormat="1" applyFont="1" applyFill="1" applyBorder="1" applyProtection="1">
      <protection locked="0"/>
    </xf>
    <xf numFmtId="1" fontId="7" fillId="6" borderId="49" xfId="0" applyNumberFormat="1" applyFont="1" applyFill="1" applyBorder="1" applyProtection="1">
      <protection locked="0"/>
    </xf>
    <xf numFmtId="1" fontId="7" fillId="0" borderId="14" xfId="0" applyNumberFormat="1" applyFont="1" applyBorder="1"/>
    <xf numFmtId="1" fontId="7" fillId="0" borderId="11" xfId="0" applyNumberFormat="1" applyFont="1" applyBorder="1"/>
    <xf numFmtId="1" fontId="3" fillId="0" borderId="0" xfId="0" applyNumberFormat="1" applyFont="1" applyAlignment="1">
      <alignment horizontal="left"/>
    </xf>
    <xf numFmtId="1" fontId="7" fillId="0" borderId="0" xfId="0" applyNumberFormat="1" applyFont="1" applyAlignment="1">
      <alignment vertical="top" wrapText="1"/>
    </xf>
    <xf numFmtId="1" fontId="7" fillId="0" borderId="51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41" xfId="0" applyNumberFormat="1" applyFont="1" applyBorder="1" applyAlignment="1">
      <alignment horizontal="right" vertical="center" wrapText="1"/>
    </xf>
    <xf numFmtId="1" fontId="7" fillId="0" borderId="42" xfId="0" applyNumberFormat="1" applyFont="1" applyBorder="1" applyAlignment="1">
      <alignment horizontal="right" vertical="center" wrapText="1"/>
    </xf>
    <xf numFmtId="1" fontId="7" fillId="0" borderId="19" xfId="0" applyNumberFormat="1" applyFont="1" applyBorder="1" applyAlignment="1">
      <alignment horizontal="right" vertical="center" wrapText="1"/>
    </xf>
    <xf numFmtId="1" fontId="7" fillId="9" borderId="28" xfId="0" applyNumberFormat="1" applyFont="1" applyFill="1" applyBorder="1" applyAlignment="1">
      <alignment horizontal="right"/>
    </xf>
    <xf numFmtId="1" fontId="7" fillId="6" borderId="4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9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0" xfId="0" applyNumberFormat="1" applyFont="1" applyBorder="1" applyAlignment="1">
      <alignment horizontal="right" vertical="center" wrapText="1"/>
    </xf>
    <xf numFmtId="1" fontId="7" fillId="0" borderId="26" xfId="0" applyNumberFormat="1" applyFont="1" applyBorder="1" applyAlignment="1">
      <alignment horizontal="right" vertical="center" wrapText="1"/>
    </xf>
    <xf numFmtId="1" fontId="7" fillId="0" borderId="23" xfId="0" applyNumberFormat="1" applyFont="1" applyBorder="1" applyAlignment="1">
      <alignment horizontal="right" vertical="center" wrapText="1"/>
    </xf>
    <xf numFmtId="1" fontId="7" fillId="6" borderId="2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2" xfId="0" applyNumberFormat="1" applyFont="1" applyFill="1" applyBorder="1" applyAlignment="1" applyProtection="1">
      <alignment horizontal="right" vertical="center" wrapText="1"/>
      <protection locked="0"/>
    </xf>
    <xf numFmtId="1" fontId="7" fillId="10" borderId="28" xfId="0" applyNumberFormat="1" applyFont="1" applyFill="1" applyBorder="1" applyAlignment="1">
      <alignment horizontal="right"/>
    </xf>
    <xf numFmtId="1" fontId="7" fillId="10" borderId="27" xfId="0" applyNumberFormat="1" applyFont="1" applyFill="1" applyBorder="1" applyAlignment="1">
      <alignment horizontal="right"/>
    </xf>
    <xf numFmtId="1" fontId="7" fillId="6" borderId="2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6" xfId="0" applyNumberFormat="1" applyFont="1" applyFill="1" applyBorder="1" applyAlignment="1" applyProtection="1">
      <alignment horizontal="right" vertical="center" wrapText="1"/>
      <protection locked="0"/>
    </xf>
    <xf numFmtId="0" fontId="3" fillId="11" borderId="0" xfId="0" applyFont="1" applyFill="1"/>
    <xf numFmtId="1" fontId="7" fillId="6" borderId="28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1" xfId="0" applyNumberFormat="1" applyFont="1" applyBorder="1" applyAlignment="1">
      <alignment horizontal="right" vertical="center" wrapText="1"/>
    </xf>
    <xf numFmtId="1" fontId="7" fillId="6" borderId="27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2" xfId="0" applyNumberFormat="1" applyFont="1" applyBorder="1" applyAlignment="1">
      <alignment horizontal="right" vertical="center" wrapText="1"/>
    </xf>
    <xf numFmtId="1" fontId="7" fillId="6" borderId="3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5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5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5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0" xfId="0" applyNumberFormat="1" applyFont="1" applyFill="1" applyAlignment="1" applyProtection="1">
      <alignment horizontal="right" vertical="center" wrapText="1"/>
      <protection locked="0"/>
    </xf>
    <xf numFmtId="1" fontId="7" fillId="6" borderId="5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6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14" xfId="0" applyNumberFormat="1" applyFont="1" applyBorder="1" applyAlignment="1">
      <alignment horizontal="right" vertical="center" wrapText="1"/>
    </xf>
    <xf numFmtId="1" fontId="7" fillId="0" borderId="51" xfId="0" applyNumberFormat="1" applyFont="1" applyBorder="1" applyAlignment="1">
      <alignment horizontal="right" vertical="center" wrapText="1"/>
    </xf>
    <xf numFmtId="1" fontId="7" fillId="0" borderId="11" xfId="0" applyNumberFormat="1" applyFont="1" applyBorder="1" applyAlignment="1">
      <alignment horizontal="right" vertical="center" wrapText="1"/>
    </xf>
    <xf numFmtId="1" fontId="7" fillId="6" borderId="1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5" xfId="0" applyNumberFormat="1" applyFont="1" applyFill="1" applyBorder="1" applyAlignment="1" applyProtection="1">
      <alignment horizontal="right" vertical="center" wrapText="1"/>
      <protection locked="0"/>
    </xf>
    <xf numFmtId="1" fontId="7" fillId="4" borderId="60" xfId="0" applyNumberFormat="1" applyFont="1" applyFill="1" applyBorder="1" applyAlignment="1">
      <alignment horizontal="center" vertical="center" wrapText="1"/>
    </xf>
    <xf numFmtId="1" fontId="7" fillId="4" borderId="20" xfId="0" applyNumberFormat="1" applyFont="1" applyFill="1" applyBorder="1" applyAlignment="1">
      <alignment horizontal="right" vertical="center" wrapText="1"/>
    </xf>
    <xf numFmtId="1" fontId="7" fillId="4" borderId="26" xfId="0" applyNumberFormat="1" applyFont="1" applyFill="1" applyBorder="1" applyAlignment="1">
      <alignment horizontal="right" vertical="center" wrapText="1"/>
    </xf>
    <xf numFmtId="1" fontId="7" fillId="6" borderId="2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4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61" xfId="0" applyNumberFormat="1" applyFont="1" applyBorder="1" applyAlignment="1">
      <alignment horizontal="center" vertical="center" wrapText="1"/>
    </xf>
    <xf numFmtId="1" fontId="7" fillId="0" borderId="62" xfId="0" applyNumberFormat="1" applyFont="1" applyBorder="1" applyAlignment="1">
      <alignment horizontal="right" vertical="center" wrapText="1"/>
    </xf>
    <xf numFmtId="1" fontId="7" fillId="6" borderId="6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70" xfId="0" applyNumberFormat="1" applyFont="1" applyFill="1" applyBorder="1" applyAlignment="1" applyProtection="1">
      <alignment horizontal="right" vertical="center" wrapText="1"/>
      <protection locked="0"/>
    </xf>
    <xf numFmtId="1" fontId="7" fillId="4" borderId="38" xfId="0" applyNumberFormat="1" applyFont="1" applyFill="1" applyBorder="1" applyAlignment="1">
      <alignment horizontal="right" vertical="center" wrapText="1"/>
    </xf>
    <xf numFmtId="1" fontId="7" fillId="0" borderId="35" xfId="0" applyNumberFormat="1" applyFont="1" applyBorder="1" applyAlignment="1">
      <alignment horizontal="right" vertical="center" wrapText="1"/>
    </xf>
    <xf numFmtId="1" fontId="7" fillId="12" borderId="32" xfId="0" applyNumberFormat="1" applyFont="1" applyFill="1" applyBorder="1" applyAlignment="1">
      <alignment horizontal="right" vertical="center" wrapText="1"/>
    </xf>
    <xf numFmtId="1" fontId="7" fillId="12" borderId="35" xfId="0" applyNumberFormat="1" applyFont="1" applyFill="1" applyBorder="1" applyAlignment="1">
      <alignment horizontal="right" vertical="center" wrapText="1"/>
    </xf>
    <xf numFmtId="1" fontId="7" fillId="6" borderId="3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8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58" xfId="0" applyNumberFormat="1" applyFont="1" applyBorder="1" applyAlignment="1">
      <alignment horizontal="right" vertical="center" wrapText="1"/>
    </xf>
    <xf numFmtId="1" fontId="7" fillId="0" borderId="59" xfId="0" applyNumberFormat="1" applyFont="1" applyBorder="1" applyAlignment="1">
      <alignment horizontal="right" vertical="center" wrapText="1"/>
    </xf>
    <xf numFmtId="1" fontId="7" fillId="0" borderId="60" xfId="0" applyNumberFormat="1" applyFont="1" applyBorder="1" applyAlignment="1">
      <alignment horizontal="center" vertical="center" wrapText="1"/>
    </xf>
    <xf numFmtId="1" fontId="7" fillId="4" borderId="42" xfId="0" applyNumberFormat="1" applyFont="1" applyFill="1" applyBorder="1" applyAlignment="1">
      <alignment horizontal="right" vertical="center" wrapText="1"/>
    </xf>
    <xf numFmtId="1" fontId="7" fillId="0" borderId="43" xfId="0" applyNumberFormat="1" applyFont="1" applyBorder="1" applyAlignment="1">
      <alignment horizontal="right" vertical="center" wrapText="1"/>
    </xf>
    <xf numFmtId="1" fontId="7" fillId="0" borderId="71" xfId="0" applyNumberFormat="1" applyFont="1" applyBorder="1" applyAlignment="1">
      <alignment horizontal="center" vertical="center" wrapText="1"/>
    </xf>
    <xf numFmtId="1" fontId="7" fillId="0" borderId="34" xfId="0" applyNumberFormat="1" applyFont="1" applyBorder="1" applyAlignment="1">
      <alignment horizontal="right" vertical="center" wrapText="1"/>
    </xf>
    <xf numFmtId="1" fontId="7" fillId="12" borderId="34" xfId="0" applyNumberFormat="1" applyFont="1" applyFill="1" applyBorder="1" applyAlignment="1">
      <alignment horizontal="right" vertical="center" wrapText="1"/>
    </xf>
    <xf numFmtId="1" fontId="7" fillId="0" borderId="57" xfId="0" applyNumberFormat="1" applyFont="1" applyBorder="1" applyAlignment="1">
      <alignment horizontal="right" vertical="center" wrapText="1"/>
    </xf>
    <xf numFmtId="1" fontId="7" fillId="0" borderId="72" xfId="0" applyNumberFormat="1" applyFont="1" applyBorder="1" applyAlignment="1">
      <alignment horizontal="center" vertical="center" wrapText="1"/>
    </xf>
    <xf numFmtId="1" fontId="7" fillId="0" borderId="70" xfId="0" applyNumberFormat="1" applyFont="1" applyBorder="1" applyAlignment="1">
      <alignment horizontal="right" vertical="center" wrapText="1"/>
    </xf>
    <xf numFmtId="1" fontId="7" fillId="0" borderId="28" xfId="0" applyNumberFormat="1" applyFont="1" applyBorder="1" applyAlignment="1">
      <alignment horizontal="right" vertical="center" wrapText="1"/>
    </xf>
    <xf numFmtId="0" fontId="0" fillId="13" borderId="41" xfId="0" applyFill="1" applyBorder="1" applyAlignment="1">
      <alignment horizontal="right"/>
    </xf>
    <xf numFmtId="0" fontId="0" fillId="13" borderId="43" xfId="0" applyFill="1" applyBorder="1" applyAlignment="1">
      <alignment horizontal="right"/>
    </xf>
    <xf numFmtId="0" fontId="0" fillId="13" borderId="44" xfId="0" applyFill="1" applyBorder="1" applyAlignment="1">
      <alignment horizontal="right"/>
    </xf>
    <xf numFmtId="1" fontId="7" fillId="14" borderId="62" xfId="0" applyNumberFormat="1" applyFont="1" applyFill="1" applyBorder="1" applyAlignment="1">
      <alignment horizontal="right" vertical="center" wrapText="1"/>
    </xf>
    <xf numFmtId="1" fontId="7" fillId="14" borderId="64" xfId="0" applyNumberFormat="1" applyFont="1" applyFill="1" applyBorder="1" applyAlignment="1">
      <alignment horizontal="right" vertical="center" wrapText="1"/>
    </xf>
    <xf numFmtId="1" fontId="7" fillId="6" borderId="4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7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7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4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right"/>
    </xf>
    <xf numFmtId="1" fontId="7" fillId="5" borderId="53" xfId="0" applyNumberFormat="1" applyFont="1" applyFill="1" applyBorder="1" applyAlignment="1">
      <alignment horizontal="center" vertical="center" wrapText="1"/>
    </xf>
    <xf numFmtId="1" fontId="7" fillId="5" borderId="16" xfId="0" applyNumberFormat="1" applyFont="1" applyFill="1" applyBorder="1" applyAlignment="1">
      <alignment horizontal="center" vertical="center" wrapText="1"/>
    </xf>
    <xf numFmtId="1" fontId="7" fillId="5" borderId="75" xfId="0" applyNumberFormat="1" applyFont="1" applyFill="1" applyBorder="1" applyAlignment="1">
      <alignment horizontal="center" vertical="center" wrapText="1"/>
    </xf>
    <xf numFmtId="1" fontId="7" fillId="5" borderId="76" xfId="0" applyNumberFormat="1" applyFont="1" applyFill="1" applyBorder="1" applyAlignment="1">
      <alignment horizontal="center" vertical="center" wrapText="1"/>
    </xf>
    <xf numFmtId="1" fontId="7" fillId="5" borderId="56" xfId="0" applyNumberFormat="1" applyFont="1" applyFill="1" applyBorder="1" applyAlignment="1">
      <alignment horizontal="center" vertical="center" wrapText="1"/>
    </xf>
    <xf numFmtId="1" fontId="7" fillId="0" borderId="78" xfId="0" applyNumberFormat="1" applyFont="1" applyBorder="1" applyAlignment="1">
      <alignment horizontal="right" vertical="center" wrapText="1"/>
    </xf>
    <xf numFmtId="1" fontId="7" fillId="6" borderId="40" xfId="0" applyNumberFormat="1" applyFont="1" applyFill="1" applyBorder="1" applyProtection="1">
      <protection locked="0"/>
    </xf>
    <xf numFmtId="1" fontId="7" fillId="6" borderId="7" xfId="0" applyNumberFormat="1" applyFont="1" applyFill="1" applyBorder="1" applyProtection="1">
      <protection locked="0"/>
    </xf>
    <xf numFmtId="1" fontId="7" fillId="6" borderId="73" xfId="0" applyNumberFormat="1" applyFont="1" applyFill="1" applyBorder="1" applyProtection="1">
      <protection locked="0"/>
    </xf>
    <xf numFmtId="1" fontId="7" fillId="0" borderId="79" xfId="0" applyNumberFormat="1" applyFont="1" applyBorder="1" applyAlignment="1">
      <alignment horizontal="right" vertical="center" wrapText="1"/>
    </xf>
    <xf numFmtId="1" fontId="7" fillId="6" borderId="80" xfId="0" applyNumberFormat="1" applyFont="1" applyFill="1" applyBorder="1" applyProtection="1">
      <protection locked="0"/>
    </xf>
    <xf numFmtId="1" fontId="7" fillId="6" borderId="4" xfId="0" applyNumberFormat="1" applyFont="1" applyFill="1" applyBorder="1" applyProtection="1">
      <protection locked="0"/>
    </xf>
    <xf numFmtId="0" fontId="3" fillId="15" borderId="0" xfId="0" applyFont="1" applyFill="1"/>
    <xf numFmtId="1" fontId="7" fillId="0" borderId="61" xfId="0" applyNumberFormat="1" applyFont="1" applyBorder="1" applyAlignment="1">
      <alignment horizontal="right" vertical="center" wrapText="1"/>
    </xf>
    <xf numFmtId="1" fontId="7" fillId="6" borderId="62" xfId="0" applyNumberFormat="1" applyFont="1" applyFill="1" applyBorder="1" applyProtection="1">
      <protection locked="0"/>
    </xf>
    <xf numFmtId="1" fontId="7" fillId="6" borderId="70" xfId="0" applyNumberFormat="1" applyFont="1" applyFill="1" applyBorder="1" applyProtection="1">
      <protection locked="0"/>
    </xf>
    <xf numFmtId="1" fontId="7" fillId="6" borderId="64" xfId="0" applyNumberFormat="1" applyFont="1" applyFill="1" applyBorder="1" applyProtection="1">
      <protection locked="0"/>
    </xf>
    <xf numFmtId="1" fontId="7" fillId="6" borderId="68" xfId="0" applyNumberFormat="1" applyFont="1" applyFill="1" applyBorder="1" applyProtection="1">
      <protection locked="0"/>
    </xf>
    <xf numFmtId="1" fontId="7" fillId="6" borderId="63" xfId="0" applyNumberFormat="1" applyFont="1" applyFill="1" applyBorder="1" applyProtection="1">
      <protection locked="0"/>
    </xf>
    <xf numFmtId="1" fontId="7" fillId="0" borderId="71" xfId="0" applyNumberFormat="1" applyFont="1" applyBorder="1" applyAlignment="1">
      <alignment horizontal="right" vertical="center" wrapText="1"/>
    </xf>
    <xf numFmtId="1" fontId="7" fillId="0" borderId="57" xfId="0" applyNumberFormat="1" applyFont="1" applyBorder="1" applyAlignment="1">
      <alignment horizontal="center" vertical="center"/>
    </xf>
    <xf numFmtId="1" fontId="7" fillId="0" borderId="71" xfId="0" applyNumberFormat="1" applyFont="1" applyBorder="1"/>
    <xf numFmtId="1" fontId="3" fillId="5" borderId="0" xfId="0" applyNumberFormat="1" applyFont="1" applyFill="1" applyAlignment="1">
      <alignment horizontal="left"/>
    </xf>
    <xf numFmtId="1" fontId="7" fillId="0" borderId="41" xfId="0" applyNumberFormat="1" applyFont="1" applyBorder="1" applyAlignment="1">
      <alignment horizontal="right" wrapText="1"/>
    </xf>
    <xf numFmtId="1" fontId="7" fillId="14" borderId="19" xfId="0" applyNumberFormat="1" applyFont="1" applyFill="1" applyBorder="1"/>
    <xf numFmtId="1" fontId="7" fillId="6" borderId="81" xfId="0" applyNumberFormat="1" applyFont="1" applyFill="1" applyBorder="1" applyProtection="1">
      <protection locked="0"/>
    </xf>
    <xf numFmtId="1" fontId="7" fillId="6" borderId="21" xfId="0" applyNumberFormat="1" applyFont="1" applyFill="1" applyBorder="1" applyProtection="1">
      <protection locked="0"/>
    </xf>
    <xf numFmtId="1" fontId="7" fillId="14" borderId="28" xfId="0" applyNumberFormat="1" applyFont="1" applyFill="1" applyBorder="1"/>
    <xf numFmtId="1" fontId="7" fillId="0" borderId="79" xfId="0" applyNumberFormat="1" applyFont="1" applyBorder="1" applyAlignment="1">
      <alignment horizontal="right" wrapText="1"/>
    </xf>
    <xf numFmtId="1" fontId="7" fillId="6" borderId="79" xfId="0" applyNumberFormat="1" applyFont="1" applyFill="1" applyBorder="1" applyProtection="1">
      <protection locked="0"/>
    </xf>
    <xf numFmtId="1" fontId="7" fillId="6" borderId="74" xfId="0" applyNumberFormat="1" applyFont="1" applyFill="1" applyBorder="1" applyProtection="1">
      <protection locked="0"/>
    </xf>
    <xf numFmtId="1" fontId="7" fillId="6" borderId="85" xfId="0" applyNumberFormat="1" applyFont="1" applyFill="1" applyBorder="1" applyProtection="1">
      <protection locked="0"/>
    </xf>
    <xf numFmtId="1" fontId="7" fillId="6" borderId="55" xfId="0" applyNumberFormat="1" applyFont="1" applyFill="1" applyBorder="1" applyProtection="1">
      <protection locked="0"/>
    </xf>
    <xf numFmtId="1" fontId="7" fillId="6" borderId="86" xfId="0" applyNumberFormat="1" applyFont="1" applyFill="1" applyBorder="1" applyProtection="1">
      <protection locked="0"/>
    </xf>
    <xf numFmtId="1" fontId="7" fillId="6" borderId="12" xfId="0" applyNumberFormat="1" applyFont="1" applyFill="1" applyBorder="1" applyProtection="1">
      <protection locked="0"/>
    </xf>
    <xf numFmtId="1" fontId="7" fillId="6" borderId="13" xfId="0" applyNumberFormat="1" applyFont="1" applyFill="1" applyBorder="1" applyProtection="1">
      <protection locked="0"/>
    </xf>
    <xf numFmtId="1" fontId="7" fillId="14" borderId="10" xfId="0" applyNumberFormat="1" applyFont="1" applyFill="1" applyBorder="1"/>
    <xf numFmtId="1" fontId="7" fillId="14" borderId="23" xfId="0" applyNumberFormat="1" applyFont="1" applyFill="1" applyBorder="1"/>
    <xf numFmtId="1" fontId="7" fillId="6" borderId="66" xfId="0" applyNumberFormat="1" applyFont="1" applyFill="1" applyBorder="1" applyProtection="1">
      <protection locked="0"/>
    </xf>
    <xf numFmtId="1" fontId="7" fillId="6" borderId="69" xfId="0" applyNumberFormat="1" applyFont="1" applyFill="1" applyBorder="1" applyProtection="1">
      <protection locked="0"/>
    </xf>
    <xf numFmtId="1" fontId="7" fillId="0" borderId="32" xfId="0" applyNumberFormat="1" applyFont="1" applyBorder="1" applyAlignment="1">
      <alignment horizontal="right" wrapText="1"/>
    </xf>
    <xf numFmtId="1" fontId="7" fillId="0" borderId="38" xfId="0" applyNumberFormat="1" applyFont="1" applyBorder="1"/>
    <xf numFmtId="1" fontId="7" fillId="0" borderId="35" xfId="0" applyNumberFormat="1" applyFont="1" applyBorder="1"/>
    <xf numFmtId="1" fontId="7" fillId="6" borderId="76" xfId="0" applyNumberFormat="1" applyFont="1" applyFill="1" applyBorder="1" applyProtection="1">
      <protection locked="0"/>
    </xf>
    <xf numFmtId="1" fontId="7" fillId="6" borderId="53" xfId="0" applyNumberFormat="1" applyFont="1" applyFill="1" applyBorder="1" applyProtection="1">
      <protection locked="0"/>
    </xf>
    <xf numFmtId="1" fontId="7" fillId="6" borderId="75" xfId="0" applyNumberFormat="1" applyFont="1" applyFill="1" applyBorder="1" applyProtection="1">
      <protection locked="0"/>
    </xf>
    <xf numFmtId="1" fontId="7" fillId="6" borderId="16" xfId="0" applyNumberFormat="1" applyFont="1" applyFill="1" applyBorder="1" applyProtection="1">
      <protection locked="0"/>
    </xf>
    <xf numFmtId="1" fontId="7" fillId="0" borderId="20" xfId="0" applyNumberFormat="1" applyFont="1" applyBorder="1" applyAlignment="1">
      <alignment horizontal="right" wrapText="1"/>
    </xf>
    <xf numFmtId="0" fontId="3" fillId="17" borderId="0" xfId="0" applyFont="1" applyFill="1"/>
    <xf numFmtId="1" fontId="7" fillId="6" borderId="87" xfId="0" applyNumberFormat="1" applyFont="1" applyFill="1" applyBorder="1" applyProtection="1">
      <protection locked="0"/>
    </xf>
    <xf numFmtId="1" fontId="7" fillId="16" borderId="62" xfId="0" applyNumberFormat="1" applyFont="1" applyFill="1" applyBorder="1" applyProtection="1">
      <protection locked="0"/>
    </xf>
    <xf numFmtId="1" fontId="7" fillId="5" borderId="27" xfId="0" applyNumberFormat="1" applyFont="1" applyFill="1" applyBorder="1" applyAlignment="1">
      <alignment horizontal="left" vertical="center" wrapText="1"/>
    </xf>
    <xf numFmtId="1" fontId="7" fillId="5" borderId="28" xfId="0" applyNumberFormat="1" applyFont="1" applyFill="1" applyBorder="1" applyAlignment="1">
      <alignment horizontal="left" vertical="center" wrapText="1"/>
    </xf>
    <xf numFmtId="1" fontId="7" fillId="16" borderId="79" xfId="0" applyNumberFormat="1" applyFont="1" applyFill="1" applyBorder="1" applyProtection="1">
      <protection locked="0"/>
    </xf>
    <xf numFmtId="1" fontId="7" fillId="16" borderId="74" xfId="0" applyNumberFormat="1" applyFont="1" applyFill="1" applyBorder="1" applyProtection="1">
      <protection locked="0"/>
    </xf>
    <xf numFmtId="1" fontId="7" fillId="6" borderId="8" xfId="0" applyNumberFormat="1" applyFont="1" applyFill="1" applyBorder="1" applyProtection="1">
      <protection locked="0"/>
    </xf>
    <xf numFmtId="1" fontId="7" fillId="0" borderId="14" xfId="0" applyNumberFormat="1" applyFont="1" applyBorder="1" applyAlignment="1">
      <alignment horizontal="right" wrapText="1"/>
    </xf>
    <xf numFmtId="1" fontId="7" fillId="0" borderId="57" xfId="0" applyNumberFormat="1" applyFont="1" applyBorder="1"/>
    <xf numFmtId="1" fontId="7" fillId="0" borderId="11" xfId="0" applyNumberFormat="1" applyFont="1" applyBorder="1" applyAlignment="1">
      <alignment horizontal="right" wrapText="1"/>
    </xf>
    <xf numFmtId="1" fontId="7" fillId="0" borderId="5" xfId="0" applyNumberFormat="1" applyFont="1" applyBorder="1" applyAlignment="1">
      <alignment horizontal="right" wrapText="1"/>
    </xf>
    <xf numFmtId="1" fontId="7" fillId="0" borderId="14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" fontId="7" fillId="0" borderId="59" xfId="0" applyNumberFormat="1" applyFont="1" applyBorder="1" applyAlignment="1">
      <alignment horizontal="right"/>
    </xf>
    <xf numFmtId="1" fontId="7" fillId="0" borderId="51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right" wrapText="1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7" fillId="5" borderId="61" xfId="0" applyNumberFormat="1" applyFont="1" applyFill="1" applyBorder="1" applyProtection="1">
      <protection locked="0"/>
    </xf>
    <xf numFmtId="1" fontId="7" fillId="5" borderId="78" xfId="0" applyNumberFormat="1" applyFont="1" applyFill="1" applyBorder="1"/>
    <xf numFmtId="1" fontId="7" fillId="16" borderId="42" xfId="0" applyNumberFormat="1" applyFont="1" applyFill="1" applyBorder="1" applyProtection="1">
      <protection locked="0"/>
    </xf>
    <xf numFmtId="1" fontId="7" fillId="16" borderId="45" xfId="0" applyNumberFormat="1" applyFont="1" applyFill="1" applyBorder="1" applyProtection="1">
      <protection locked="0"/>
    </xf>
    <xf numFmtId="1" fontId="7" fillId="16" borderId="73" xfId="0" applyNumberFormat="1" applyFont="1" applyFill="1" applyBorder="1" applyProtection="1">
      <protection locked="0"/>
    </xf>
    <xf numFmtId="1" fontId="7" fillId="0" borderId="63" xfId="0" applyNumberFormat="1" applyFont="1" applyBorder="1" applyAlignment="1">
      <alignment horizontal="right" wrapText="1"/>
    </xf>
    <xf numFmtId="1" fontId="7" fillId="16" borderId="8" xfId="0" applyNumberFormat="1" applyFont="1" applyFill="1" applyBorder="1" applyProtection="1">
      <protection locked="0"/>
    </xf>
    <xf numFmtId="1" fontId="7" fillId="0" borderId="0" xfId="0" applyNumberFormat="1" applyFont="1" applyProtection="1">
      <protection locked="0"/>
    </xf>
    <xf numFmtId="1" fontId="7" fillId="5" borderId="61" xfId="0" applyNumberFormat="1" applyFont="1" applyFill="1" applyBorder="1"/>
    <xf numFmtId="1" fontId="7" fillId="16" borderId="64" xfId="0" applyNumberFormat="1" applyFont="1" applyFill="1" applyBorder="1" applyProtection="1">
      <protection locked="0"/>
    </xf>
    <xf numFmtId="1" fontId="7" fillId="16" borderId="63" xfId="0" applyNumberFormat="1" applyFont="1" applyFill="1" applyBorder="1" applyProtection="1">
      <protection locked="0"/>
    </xf>
    <xf numFmtId="1" fontId="7" fillId="16" borderId="62" xfId="0" applyNumberFormat="1" applyFont="1" applyFill="1" applyBorder="1" applyAlignment="1" applyProtection="1">
      <alignment horizontal="right" wrapText="1"/>
      <protection locked="0"/>
    </xf>
    <xf numFmtId="1" fontId="7" fillId="5" borderId="61" xfId="0" applyNumberFormat="1" applyFont="1" applyFill="1" applyBorder="1" applyAlignment="1" applyProtection="1">
      <alignment vertical="top" wrapText="1"/>
      <protection locked="0"/>
    </xf>
    <xf numFmtId="1" fontId="7" fillId="5" borderId="71" xfId="0" applyNumberFormat="1" applyFont="1" applyFill="1" applyBorder="1"/>
    <xf numFmtId="1" fontId="7" fillId="16" borderId="32" xfId="0" applyNumberFormat="1" applyFont="1" applyFill="1" applyBorder="1" applyAlignment="1" applyProtection="1">
      <alignment horizontal="right" wrapText="1"/>
      <protection locked="0"/>
    </xf>
    <xf numFmtId="1" fontId="7" fillId="16" borderId="38" xfId="0" applyNumberFormat="1" applyFont="1" applyFill="1" applyBorder="1" applyProtection="1">
      <protection locked="0"/>
    </xf>
    <xf numFmtId="1" fontId="7" fillId="16" borderId="36" xfId="0" applyNumberFormat="1" applyFont="1" applyFill="1" applyBorder="1" applyProtection="1">
      <protection locked="0"/>
    </xf>
    <xf numFmtId="1" fontId="7" fillId="16" borderId="34" xfId="0" applyNumberFormat="1" applyFont="1" applyFill="1" applyBorder="1" applyProtection="1">
      <protection locked="0"/>
    </xf>
    <xf numFmtId="1" fontId="7" fillId="16" borderId="32" xfId="0" applyNumberFormat="1" applyFont="1" applyFill="1" applyBorder="1" applyProtection="1">
      <protection locked="0"/>
    </xf>
    <xf numFmtId="1" fontId="7" fillId="16" borderId="68" xfId="0" applyNumberFormat="1" applyFont="1" applyFill="1" applyBorder="1" applyProtection="1">
      <protection locked="0"/>
    </xf>
    <xf numFmtId="1" fontId="7" fillId="4" borderId="0" xfId="0" applyNumberFormat="1" applyFont="1" applyFill="1" applyAlignment="1">
      <alignment horizontal="right"/>
    </xf>
    <xf numFmtId="1" fontId="3" fillId="5" borderId="0" xfId="0" applyNumberFormat="1" applyFont="1" applyFill="1"/>
    <xf numFmtId="1" fontId="7" fillId="4" borderId="28" xfId="0" applyNumberFormat="1" applyFont="1" applyFill="1" applyBorder="1" applyAlignment="1">
      <alignment horizontal="left" vertical="center" wrapText="1"/>
    </xf>
    <xf numFmtId="1" fontId="7" fillId="0" borderId="9" xfId="0" applyNumberFormat="1" applyFont="1" applyBorder="1" applyAlignment="1">
      <alignment vertical="center" wrapText="1"/>
    </xf>
    <xf numFmtId="1" fontId="7" fillId="0" borderId="35" xfId="0" applyNumberFormat="1" applyFont="1" applyBorder="1" applyAlignment="1">
      <alignment vertical="center" wrapText="1"/>
    </xf>
    <xf numFmtId="1" fontId="7" fillId="0" borderId="62" xfId="0" applyNumberFormat="1" applyFont="1" applyBorder="1"/>
    <xf numFmtId="1" fontId="7" fillId="0" borderId="66" xfId="0" applyNumberFormat="1" applyFont="1" applyBorder="1"/>
    <xf numFmtId="1" fontId="7" fillId="0" borderId="64" xfId="0" applyNumberFormat="1" applyFont="1" applyBorder="1"/>
    <xf numFmtId="1" fontId="7" fillId="4" borderId="51" xfId="0" applyNumberFormat="1" applyFont="1" applyFill="1" applyBorder="1" applyAlignment="1">
      <alignment horizontal="right"/>
    </xf>
    <xf numFmtId="1" fontId="7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1" fontId="3" fillId="4" borderId="0" xfId="0" applyNumberFormat="1" applyFont="1" applyFill="1"/>
    <xf numFmtId="1" fontId="7" fillId="5" borderId="0" xfId="0" applyNumberFormat="1" applyFont="1" applyFill="1" applyAlignment="1">
      <alignment vertical="top" wrapText="1"/>
    </xf>
    <xf numFmtId="1" fontId="7" fillId="0" borderId="57" xfId="0" applyNumberFormat="1" applyFont="1" applyBorder="1" applyAlignment="1">
      <alignment horizontal="center" vertical="center" wrapText="1"/>
    </xf>
    <xf numFmtId="1" fontId="7" fillId="4" borderId="72" xfId="0" applyNumberFormat="1" applyFont="1" applyFill="1" applyBorder="1" applyAlignment="1">
      <alignment horizontal="right" wrapText="1"/>
    </xf>
    <xf numFmtId="1" fontId="7" fillId="14" borderId="44" xfId="0" applyNumberFormat="1" applyFont="1" applyFill="1" applyBorder="1" applyAlignment="1">
      <alignment horizontal="right" wrapText="1"/>
    </xf>
    <xf numFmtId="1" fontId="7" fillId="4" borderId="43" xfId="0" applyNumberFormat="1" applyFont="1" applyFill="1" applyBorder="1" applyAlignment="1">
      <alignment horizontal="right" wrapText="1"/>
    </xf>
    <xf numFmtId="1" fontId="7" fillId="9" borderId="44" xfId="0" applyNumberFormat="1" applyFont="1" applyFill="1" applyBorder="1"/>
    <xf numFmtId="1" fontId="7" fillId="9" borderId="43" xfId="0" applyNumberFormat="1" applyFont="1" applyFill="1" applyBorder="1"/>
    <xf numFmtId="1" fontId="7" fillId="14" borderId="44" xfId="0" applyNumberFormat="1" applyFont="1" applyFill="1" applyBorder="1"/>
    <xf numFmtId="1" fontId="7" fillId="14" borderId="41" xfId="0" applyNumberFormat="1" applyFont="1" applyFill="1" applyBorder="1"/>
    <xf numFmtId="1" fontId="7" fillId="14" borderId="42" xfId="0" applyNumberFormat="1" applyFont="1" applyFill="1" applyBorder="1"/>
    <xf numFmtId="1" fontId="7" fillId="14" borderId="26" xfId="0" applyNumberFormat="1" applyFont="1" applyFill="1" applyBorder="1"/>
    <xf numFmtId="1" fontId="7" fillId="14" borderId="13" xfId="0" applyNumberFormat="1" applyFont="1" applyFill="1" applyBorder="1"/>
    <xf numFmtId="1" fontId="7" fillId="4" borderId="61" xfId="0" applyNumberFormat="1" applyFont="1" applyFill="1" applyBorder="1" applyAlignment="1">
      <alignment horizontal="right" wrapText="1"/>
    </xf>
    <xf numFmtId="1" fontId="7" fillId="14" borderId="66" xfId="0" applyNumberFormat="1" applyFont="1" applyFill="1" applyBorder="1" applyAlignment="1">
      <alignment horizontal="right" wrapText="1"/>
    </xf>
    <xf numFmtId="1" fontId="7" fillId="4" borderId="63" xfId="0" applyNumberFormat="1" applyFont="1" applyFill="1" applyBorder="1" applyAlignment="1">
      <alignment horizontal="right"/>
    </xf>
    <xf numFmtId="1" fontId="7" fillId="9" borderId="66" xfId="0" applyNumberFormat="1" applyFont="1" applyFill="1" applyBorder="1"/>
    <xf numFmtId="1" fontId="7" fillId="9" borderId="64" xfId="0" applyNumberFormat="1" applyFont="1" applyFill="1" applyBorder="1"/>
    <xf numFmtId="1" fontId="7" fillId="14" borderId="66" xfId="0" applyNumberFormat="1" applyFont="1" applyFill="1" applyBorder="1"/>
    <xf numFmtId="1" fontId="7" fillId="14" borderId="62" xfId="0" applyNumberFormat="1" applyFont="1" applyFill="1" applyBorder="1"/>
    <xf numFmtId="1" fontId="7" fillId="9" borderId="57" xfId="0" applyNumberFormat="1" applyFont="1" applyFill="1" applyBorder="1"/>
    <xf numFmtId="1" fontId="7" fillId="14" borderId="14" xfId="0" applyNumberFormat="1" applyFont="1" applyFill="1" applyBorder="1"/>
    <xf numFmtId="1" fontId="7" fillId="0" borderId="59" xfId="0" applyNumberFormat="1" applyFont="1" applyBorder="1"/>
    <xf numFmtId="1" fontId="7" fillId="0" borderId="51" xfId="0" applyNumberFormat="1" applyFont="1" applyBorder="1"/>
    <xf numFmtId="1" fontId="7" fillId="0" borderId="60" xfId="0" applyNumberFormat="1" applyFont="1" applyBorder="1" applyAlignment="1">
      <alignment horizontal="left" vertical="center"/>
    </xf>
    <xf numFmtId="1" fontId="7" fillId="4" borderId="60" xfId="0" applyNumberFormat="1" applyFont="1" applyFill="1" applyBorder="1" applyAlignment="1">
      <alignment horizontal="right" wrapText="1"/>
    </xf>
    <xf numFmtId="1" fontId="7" fillId="14" borderId="21" xfId="0" applyNumberFormat="1" applyFont="1" applyFill="1" applyBorder="1" applyAlignment="1">
      <alignment horizontal="right" wrapText="1"/>
    </xf>
    <xf numFmtId="1" fontId="7" fillId="4" borderId="23" xfId="0" applyNumberFormat="1" applyFont="1" applyFill="1" applyBorder="1" applyAlignment="1">
      <alignment horizontal="right"/>
    </xf>
    <xf numFmtId="1" fontId="7" fillId="9" borderId="21" xfId="0" applyNumberFormat="1" applyFont="1" applyFill="1" applyBorder="1"/>
    <xf numFmtId="1" fontId="7" fillId="9" borderId="22" xfId="0" applyNumberFormat="1" applyFont="1" applyFill="1" applyBorder="1"/>
    <xf numFmtId="1" fontId="7" fillId="14" borderId="21" xfId="0" applyNumberFormat="1" applyFont="1" applyFill="1" applyBorder="1"/>
    <xf numFmtId="1" fontId="7" fillId="14" borderId="20" xfId="0" applyNumberFormat="1" applyFont="1" applyFill="1" applyBorder="1"/>
    <xf numFmtId="1" fontId="7" fillId="4" borderId="28" xfId="0" applyNumberFormat="1" applyFont="1" applyFill="1" applyBorder="1" applyAlignment="1">
      <alignment horizontal="right"/>
    </xf>
    <xf numFmtId="1" fontId="7" fillId="0" borderId="29" xfId="0" applyNumberFormat="1" applyFont="1" applyBorder="1" applyAlignment="1">
      <alignment horizontal="left" vertical="center" wrapText="1"/>
    </xf>
    <xf numFmtId="1" fontId="7" fillId="4" borderId="28" xfId="0" applyNumberFormat="1" applyFont="1" applyFill="1" applyBorder="1" applyAlignment="1">
      <alignment horizontal="right" wrapText="1"/>
    </xf>
    <xf numFmtId="1" fontId="7" fillId="0" borderId="83" xfId="0" applyNumberFormat="1" applyFont="1" applyBorder="1" applyAlignment="1">
      <alignment horizontal="left" vertical="center" wrapText="1"/>
    </xf>
    <xf numFmtId="1" fontId="7" fillId="4" borderId="35" xfId="0" applyNumberFormat="1" applyFont="1" applyFill="1" applyBorder="1" applyAlignment="1">
      <alignment horizontal="right" wrapText="1"/>
    </xf>
    <xf numFmtId="1" fontId="7" fillId="4" borderId="8" xfId="0" applyNumberFormat="1" applyFont="1" applyFill="1" applyBorder="1" applyAlignment="1">
      <alignment horizontal="right"/>
    </xf>
    <xf numFmtId="1" fontId="7" fillId="9" borderId="55" xfId="0" applyNumberFormat="1" applyFont="1" applyFill="1" applyBorder="1"/>
    <xf numFmtId="1" fontId="7" fillId="9" borderId="74" xfId="0" applyNumberFormat="1" applyFont="1" applyFill="1" applyBorder="1"/>
    <xf numFmtId="1" fontId="7" fillId="9" borderId="76" xfId="0" applyNumberFormat="1" applyFont="1" applyFill="1" applyBorder="1"/>
    <xf numFmtId="1" fontId="7" fillId="14" borderId="55" xfId="0" applyNumberFormat="1" applyFont="1" applyFill="1" applyBorder="1"/>
    <xf numFmtId="1" fontId="7" fillId="4" borderId="44" xfId="0" applyNumberFormat="1" applyFont="1" applyFill="1" applyBorder="1" applyAlignment="1">
      <alignment horizontal="right" wrapText="1"/>
    </xf>
    <xf numFmtId="1" fontId="7" fillId="14" borderId="19" xfId="0" applyNumberFormat="1" applyFont="1" applyFill="1" applyBorder="1" applyAlignment="1">
      <alignment horizontal="right" wrapText="1"/>
    </xf>
    <xf numFmtId="1" fontId="7" fillId="9" borderId="41" xfId="0" applyNumberFormat="1" applyFont="1" applyFill="1" applyBorder="1"/>
    <xf numFmtId="1" fontId="7" fillId="14" borderId="43" xfId="0" applyNumberFormat="1" applyFont="1" applyFill="1" applyBorder="1"/>
    <xf numFmtId="1" fontId="7" fillId="6" borderId="52" xfId="0" applyNumberFormat="1" applyFont="1" applyFill="1" applyBorder="1" applyProtection="1">
      <protection locked="0"/>
    </xf>
    <xf numFmtId="1" fontId="7" fillId="14" borderId="72" xfId="0" applyNumberFormat="1" applyFont="1" applyFill="1" applyBorder="1"/>
    <xf numFmtId="1" fontId="7" fillId="6" borderId="72" xfId="0" applyNumberFormat="1" applyFont="1" applyFill="1" applyBorder="1" applyProtection="1">
      <protection locked="0"/>
    </xf>
    <xf numFmtId="1" fontId="7" fillId="14" borderId="28" xfId="0" applyNumberFormat="1" applyFont="1" applyFill="1" applyBorder="1" applyAlignment="1">
      <alignment horizontal="right"/>
    </xf>
    <xf numFmtId="1" fontId="7" fillId="14" borderId="60" xfId="0" applyNumberFormat="1" applyFont="1" applyFill="1" applyBorder="1"/>
    <xf numFmtId="1" fontId="7" fillId="14" borderId="8" xfId="0" applyNumberFormat="1" applyFont="1" applyFill="1" applyBorder="1"/>
    <xf numFmtId="1" fontId="7" fillId="6" borderId="65" xfId="0" applyNumberFormat="1" applyFont="1" applyFill="1" applyBorder="1" applyProtection="1">
      <protection locked="0"/>
    </xf>
    <xf numFmtId="1" fontId="7" fillId="6" borderId="61" xfId="0" applyNumberFormat="1" applyFont="1" applyFill="1" applyBorder="1" applyProtection="1">
      <protection locked="0"/>
    </xf>
    <xf numFmtId="1" fontId="7" fillId="4" borderId="83" xfId="0" applyNumberFormat="1" applyFont="1" applyFill="1" applyBorder="1" applyAlignment="1">
      <alignment horizontal="right" wrapText="1"/>
    </xf>
    <xf numFmtId="1" fontId="7" fillId="4" borderId="54" xfId="0" applyNumberFormat="1" applyFont="1" applyFill="1" applyBorder="1" applyAlignment="1">
      <alignment horizontal="right" wrapText="1"/>
    </xf>
    <xf numFmtId="1" fontId="7" fillId="9" borderId="35" xfId="0" applyNumberFormat="1" applyFont="1" applyFill="1" applyBorder="1"/>
    <xf numFmtId="1" fontId="7" fillId="9" borderId="32" xfId="0" applyNumberFormat="1" applyFont="1" applyFill="1" applyBorder="1"/>
    <xf numFmtId="1" fontId="7" fillId="9" borderId="34" xfId="0" applyNumberFormat="1" applyFont="1" applyFill="1" applyBorder="1"/>
    <xf numFmtId="1" fontId="7" fillId="9" borderId="33" xfId="0" applyNumberFormat="1" applyFont="1" applyFill="1" applyBorder="1"/>
    <xf numFmtId="1" fontId="7" fillId="9" borderId="38" xfId="0" applyNumberFormat="1" applyFont="1" applyFill="1" applyBorder="1"/>
    <xf numFmtId="1" fontId="7" fillId="6" borderId="47" xfId="0" applyNumberFormat="1" applyFont="1" applyFill="1" applyBorder="1" applyProtection="1">
      <protection locked="0"/>
    </xf>
    <xf numFmtId="1" fontId="7" fillId="14" borderId="83" xfId="0" applyNumberFormat="1" applyFont="1" applyFill="1" applyBorder="1"/>
    <xf numFmtId="1" fontId="7" fillId="6" borderId="71" xfId="0" applyNumberFormat="1" applyFont="1" applyFill="1" applyBorder="1" applyProtection="1">
      <protection locked="0"/>
    </xf>
    <xf numFmtId="1" fontId="7" fillId="14" borderId="90" xfId="0" applyNumberFormat="1" applyFont="1" applyFill="1" applyBorder="1"/>
    <xf numFmtId="1" fontId="7" fillId="5" borderId="91" xfId="0" applyNumberFormat="1" applyFont="1" applyFill="1" applyBorder="1" applyAlignment="1">
      <alignment horizontal="center" vertical="center"/>
    </xf>
    <xf numFmtId="1" fontId="7" fillId="4" borderId="92" xfId="0" applyNumberFormat="1" applyFont="1" applyFill="1" applyBorder="1" applyAlignment="1">
      <alignment horizontal="right" wrapText="1"/>
    </xf>
    <xf numFmtId="1" fontId="7" fillId="4" borderId="93" xfId="0" applyNumberFormat="1" applyFont="1" applyFill="1" applyBorder="1" applyAlignment="1">
      <alignment horizontal="right" wrapText="1"/>
    </xf>
    <xf numFmtId="1" fontId="7" fillId="14" borderId="92" xfId="0" applyNumberFormat="1" applyFont="1" applyFill="1" applyBorder="1" applyAlignment="1">
      <alignment horizontal="right" wrapText="1"/>
    </xf>
    <xf numFmtId="1" fontId="7" fillId="9" borderId="94" xfId="0" applyNumberFormat="1" applyFont="1" applyFill="1" applyBorder="1"/>
    <xf numFmtId="1" fontId="7" fillId="9" borderId="95" xfId="0" applyNumberFormat="1" applyFont="1" applyFill="1" applyBorder="1"/>
    <xf numFmtId="1" fontId="7" fillId="9" borderId="93" xfId="0" applyNumberFormat="1" applyFont="1" applyFill="1" applyBorder="1"/>
    <xf numFmtId="1" fontId="7" fillId="14" borderId="95" xfId="0" applyNumberFormat="1" applyFont="1" applyFill="1" applyBorder="1"/>
    <xf numFmtId="1" fontId="7" fillId="0" borderId="94" xfId="0" applyNumberFormat="1" applyFont="1" applyBorder="1"/>
    <xf numFmtId="1" fontId="7" fillId="14" borderId="92" xfId="0" applyNumberFormat="1" applyFont="1" applyFill="1" applyBorder="1"/>
    <xf numFmtId="1" fontId="7" fillId="0" borderId="96" xfId="0" applyNumberFormat="1" applyFont="1" applyBorder="1"/>
    <xf numFmtId="1" fontId="7" fillId="14" borderId="96" xfId="0" applyNumberFormat="1" applyFont="1" applyFill="1" applyBorder="1"/>
    <xf numFmtId="1" fontId="7" fillId="14" borderId="97" xfId="0" applyNumberFormat="1" applyFont="1" applyFill="1" applyBorder="1"/>
    <xf numFmtId="1" fontId="7" fillId="0" borderId="98" xfId="0" applyNumberFormat="1" applyFont="1" applyBorder="1"/>
    <xf numFmtId="1" fontId="7" fillId="0" borderId="99" xfId="0" applyNumberFormat="1" applyFont="1" applyBorder="1"/>
    <xf numFmtId="1" fontId="7" fillId="0" borderId="92" xfId="0" applyNumberFormat="1" applyFont="1" applyBorder="1"/>
    <xf numFmtId="1" fontId="7" fillId="4" borderId="21" xfId="0" applyNumberFormat="1" applyFont="1" applyFill="1" applyBorder="1" applyAlignment="1">
      <alignment horizontal="right" wrapText="1"/>
    </xf>
    <xf numFmtId="1" fontId="7" fillId="9" borderId="23" xfId="0" applyNumberFormat="1" applyFont="1" applyFill="1" applyBorder="1"/>
    <xf numFmtId="1" fontId="7" fillId="9" borderId="20" xfId="0" applyNumberFormat="1" applyFont="1" applyFill="1" applyBorder="1"/>
    <xf numFmtId="1" fontId="7" fillId="9" borderId="26" xfId="0" applyNumberFormat="1" applyFont="1" applyFill="1" applyBorder="1"/>
    <xf numFmtId="1" fontId="7" fillId="6" borderId="29" xfId="0" applyNumberFormat="1" applyFont="1" applyFill="1" applyBorder="1" applyProtection="1">
      <protection locked="0"/>
    </xf>
    <xf numFmtId="1" fontId="7" fillId="6" borderId="84" xfId="0" applyNumberFormat="1" applyFont="1" applyFill="1" applyBorder="1" applyProtection="1">
      <protection locked="0"/>
    </xf>
    <xf numFmtId="1" fontId="7" fillId="14" borderId="100" xfId="0" applyNumberFormat="1" applyFont="1" applyFill="1" applyBorder="1"/>
    <xf numFmtId="1" fontId="7" fillId="4" borderId="29" xfId="0" applyNumberFormat="1" applyFont="1" applyFill="1" applyBorder="1" applyAlignment="1">
      <alignment vertical="center" wrapText="1"/>
    </xf>
    <xf numFmtId="1" fontId="7" fillId="14" borderId="28" xfId="0" applyNumberFormat="1" applyFont="1" applyFill="1" applyBorder="1" applyAlignment="1">
      <alignment horizontal="right" wrapText="1"/>
    </xf>
    <xf numFmtId="1" fontId="7" fillId="4" borderId="71" xfId="0" applyNumberFormat="1" applyFont="1" applyFill="1" applyBorder="1" applyAlignment="1">
      <alignment horizontal="right" wrapText="1"/>
    </xf>
    <xf numFmtId="1" fontId="7" fillId="4" borderId="33" xfId="0" applyNumberFormat="1" applyFont="1" applyFill="1" applyBorder="1" applyAlignment="1">
      <alignment horizontal="right" wrapText="1"/>
    </xf>
    <xf numFmtId="1" fontId="7" fillId="14" borderId="10" xfId="0" applyNumberFormat="1" applyFont="1" applyFill="1" applyBorder="1" applyAlignment="1">
      <alignment horizontal="right"/>
    </xf>
    <xf numFmtId="1" fontId="7" fillId="14" borderId="34" xfId="0" applyNumberFormat="1" applyFont="1" applyFill="1" applyBorder="1"/>
    <xf numFmtId="1" fontId="7" fillId="6" borderId="31" xfId="0" applyNumberFormat="1" applyFont="1" applyFill="1" applyBorder="1" applyProtection="1">
      <protection locked="0"/>
    </xf>
    <xf numFmtId="1" fontId="7" fillId="6" borderId="10" xfId="0" applyNumberFormat="1" applyFont="1" applyFill="1" applyBorder="1" applyProtection="1">
      <protection locked="0"/>
    </xf>
    <xf numFmtId="1" fontId="7" fillId="5" borderId="72" xfId="0" applyNumberFormat="1" applyFont="1" applyFill="1" applyBorder="1" applyAlignment="1">
      <alignment horizontal="center" vertical="center"/>
    </xf>
    <xf numFmtId="1" fontId="7" fillId="0" borderId="83" xfId="0" applyNumberFormat="1" applyFont="1" applyBorder="1" applyAlignment="1">
      <alignment horizontal="right" wrapText="1"/>
    </xf>
    <xf numFmtId="1" fontId="7" fillId="4" borderId="10" xfId="0" applyNumberFormat="1" applyFont="1" applyFill="1" applyBorder="1" applyAlignment="1">
      <alignment horizontal="right"/>
    </xf>
    <xf numFmtId="1" fontId="7" fillId="5" borderId="54" xfId="0" applyNumberFormat="1" applyFont="1" applyFill="1" applyBorder="1"/>
    <xf numFmtId="1" fontId="7" fillId="5" borderId="76" xfId="0" applyNumberFormat="1" applyFont="1" applyFill="1" applyBorder="1"/>
    <xf numFmtId="1" fontId="7" fillId="5" borderId="10" xfId="0" applyNumberFormat="1" applyFont="1" applyFill="1" applyBorder="1"/>
    <xf numFmtId="1" fontId="7" fillId="5" borderId="53" xfId="0" applyNumberFormat="1" applyFont="1" applyFill="1" applyBorder="1"/>
    <xf numFmtId="1" fontId="7" fillId="5" borderId="15" xfId="0" applyNumberFormat="1" applyFont="1" applyFill="1" applyBorder="1"/>
    <xf numFmtId="1" fontId="7" fillId="5" borderId="16" xfId="0" applyNumberFormat="1" applyFont="1" applyFill="1" applyBorder="1"/>
    <xf numFmtId="1" fontId="7" fillId="5" borderId="72" xfId="0" applyNumberFormat="1" applyFont="1" applyFill="1" applyBorder="1" applyAlignment="1">
      <alignment horizontal="left" vertical="center"/>
    </xf>
    <xf numFmtId="1" fontId="7" fillId="4" borderId="19" xfId="0" applyNumberFormat="1" applyFont="1" applyFill="1" applyBorder="1" applyAlignment="1">
      <alignment horizontal="right" wrapText="1"/>
    </xf>
    <xf numFmtId="1" fontId="7" fillId="6" borderId="18" xfId="0" applyNumberFormat="1" applyFont="1" applyFill="1" applyBorder="1" applyProtection="1">
      <protection locked="0"/>
    </xf>
    <xf numFmtId="1" fontId="7" fillId="5" borderId="60" xfId="0" applyNumberFormat="1" applyFont="1" applyFill="1" applyBorder="1" applyAlignment="1">
      <alignment horizontal="left" vertical="center" wrapText="1"/>
    </xf>
    <xf numFmtId="1" fontId="7" fillId="0" borderId="72" xfId="0" applyNumberFormat="1" applyFont="1" applyBorder="1" applyAlignment="1">
      <alignment horizontal="left" vertical="center"/>
    </xf>
    <xf numFmtId="1" fontId="7" fillId="4" borderId="23" xfId="0" applyNumberFormat="1" applyFont="1" applyFill="1" applyBorder="1" applyAlignment="1">
      <alignment horizontal="right" wrapText="1"/>
    </xf>
    <xf numFmtId="1" fontId="7" fillId="14" borderId="70" xfId="0" applyNumberFormat="1" applyFont="1" applyFill="1" applyBorder="1"/>
    <xf numFmtId="0" fontId="3" fillId="19" borderId="0" xfId="0" applyFont="1" applyFill="1"/>
    <xf numFmtId="1" fontId="7" fillId="0" borderId="84" xfId="0" applyNumberFormat="1" applyFont="1" applyBorder="1" applyAlignment="1">
      <alignment horizontal="left" vertical="center"/>
    </xf>
    <xf numFmtId="1" fontId="7" fillId="14" borderId="38" xfId="0" applyNumberFormat="1" applyFont="1" applyFill="1" applyBorder="1"/>
    <xf numFmtId="1" fontId="7" fillId="5" borderId="71" xfId="0" applyNumberFormat="1" applyFont="1" applyFill="1" applyBorder="1" applyAlignment="1">
      <alignment horizontal="left" vertical="center" wrapText="1"/>
    </xf>
    <xf numFmtId="1" fontId="7" fillId="4" borderId="11" xfId="0" applyNumberFormat="1" applyFont="1" applyFill="1" applyBorder="1" applyAlignment="1">
      <alignment horizontal="right" wrapText="1"/>
    </xf>
    <xf numFmtId="1" fontId="7" fillId="9" borderId="42" xfId="0" applyNumberFormat="1" applyFont="1" applyFill="1" applyBorder="1"/>
    <xf numFmtId="1" fontId="7" fillId="0" borderId="61" xfId="0" applyNumberFormat="1" applyFont="1" applyBorder="1" applyAlignment="1">
      <alignment horizontal="left" vertical="center"/>
    </xf>
    <xf numFmtId="1" fontId="7" fillId="0" borderId="71" xfId="0" applyNumberFormat="1" applyFont="1" applyBorder="1" applyAlignment="1">
      <alignment horizontal="left" vertical="center"/>
    </xf>
    <xf numFmtId="1" fontId="7" fillId="6" borderId="15" xfId="0" applyNumberFormat="1" applyFont="1" applyFill="1" applyBorder="1" applyProtection="1">
      <protection locked="0"/>
    </xf>
    <xf numFmtId="1" fontId="7" fillId="0" borderId="72" xfId="0" applyNumberFormat="1" applyFont="1" applyBorder="1" applyAlignment="1">
      <alignment wrapText="1"/>
    </xf>
    <xf numFmtId="1" fontId="7" fillId="4" borderId="19" xfId="0" applyNumberFormat="1" applyFont="1" applyFill="1" applyBorder="1" applyAlignment="1">
      <alignment horizontal="right"/>
    </xf>
    <xf numFmtId="1" fontId="7" fillId="0" borderId="61" xfId="0" applyNumberFormat="1" applyFont="1" applyBorder="1" applyAlignment="1">
      <alignment wrapText="1"/>
    </xf>
    <xf numFmtId="1" fontId="7" fillId="0" borderId="71" xfId="0" applyNumberFormat="1" applyFont="1" applyBorder="1" applyAlignment="1">
      <alignment wrapText="1"/>
    </xf>
    <xf numFmtId="1" fontId="7" fillId="4" borderId="35" xfId="0" applyNumberFormat="1" applyFont="1" applyFill="1" applyBorder="1" applyAlignment="1">
      <alignment horizontal="right"/>
    </xf>
    <xf numFmtId="1" fontId="7" fillId="0" borderId="72" xfId="0" applyNumberFormat="1" applyFont="1" applyBorder="1" applyAlignment="1">
      <alignment vertical="center" wrapText="1"/>
    </xf>
    <xf numFmtId="1" fontId="7" fillId="0" borderId="71" xfId="0" applyNumberFormat="1" applyFont="1" applyBorder="1" applyAlignment="1">
      <alignment vertical="center" wrapText="1"/>
    </xf>
    <xf numFmtId="1" fontId="7" fillId="4" borderId="41" xfId="0" applyNumberFormat="1" applyFont="1" applyFill="1" applyBorder="1" applyAlignment="1">
      <alignment horizontal="right" wrapText="1"/>
    </xf>
    <xf numFmtId="1" fontId="7" fillId="0" borderId="31" xfId="0" applyNumberFormat="1" applyFont="1" applyBorder="1" applyAlignment="1">
      <alignment vertical="center" wrapText="1"/>
    </xf>
    <xf numFmtId="1" fontId="7" fillId="4" borderId="84" xfId="0" applyNumberFormat="1" applyFont="1" applyFill="1" applyBorder="1" applyAlignment="1">
      <alignment horizontal="right" wrapText="1"/>
    </xf>
    <xf numFmtId="1" fontId="7" fillId="4" borderId="53" xfId="0" applyNumberFormat="1" applyFont="1" applyFill="1" applyBorder="1" applyAlignment="1">
      <alignment horizontal="right" wrapText="1"/>
    </xf>
    <xf numFmtId="1" fontId="7" fillId="14" borderId="64" xfId="0" applyNumberFormat="1" applyFont="1" applyFill="1" applyBorder="1"/>
    <xf numFmtId="1" fontId="7" fillId="0" borderId="50" xfId="0" applyNumberFormat="1" applyFont="1" applyBorder="1" applyAlignment="1">
      <alignment vertical="center" wrapText="1"/>
    </xf>
    <xf numFmtId="1" fontId="7" fillId="4" borderId="32" xfId="0" applyNumberFormat="1" applyFont="1" applyFill="1" applyBorder="1" applyAlignment="1">
      <alignment horizontal="right" wrapText="1"/>
    </xf>
    <xf numFmtId="1" fontId="7" fillId="14" borderId="32" xfId="0" applyNumberFormat="1" applyFont="1" applyFill="1" applyBorder="1"/>
    <xf numFmtId="1" fontId="7" fillId="0" borderId="19" xfId="0" applyNumberFormat="1" applyFont="1" applyBorder="1"/>
    <xf numFmtId="1" fontId="7" fillId="9" borderId="19" xfId="0" applyNumberFormat="1" applyFont="1" applyFill="1" applyBorder="1"/>
    <xf numFmtId="1" fontId="7" fillId="14" borderId="18" xfId="0" applyNumberFormat="1" applyFont="1" applyFill="1" applyBorder="1"/>
    <xf numFmtId="1" fontId="7" fillId="0" borderId="42" xfId="0" applyNumberFormat="1" applyFont="1" applyBorder="1"/>
    <xf numFmtId="1" fontId="7" fillId="6" borderId="104" xfId="0" applyNumberFormat="1" applyFont="1" applyFill="1" applyBorder="1" applyProtection="1">
      <protection locked="0"/>
    </xf>
    <xf numFmtId="1" fontId="7" fillId="0" borderId="28" xfId="0" applyNumberFormat="1" applyFont="1" applyBorder="1"/>
    <xf numFmtId="1" fontId="7" fillId="14" borderId="30" xfId="0" applyNumberFormat="1" applyFont="1" applyFill="1" applyBorder="1"/>
    <xf numFmtId="1" fontId="7" fillId="6" borderId="105" xfId="0" applyNumberFormat="1" applyFont="1" applyFill="1" applyBorder="1" applyProtection="1">
      <protection locked="0"/>
    </xf>
    <xf numFmtId="1" fontId="7" fillId="0" borderId="23" xfId="0" applyNumberFormat="1" applyFont="1" applyBorder="1" applyAlignment="1">
      <alignment horizontal="right"/>
    </xf>
    <xf numFmtId="1" fontId="7" fillId="16" borderId="26" xfId="0" applyNumberFormat="1" applyFont="1" applyFill="1" applyBorder="1" applyProtection="1">
      <protection locked="0"/>
    </xf>
    <xf numFmtId="1" fontId="7" fillId="0" borderId="28" xfId="0" applyNumberFormat="1" applyFont="1" applyBorder="1" applyAlignment="1">
      <alignment horizontal="right"/>
    </xf>
    <xf numFmtId="1" fontId="7" fillId="14" borderId="27" xfId="0" applyNumberFormat="1" applyFont="1" applyFill="1" applyBorder="1"/>
    <xf numFmtId="1" fontId="7" fillId="14" borderId="61" xfId="0" applyNumberFormat="1" applyFont="1" applyFill="1" applyBorder="1" applyAlignment="1">
      <alignment horizontal="right" wrapText="1"/>
    </xf>
    <xf numFmtId="1" fontId="7" fillId="14" borderId="66" xfId="0" applyNumberFormat="1" applyFont="1" applyFill="1" applyBorder="1" applyAlignment="1">
      <alignment horizontal="right"/>
    </xf>
    <xf numFmtId="1" fontId="7" fillId="14" borderId="63" xfId="0" applyNumberFormat="1" applyFont="1" applyFill="1" applyBorder="1" applyAlignment="1">
      <alignment horizontal="right"/>
    </xf>
    <xf numFmtId="1" fontId="7" fillId="9" borderId="63" xfId="0" applyNumberFormat="1" applyFont="1" applyFill="1" applyBorder="1"/>
    <xf numFmtId="1" fontId="7" fillId="9" borderId="62" xfId="0" applyNumberFormat="1" applyFont="1" applyFill="1" applyBorder="1"/>
    <xf numFmtId="1" fontId="7" fillId="9" borderId="87" xfId="0" applyNumberFormat="1" applyFont="1" applyFill="1" applyBorder="1"/>
    <xf numFmtId="1" fontId="7" fillId="14" borderId="69" xfId="0" applyNumberFormat="1" applyFont="1" applyFill="1" applyBorder="1"/>
    <xf numFmtId="1" fontId="7" fillId="0" borderId="70" xfId="0" applyNumberFormat="1" applyFont="1" applyBorder="1"/>
    <xf numFmtId="1" fontId="7" fillId="16" borderId="105" xfId="0" applyNumberFormat="1" applyFont="1" applyFill="1" applyBorder="1" applyProtection="1">
      <protection locked="0"/>
    </xf>
    <xf numFmtId="1" fontId="7" fillId="9" borderId="69" xfId="0" applyNumberFormat="1" applyFont="1" applyFill="1" applyBorder="1"/>
    <xf numFmtId="1" fontId="7" fillId="14" borderId="71" xfId="0" applyNumberFormat="1" applyFont="1" applyFill="1" applyBorder="1" applyAlignment="1">
      <alignment horizontal="right" wrapText="1"/>
    </xf>
    <xf numFmtId="1" fontId="7" fillId="14" borderId="33" xfId="0" applyNumberFormat="1" applyFont="1" applyFill="1" applyBorder="1" applyAlignment="1">
      <alignment horizontal="right"/>
    </xf>
    <xf numFmtId="1" fontId="7" fillId="14" borderId="35" xfId="0" applyNumberFormat="1" applyFont="1" applyFill="1" applyBorder="1" applyAlignment="1">
      <alignment horizontal="right"/>
    </xf>
    <xf numFmtId="1" fontId="7" fillId="9" borderId="82" xfId="0" applyNumberFormat="1" applyFont="1" applyFill="1" applyBorder="1"/>
    <xf numFmtId="1" fontId="7" fillId="14" borderId="37" xfId="0" applyNumberFormat="1" applyFont="1" applyFill="1" applyBorder="1"/>
    <xf numFmtId="1" fontId="7" fillId="16" borderId="49" xfId="0" applyNumberFormat="1" applyFont="1" applyFill="1" applyBorder="1" applyProtection="1">
      <protection locked="0"/>
    </xf>
    <xf numFmtId="1" fontId="7" fillId="9" borderId="37" xfId="0" applyNumberFormat="1" applyFont="1" applyFill="1" applyBorder="1"/>
    <xf numFmtId="1" fontId="6" fillId="0" borderId="9" xfId="0" applyNumberFormat="1" applyFont="1" applyBorder="1" applyAlignment="1">
      <alignment horizontal="left"/>
    </xf>
    <xf numFmtId="1" fontId="3" fillId="0" borderId="106" xfId="0" applyNumberFormat="1" applyFont="1" applyBorder="1"/>
    <xf numFmtId="1" fontId="3" fillId="0" borderId="107" xfId="0" applyNumberFormat="1" applyFont="1" applyBorder="1"/>
    <xf numFmtId="1" fontId="7" fillId="0" borderId="101" xfId="0" applyNumberFormat="1" applyFont="1" applyBorder="1" applyAlignment="1">
      <alignment horizontal="center" vertical="center" wrapText="1"/>
    </xf>
    <xf numFmtId="1" fontId="7" fillId="0" borderId="72" xfId="0" applyNumberFormat="1" applyFont="1" applyBorder="1" applyAlignment="1">
      <alignment horizontal="right" wrapText="1"/>
    </xf>
    <xf numFmtId="1" fontId="7" fillId="0" borderId="71" xfId="0" applyNumberFormat="1" applyFont="1" applyBorder="1" applyAlignment="1">
      <alignment horizontal="right" wrapText="1"/>
    </xf>
    <xf numFmtId="1" fontId="7" fillId="16" borderId="37" xfId="0" applyNumberFormat="1" applyFont="1" applyFill="1" applyBorder="1" applyProtection="1">
      <protection locked="0"/>
    </xf>
    <xf numFmtId="1" fontId="7" fillId="5" borderId="0" xfId="0" applyNumberFormat="1" applyFont="1" applyFill="1" applyAlignment="1">
      <alignment horizontal="left" wrapText="1"/>
    </xf>
    <xf numFmtId="1" fontId="7" fillId="5" borderId="0" xfId="0" applyNumberFormat="1" applyFont="1" applyFill="1" applyAlignment="1">
      <alignment wrapText="1"/>
    </xf>
    <xf numFmtId="1" fontId="7" fillId="5" borderId="9" xfId="0" applyNumberFormat="1" applyFont="1" applyFill="1" applyBorder="1" applyAlignment="1">
      <alignment wrapText="1"/>
    </xf>
    <xf numFmtId="1" fontId="7" fillId="0" borderId="9" xfId="0" applyNumberFormat="1" applyFont="1" applyBorder="1" applyAlignment="1">
      <alignment wrapText="1"/>
    </xf>
    <xf numFmtId="1" fontId="7" fillId="5" borderId="108" xfId="0" applyNumberFormat="1" applyFont="1" applyFill="1" applyBorder="1" applyAlignment="1">
      <alignment wrapText="1"/>
    </xf>
    <xf numFmtId="1" fontId="7" fillId="5" borderId="109" xfId="0" applyNumberFormat="1" applyFont="1" applyFill="1" applyBorder="1" applyAlignment="1">
      <alignment wrapText="1"/>
    </xf>
    <xf numFmtId="1" fontId="7" fillId="4" borderId="40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41" xfId="0" applyNumberFormat="1" applyFont="1" applyFill="1" applyBorder="1" applyAlignment="1">
      <alignment horizontal="right" vertical="center" wrapText="1"/>
    </xf>
    <xf numFmtId="1" fontId="7" fillId="6" borderId="43" xfId="0" applyNumberFormat="1" applyFont="1" applyFill="1" applyBorder="1" applyAlignment="1" applyProtection="1">
      <alignment wrapText="1"/>
      <protection locked="0"/>
    </xf>
    <xf numFmtId="1" fontId="7" fillId="6" borderId="44" xfId="0" applyNumberFormat="1" applyFont="1" applyFill="1" applyBorder="1" applyAlignment="1" applyProtection="1">
      <alignment wrapText="1"/>
      <protection locked="0"/>
    </xf>
    <xf numFmtId="1" fontId="7" fillId="6" borderId="19" xfId="0" applyNumberFormat="1" applyFont="1" applyFill="1" applyBorder="1" applyAlignment="1" applyProtection="1">
      <alignment wrapText="1"/>
      <protection locked="0"/>
    </xf>
    <xf numFmtId="1" fontId="7" fillId="14" borderId="110" xfId="0" applyNumberFormat="1" applyFont="1" applyFill="1" applyBorder="1" applyAlignment="1">
      <alignment wrapText="1"/>
    </xf>
    <xf numFmtId="1" fontId="7" fillId="14" borderId="111" xfId="0" applyNumberFormat="1" applyFont="1" applyFill="1" applyBorder="1" applyAlignment="1">
      <alignment wrapText="1"/>
    </xf>
    <xf numFmtId="1" fontId="7" fillId="14" borderId="27" xfId="0" applyNumberFormat="1" applyFont="1" applyFill="1" applyBorder="1" applyAlignment="1">
      <alignment wrapText="1"/>
    </xf>
    <xf numFmtId="1" fontId="7" fillId="14" borderId="43" xfId="0" applyNumberFormat="1" applyFont="1" applyFill="1" applyBorder="1" applyAlignment="1">
      <alignment wrapText="1"/>
    </xf>
    <xf numFmtId="1" fontId="7" fillId="4" borderId="32" xfId="0" applyNumberFormat="1" applyFont="1" applyFill="1" applyBorder="1" applyAlignment="1">
      <alignment horizontal="right" vertical="center" wrapText="1"/>
    </xf>
    <xf numFmtId="1" fontId="7" fillId="6" borderId="32" xfId="0" applyNumberFormat="1" applyFont="1" applyFill="1" applyBorder="1" applyAlignment="1" applyProtection="1">
      <alignment wrapText="1"/>
      <protection locked="0"/>
    </xf>
    <xf numFmtId="1" fontId="7" fillId="6" borderId="34" xfId="0" applyNumberFormat="1" applyFont="1" applyFill="1" applyBorder="1" applyAlignment="1" applyProtection="1">
      <alignment wrapText="1"/>
      <protection locked="0"/>
    </xf>
    <xf numFmtId="1" fontId="7" fillId="6" borderId="33" xfId="0" applyNumberFormat="1" applyFont="1" applyFill="1" applyBorder="1" applyAlignment="1" applyProtection="1">
      <alignment wrapText="1"/>
      <protection locked="0"/>
    </xf>
    <xf numFmtId="1" fontId="7" fillId="6" borderId="35" xfId="0" applyNumberFormat="1" applyFont="1" applyFill="1" applyBorder="1" applyAlignment="1" applyProtection="1">
      <alignment wrapText="1"/>
      <protection locked="0"/>
    </xf>
    <xf numFmtId="1" fontId="7" fillId="6" borderId="37" xfId="0" applyNumberFormat="1" applyFont="1" applyFill="1" applyBorder="1" applyAlignment="1" applyProtection="1">
      <alignment wrapText="1"/>
      <protection locked="0"/>
    </xf>
    <xf numFmtId="1" fontId="7" fillId="6" borderId="82" xfId="0" applyNumberFormat="1" applyFont="1" applyFill="1" applyBorder="1" applyAlignment="1" applyProtection="1">
      <alignment wrapText="1"/>
      <protection locked="0"/>
    </xf>
    <xf numFmtId="1" fontId="7" fillId="14" borderId="34" xfId="0" applyNumberFormat="1" applyFont="1" applyFill="1" applyBorder="1" applyAlignment="1">
      <alignment wrapText="1"/>
    </xf>
    <xf numFmtId="1" fontId="7" fillId="6" borderId="25" xfId="0" applyNumberFormat="1" applyFont="1" applyFill="1" applyBorder="1" applyAlignment="1" applyProtection="1">
      <alignment wrapText="1"/>
      <protection locked="0"/>
    </xf>
    <xf numFmtId="1" fontId="7" fillId="6" borderId="81" xfId="0" applyNumberFormat="1" applyFont="1" applyFill="1" applyBorder="1" applyAlignment="1" applyProtection="1">
      <alignment wrapText="1"/>
      <protection locked="0"/>
    </xf>
    <xf numFmtId="1" fontId="7" fillId="6" borderId="22" xfId="0" applyNumberFormat="1" applyFont="1" applyFill="1" applyBorder="1" applyAlignment="1" applyProtection="1">
      <alignment wrapText="1"/>
      <protection locked="0"/>
    </xf>
    <xf numFmtId="1" fontId="7" fillId="6" borderId="21" xfId="0" applyNumberFormat="1" applyFont="1" applyFill="1" applyBorder="1" applyAlignment="1" applyProtection="1">
      <alignment wrapText="1"/>
      <protection locked="0"/>
    </xf>
    <xf numFmtId="1" fontId="7" fillId="6" borderId="20" xfId="0" applyNumberFormat="1" applyFont="1" applyFill="1" applyBorder="1" applyAlignment="1" applyProtection="1">
      <alignment wrapText="1"/>
      <protection locked="0"/>
    </xf>
    <xf numFmtId="1" fontId="7" fillId="6" borderId="23" xfId="0" applyNumberFormat="1" applyFont="1" applyFill="1" applyBorder="1" applyAlignment="1" applyProtection="1">
      <alignment wrapText="1"/>
      <protection locked="0"/>
    </xf>
    <xf numFmtId="1" fontId="7" fillId="4" borderId="110" xfId="0" applyNumberFormat="1" applyFont="1" applyFill="1" applyBorder="1" applyAlignment="1">
      <alignment horizontal="right" wrapText="1"/>
    </xf>
    <xf numFmtId="1" fontId="7" fillId="4" borderId="113" xfId="0" applyNumberFormat="1" applyFont="1" applyFill="1" applyBorder="1" applyAlignment="1">
      <alignment horizontal="right" vertical="center" wrapText="1"/>
    </xf>
    <xf numFmtId="1" fontId="7" fillId="6" borderId="110" xfId="0" applyNumberFormat="1" applyFont="1" applyFill="1" applyBorder="1" applyAlignment="1" applyProtection="1">
      <alignment wrapText="1"/>
      <protection locked="0"/>
    </xf>
    <xf numFmtId="1" fontId="7" fillId="6" borderId="111" xfId="0" applyNumberFormat="1" applyFont="1" applyFill="1" applyBorder="1" applyAlignment="1" applyProtection="1">
      <alignment wrapText="1"/>
      <protection locked="0"/>
    </xf>
    <xf numFmtId="1" fontId="7" fillId="6" borderId="114" xfId="0" applyNumberFormat="1" applyFont="1" applyFill="1" applyBorder="1" applyAlignment="1" applyProtection="1">
      <alignment wrapText="1"/>
      <protection locked="0"/>
    </xf>
    <xf numFmtId="1" fontId="7" fillId="6" borderId="28" xfId="0" applyNumberFormat="1" applyFont="1" applyFill="1" applyBorder="1" applyAlignment="1" applyProtection="1">
      <alignment wrapText="1"/>
      <protection locked="0"/>
    </xf>
    <xf numFmtId="1" fontId="7" fillId="6" borderId="115" xfId="0" applyNumberFormat="1" applyFont="1" applyFill="1" applyBorder="1" applyAlignment="1" applyProtection="1">
      <alignment wrapText="1"/>
      <protection locked="0"/>
    </xf>
    <xf numFmtId="1" fontId="7" fillId="6" borderId="116" xfId="0" applyNumberFormat="1" applyFont="1" applyFill="1" applyBorder="1" applyAlignment="1" applyProtection="1">
      <alignment wrapText="1"/>
      <protection locked="0"/>
    </xf>
    <xf numFmtId="1" fontId="7" fillId="14" borderId="114" xfId="0" applyNumberFormat="1" applyFont="1" applyFill="1" applyBorder="1" applyAlignment="1">
      <alignment wrapText="1"/>
    </xf>
    <xf numFmtId="1" fontId="7" fillId="6" borderId="62" xfId="0" applyNumberFormat="1" applyFont="1" applyFill="1" applyBorder="1" applyAlignment="1" applyProtection="1">
      <alignment wrapText="1"/>
      <protection locked="0"/>
    </xf>
    <xf numFmtId="1" fontId="7" fillId="6" borderId="64" xfId="0" applyNumberFormat="1" applyFont="1" applyFill="1" applyBorder="1" applyAlignment="1" applyProtection="1">
      <alignment wrapText="1"/>
      <protection locked="0"/>
    </xf>
    <xf numFmtId="1" fontId="7" fillId="6" borderId="66" xfId="0" applyNumberFormat="1" applyFont="1" applyFill="1" applyBorder="1" applyAlignment="1" applyProtection="1">
      <alignment wrapText="1"/>
      <protection locked="0"/>
    </xf>
    <xf numFmtId="1" fontId="7" fillId="6" borderId="63" xfId="0" applyNumberFormat="1" applyFont="1" applyFill="1" applyBorder="1" applyAlignment="1" applyProtection="1">
      <alignment wrapText="1"/>
      <protection locked="0"/>
    </xf>
    <xf numFmtId="1" fontId="7" fillId="6" borderId="69" xfId="0" applyNumberFormat="1" applyFont="1" applyFill="1" applyBorder="1" applyAlignment="1" applyProtection="1">
      <alignment wrapText="1"/>
      <protection locked="0"/>
    </xf>
    <xf numFmtId="1" fontId="7" fillId="6" borderId="87" xfId="0" applyNumberFormat="1" applyFont="1" applyFill="1" applyBorder="1" applyAlignment="1" applyProtection="1">
      <alignment wrapText="1"/>
      <protection locked="0"/>
    </xf>
    <xf numFmtId="1" fontId="7" fillId="14" borderId="62" xfId="0" applyNumberFormat="1" applyFont="1" applyFill="1" applyBorder="1" applyAlignment="1">
      <alignment wrapText="1"/>
    </xf>
    <xf numFmtId="1" fontId="7" fillId="14" borderId="64" xfId="0" applyNumberFormat="1" applyFont="1" applyFill="1" applyBorder="1" applyAlignment="1">
      <alignment wrapText="1"/>
    </xf>
    <xf numFmtId="1" fontId="7" fillId="14" borderId="67" xfId="0" applyNumberFormat="1" applyFont="1" applyFill="1" applyBorder="1" applyAlignment="1">
      <alignment wrapText="1"/>
    </xf>
    <xf numFmtId="1" fontId="7" fillId="14" borderId="32" xfId="0" applyNumberFormat="1" applyFont="1" applyFill="1" applyBorder="1" applyAlignment="1">
      <alignment wrapText="1"/>
    </xf>
    <xf numFmtId="1" fontId="7" fillId="14" borderId="48" xfId="0" applyNumberFormat="1" applyFont="1" applyFill="1" applyBorder="1" applyAlignment="1">
      <alignment wrapText="1"/>
    </xf>
    <xf numFmtId="1" fontId="7" fillId="4" borderId="7" xfId="0" applyNumberFormat="1" applyFont="1" applyFill="1" applyBorder="1" applyAlignment="1">
      <alignment horizontal="right" vertical="center" wrapText="1"/>
    </xf>
    <xf numFmtId="1" fontId="7" fillId="0" borderId="73" xfId="0" applyNumberFormat="1" applyFont="1" applyBorder="1" applyAlignment="1">
      <alignment horizontal="right" vertical="center" wrapText="1"/>
    </xf>
    <xf numFmtId="1" fontId="7" fillId="0" borderId="111" xfId="0" applyNumberFormat="1" applyFont="1" applyBorder="1" applyAlignment="1">
      <alignment horizontal="right" vertical="center" wrapText="1"/>
    </xf>
    <xf numFmtId="1" fontId="7" fillId="6" borderId="45" xfId="0" applyNumberFormat="1" applyFont="1" applyFill="1" applyBorder="1" applyAlignment="1" applyProtection="1">
      <alignment wrapText="1"/>
      <protection locked="0"/>
    </xf>
    <xf numFmtId="1" fontId="7" fillId="6" borderId="118" xfId="0" applyNumberFormat="1" applyFont="1" applyFill="1" applyBorder="1" applyAlignment="1" applyProtection="1">
      <alignment wrapText="1"/>
      <protection locked="0"/>
    </xf>
    <xf numFmtId="1" fontId="7" fillId="4" borderId="13" xfId="0" applyNumberFormat="1" applyFont="1" applyFill="1" applyBorder="1" applyAlignment="1">
      <alignment horizontal="right" vertical="center" wrapText="1"/>
    </xf>
    <xf numFmtId="1" fontId="7" fillId="0" borderId="8" xfId="0" applyNumberFormat="1" applyFont="1" applyBorder="1" applyAlignment="1">
      <alignment horizontal="right" vertical="center" wrapText="1"/>
    </xf>
    <xf numFmtId="1" fontId="7" fillId="6" borderId="68" xfId="0" applyNumberFormat="1" applyFont="1" applyFill="1" applyBorder="1" applyAlignment="1" applyProtection="1">
      <alignment wrapText="1"/>
      <protection locked="0"/>
    </xf>
    <xf numFmtId="1" fontId="7" fillId="0" borderId="22" xfId="0" applyNumberFormat="1" applyFont="1" applyBorder="1" applyAlignment="1">
      <alignment horizontal="right" vertical="center" wrapText="1"/>
    </xf>
    <xf numFmtId="1" fontId="7" fillId="6" borderId="36" xfId="0" applyNumberFormat="1" applyFont="1" applyFill="1" applyBorder="1" applyAlignment="1" applyProtection="1">
      <alignment wrapText="1"/>
      <protection locked="0"/>
    </xf>
    <xf numFmtId="1" fontId="7" fillId="0" borderId="74" xfId="0" applyNumberFormat="1" applyFont="1" applyBorder="1" applyAlignment="1">
      <alignment horizontal="right" vertical="center" wrapText="1"/>
    </xf>
    <xf numFmtId="1" fontId="7" fillId="6" borderId="54" xfId="0" applyNumberFormat="1" applyFont="1" applyFill="1" applyBorder="1" applyAlignment="1" applyProtection="1">
      <alignment wrapText="1"/>
      <protection locked="0"/>
    </xf>
    <xf numFmtId="1" fontId="7" fillId="6" borderId="10" xfId="0" applyNumberFormat="1" applyFont="1" applyFill="1" applyBorder="1" applyAlignment="1" applyProtection="1">
      <alignment wrapText="1"/>
      <protection locked="0"/>
    </xf>
    <xf numFmtId="1" fontId="7" fillId="6" borderId="56" xfId="0" applyNumberFormat="1" applyFont="1" applyFill="1" applyBorder="1" applyAlignment="1" applyProtection="1">
      <alignment wrapText="1"/>
      <protection locked="0"/>
    </xf>
    <xf numFmtId="1" fontId="7" fillId="14" borderId="53" xfId="0" applyNumberFormat="1" applyFont="1" applyFill="1" applyBorder="1" applyAlignment="1">
      <alignment wrapText="1"/>
    </xf>
    <xf numFmtId="1" fontId="7" fillId="14" borderId="76" xfId="0" applyNumberFormat="1" applyFont="1" applyFill="1" applyBorder="1" applyAlignment="1">
      <alignment wrapText="1"/>
    </xf>
    <xf numFmtId="1" fontId="7" fillId="6" borderId="53" xfId="0" applyNumberFormat="1" applyFont="1" applyFill="1" applyBorder="1" applyAlignment="1" applyProtection="1">
      <alignment wrapText="1"/>
      <protection locked="0"/>
    </xf>
    <xf numFmtId="1" fontId="7" fillId="4" borderId="20" xfId="0" applyNumberFormat="1" applyFont="1" applyFill="1" applyBorder="1" applyAlignment="1">
      <alignment horizontal="right" wrapText="1"/>
    </xf>
    <xf numFmtId="1" fontId="7" fillId="0" borderId="4" xfId="0" applyNumberFormat="1" applyFont="1" applyBorder="1" applyAlignment="1">
      <alignment horizontal="right" vertical="center" wrapText="1"/>
    </xf>
    <xf numFmtId="1" fontId="7" fillId="4" borderId="62" xfId="0" applyNumberFormat="1" applyFont="1" applyFill="1" applyBorder="1" applyAlignment="1">
      <alignment horizontal="right" wrapText="1"/>
    </xf>
    <xf numFmtId="1" fontId="7" fillId="9" borderId="43" xfId="0" applyNumberFormat="1" applyFont="1" applyFill="1" applyBorder="1" applyAlignment="1">
      <alignment wrapText="1"/>
    </xf>
    <xf numFmtId="1" fontId="7" fillId="9" borderId="114" xfId="0" applyNumberFormat="1" applyFont="1" applyFill="1" applyBorder="1" applyAlignment="1">
      <alignment wrapText="1"/>
    </xf>
    <xf numFmtId="1" fontId="7" fillId="9" borderId="111" xfId="0" applyNumberFormat="1" applyFont="1" applyFill="1" applyBorder="1" applyAlignment="1">
      <alignment wrapText="1"/>
    </xf>
    <xf numFmtId="1" fontId="7" fillId="9" borderId="66" xfId="0" applyNumberFormat="1" applyFont="1" applyFill="1" applyBorder="1" applyAlignment="1">
      <alignment wrapText="1"/>
    </xf>
    <xf numFmtId="1" fontId="7" fillId="9" borderId="64" xfId="0" applyNumberFormat="1" applyFont="1" applyFill="1" applyBorder="1" applyAlignment="1">
      <alignment wrapText="1"/>
    </xf>
    <xf numFmtId="1" fontId="7" fillId="9" borderId="32" xfId="0" applyNumberFormat="1" applyFont="1" applyFill="1" applyBorder="1" applyAlignment="1">
      <alignment wrapText="1"/>
    </xf>
    <xf numFmtId="1" fontId="7" fillId="9" borderId="34" xfId="0" applyNumberFormat="1" applyFont="1" applyFill="1" applyBorder="1" applyAlignment="1">
      <alignment wrapText="1"/>
    </xf>
    <xf numFmtId="1" fontId="7" fillId="9" borderId="33" xfId="0" applyNumberFormat="1" applyFont="1" applyFill="1" applyBorder="1" applyAlignment="1">
      <alignment wrapText="1"/>
    </xf>
    <xf numFmtId="1" fontId="7" fillId="9" borderId="20" xfId="0" applyNumberFormat="1" applyFont="1" applyFill="1" applyBorder="1" applyAlignment="1">
      <alignment wrapText="1"/>
    </xf>
    <xf numFmtId="1" fontId="7" fillId="9" borderId="22" xfId="0" applyNumberFormat="1" applyFont="1" applyFill="1" applyBorder="1" applyAlignment="1">
      <alignment wrapText="1"/>
    </xf>
    <xf numFmtId="1" fontId="7" fillId="9" borderId="21" xfId="0" applyNumberFormat="1" applyFont="1" applyFill="1" applyBorder="1" applyAlignment="1">
      <alignment wrapText="1"/>
    </xf>
    <xf numFmtId="1" fontId="7" fillId="14" borderId="21" xfId="0" applyNumberFormat="1" applyFont="1" applyFill="1" applyBorder="1" applyAlignment="1">
      <alignment wrapText="1"/>
    </xf>
    <xf numFmtId="1" fontId="7" fillId="14" borderId="22" xfId="0" applyNumberFormat="1" applyFont="1" applyFill="1" applyBorder="1" applyAlignment="1">
      <alignment wrapText="1"/>
    </xf>
    <xf numFmtId="1" fontId="7" fillId="9" borderId="110" xfId="0" applyNumberFormat="1" applyFont="1" applyFill="1" applyBorder="1" applyAlignment="1">
      <alignment wrapText="1"/>
    </xf>
    <xf numFmtId="1" fontId="7" fillId="9" borderId="62" xfId="0" applyNumberFormat="1" applyFont="1" applyFill="1" applyBorder="1" applyAlignment="1">
      <alignment wrapText="1"/>
    </xf>
    <xf numFmtId="1" fontId="7" fillId="14" borderId="20" xfId="0" applyNumberFormat="1" applyFont="1" applyFill="1" applyBorder="1" applyAlignment="1">
      <alignment wrapText="1"/>
    </xf>
    <xf numFmtId="1" fontId="7" fillId="14" borderId="79" xfId="0" applyNumberFormat="1" applyFont="1" applyFill="1" applyBorder="1" applyAlignment="1">
      <alignment wrapText="1"/>
    </xf>
    <xf numFmtId="1" fontId="7" fillId="14" borderId="74" xfId="0" applyNumberFormat="1" applyFont="1" applyFill="1" applyBorder="1" applyAlignment="1">
      <alignment wrapText="1"/>
    </xf>
    <xf numFmtId="1" fontId="7" fillId="14" borderId="54" xfId="0" applyNumberFormat="1" applyFont="1" applyFill="1" applyBorder="1" applyAlignment="1">
      <alignment wrapText="1"/>
    </xf>
    <xf numFmtId="1" fontId="7" fillId="3" borderId="73" xfId="2" applyNumberFormat="1" applyFont="1" applyBorder="1" applyAlignment="1" applyProtection="1">
      <alignment wrapText="1"/>
      <protection locked="0"/>
    </xf>
    <xf numFmtId="1" fontId="7" fillId="0" borderId="110" xfId="0" applyNumberFormat="1" applyFont="1" applyBorder="1" applyAlignment="1">
      <alignment horizontal="right" wrapText="1"/>
    </xf>
    <xf numFmtId="1" fontId="7" fillId="6" borderId="85" xfId="0" applyNumberFormat="1" applyFont="1" applyFill="1" applyBorder="1" applyAlignment="1" applyProtection="1">
      <alignment wrapText="1"/>
      <protection locked="0"/>
    </xf>
    <xf numFmtId="1" fontId="7" fillId="6" borderId="79" xfId="0" applyNumberFormat="1" applyFont="1" applyFill="1" applyBorder="1" applyAlignment="1" applyProtection="1">
      <alignment wrapText="1"/>
      <protection locked="0"/>
    </xf>
    <xf numFmtId="1" fontId="7" fillId="6" borderId="8" xfId="0" applyNumberFormat="1" applyFont="1" applyFill="1" applyBorder="1" applyAlignment="1" applyProtection="1">
      <alignment wrapText="1"/>
      <protection locked="0"/>
    </xf>
    <xf numFmtId="1" fontId="7" fillId="6" borderId="74" xfId="0" applyNumberFormat="1" applyFont="1" applyFill="1" applyBorder="1" applyAlignment="1" applyProtection="1">
      <alignment wrapText="1"/>
      <protection locked="0"/>
    </xf>
    <xf numFmtId="1" fontId="7" fillId="4" borderId="42" xfId="0" applyNumberFormat="1" applyFont="1" applyFill="1" applyBorder="1" applyAlignment="1">
      <alignment horizontal="right" wrapText="1"/>
    </xf>
    <xf numFmtId="1" fontId="7" fillId="4" borderId="45" xfId="0" applyNumberFormat="1" applyFont="1" applyFill="1" applyBorder="1" applyAlignment="1">
      <alignment horizontal="right" wrapText="1"/>
    </xf>
    <xf numFmtId="1" fontId="7" fillId="4" borderId="26" xfId="0" applyNumberFormat="1" applyFont="1" applyFill="1" applyBorder="1" applyAlignment="1">
      <alignment horizontal="right" wrapText="1"/>
    </xf>
    <xf numFmtId="1" fontId="7" fillId="4" borderId="22" xfId="0" applyNumberFormat="1" applyFont="1" applyFill="1" applyBorder="1" applyAlignment="1">
      <alignment horizontal="right" wrapText="1"/>
    </xf>
    <xf numFmtId="1" fontId="7" fillId="4" borderId="114" xfId="0" applyNumberFormat="1" applyFont="1" applyFill="1" applyBorder="1" applyAlignment="1">
      <alignment horizontal="right" wrapText="1"/>
    </xf>
    <xf numFmtId="1" fontId="7" fillId="4" borderId="118" xfId="0" applyNumberFormat="1" applyFont="1" applyFill="1" applyBorder="1" applyAlignment="1">
      <alignment horizontal="right" wrapText="1"/>
    </xf>
    <xf numFmtId="1" fontId="7" fillId="14" borderId="110" xfId="0" applyNumberFormat="1" applyFont="1" applyFill="1" applyBorder="1" applyAlignment="1">
      <alignment horizontal="right" wrapText="1"/>
    </xf>
    <xf numFmtId="1" fontId="7" fillId="14" borderId="111" xfId="0" applyNumberFormat="1" applyFont="1" applyFill="1" applyBorder="1" applyAlignment="1">
      <alignment horizontal="right" wrapText="1"/>
    </xf>
    <xf numFmtId="1" fontId="7" fillId="4" borderId="111" xfId="0" applyNumberFormat="1" applyFont="1" applyFill="1" applyBorder="1" applyAlignment="1">
      <alignment horizontal="right" wrapText="1"/>
    </xf>
    <xf numFmtId="1" fontId="7" fillId="4" borderId="16" xfId="0" applyNumberFormat="1" applyFont="1" applyFill="1" applyBorder="1" applyAlignment="1">
      <alignment horizontal="right" wrapText="1"/>
    </xf>
    <xf numFmtId="1" fontId="7" fillId="4" borderId="76" xfId="0" applyNumberFormat="1" applyFont="1" applyFill="1" applyBorder="1" applyAlignment="1">
      <alignment horizontal="right" wrapText="1"/>
    </xf>
    <xf numFmtId="1" fontId="7" fillId="4" borderId="10" xfId="0" applyNumberFormat="1" applyFont="1" applyFill="1" applyBorder="1" applyAlignment="1">
      <alignment horizontal="right" wrapText="1"/>
    </xf>
    <xf numFmtId="1" fontId="7" fillId="4" borderId="36" xfId="0" applyNumberFormat="1" applyFont="1" applyFill="1" applyBorder="1" applyAlignment="1">
      <alignment horizontal="right" wrapText="1"/>
    </xf>
    <xf numFmtId="1" fontId="7" fillId="14" borderId="32" xfId="0" applyNumberFormat="1" applyFont="1" applyFill="1" applyBorder="1" applyAlignment="1">
      <alignment horizontal="right" wrapText="1"/>
    </xf>
    <xf numFmtId="1" fontId="7" fillId="14" borderId="34" xfId="0" applyNumberFormat="1" applyFont="1" applyFill="1" applyBorder="1" applyAlignment="1">
      <alignment horizontal="right" wrapText="1"/>
    </xf>
    <xf numFmtId="1" fontId="7" fillId="4" borderId="34" xfId="0" applyNumberFormat="1" applyFont="1" applyFill="1" applyBorder="1" applyAlignment="1">
      <alignment horizontal="right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113" xfId="0" applyNumberFormat="1" applyFont="1" applyBorder="1"/>
    <xf numFmtId="1" fontId="7" fillId="6" borderId="114" xfId="0" applyNumberFormat="1" applyFont="1" applyFill="1" applyBorder="1" applyProtection="1">
      <protection locked="0"/>
    </xf>
    <xf numFmtId="1" fontId="7" fillId="6" borderId="111" xfId="0" applyNumberFormat="1" applyFont="1" applyFill="1" applyBorder="1" applyProtection="1">
      <protection locked="0"/>
    </xf>
    <xf numFmtId="1" fontId="7" fillId="6" borderId="118" xfId="0" applyNumberFormat="1" applyFont="1" applyFill="1" applyBorder="1" applyProtection="1">
      <protection locked="0"/>
    </xf>
    <xf numFmtId="1" fontId="7" fillId="6" borderId="115" xfId="0" applyNumberFormat="1" applyFont="1" applyFill="1" applyBorder="1" applyProtection="1">
      <protection locked="0"/>
    </xf>
    <xf numFmtId="1" fontId="6" fillId="5" borderId="0" xfId="0" applyNumberFormat="1" applyFont="1" applyFill="1"/>
    <xf numFmtId="1" fontId="4" fillId="5" borderId="9" xfId="0" applyNumberFormat="1" applyFont="1" applyFill="1" applyBorder="1" applyAlignment="1">
      <alignment horizontal="left"/>
    </xf>
    <xf numFmtId="1" fontId="4" fillId="4" borderId="9" xfId="0" applyNumberFormat="1" applyFont="1" applyFill="1" applyBorder="1" applyAlignment="1">
      <alignment horizontal="left"/>
    </xf>
    <xf numFmtId="1" fontId="4" fillId="4" borderId="0" xfId="0" applyNumberFormat="1" applyFont="1" applyFill="1"/>
    <xf numFmtId="1" fontId="7" fillId="0" borderId="14" xfId="0" applyNumberFormat="1" applyFont="1" applyBorder="1" applyAlignment="1" applyProtection="1">
      <alignment horizontal="center" vertical="center" wrapText="1"/>
      <protection hidden="1"/>
    </xf>
    <xf numFmtId="1" fontId="7" fillId="0" borderId="51" xfId="0" applyNumberFormat="1" applyFont="1" applyBorder="1" applyAlignment="1" applyProtection="1">
      <alignment horizontal="center" vertical="center" wrapText="1"/>
      <protection hidden="1"/>
    </xf>
    <xf numFmtId="1" fontId="7" fillId="0" borderId="11" xfId="0" applyNumberFormat="1" applyFont="1" applyBorder="1" applyAlignment="1" applyProtection="1">
      <alignment horizontal="center" vertical="center" wrapText="1"/>
      <protection hidden="1"/>
    </xf>
    <xf numFmtId="1" fontId="7" fillId="6" borderId="110" xfId="0" applyNumberFormat="1" applyFont="1" applyFill="1" applyBorder="1" applyProtection="1">
      <protection locked="0"/>
    </xf>
    <xf numFmtId="1" fontId="7" fillId="6" borderId="113" xfId="0" applyNumberFormat="1" applyFont="1" applyFill="1" applyBorder="1" applyProtection="1">
      <protection locked="0"/>
    </xf>
    <xf numFmtId="1" fontId="0" fillId="20" borderId="0" xfId="0" applyNumberFormat="1" applyFill="1"/>
    <xf numFmtId="0" fontId="0" fillId="20" borderId="0" xfId="0" applyFill="1"/>
    <xf numFmtId="1" fontId="7" fillId="0" borderId="110" xfId="0" applyNumberFormat="1" applyFont="1" applyBorder="1"/>
    <xf numFmtId="1" fontId="7" fillId="0" borderId="114" xfId="0" applyNumberFormat="1" applyFont="1" applyBorder="1"/>
    <xf numFmtId="1" fontId="7" fillId="0" borderId="111" xfId="0" applyNumberFormat="1" applyFont="1" applyBorder="1"/>
    <xf numFmtId="1" fontId="7" fillId="9" borderId="110" xfId="0" applyNumberFormat="1" applyFont="1" applyFill="1" applyBorder="1"/>
    <xf numFmtId="1" fontId="7" fillId="9" borderId="111" xfId="0" applyNumberFormat="1" applyFont="1" applyFill="1" applyBorder="1"/>
    <xf numFmtId="1" fontId="7" fillId="6" borderId="116" xfId="0" applyNumberFormat="1" applyFont="1" applyFill="1" applyBorder="1" applyProtection="1">
      <protection locked="0"/>
    </xf>
    <xf numFmtId="1" fontId="7" fillId="4" borderId="110" xfId="0" applyNumberFormat="1" applyFont="1" applyFill="1" applyBorder="1"/>
    <xf numFmtId="1" fontId="7" fillId="9" borderId="110" xfId="0" applyNumberFormat="1" applyFont="1" applyFill="1" applyBorder="1" applyAlignment="1">
      <alignment horizontal="right"/>
    </xf>
    <xf numFmtId="1" fontId="7" fillId="10" borderId="110" xfId="0" applyNumberFormat="1" applyFont="1" applyFill="1" applyBorder="1" applyAlignment="1">
      <alignment horizontal="right"/>
    </xf>
    <xf numFmtId="1" fontId="7" fillId="10" borderId="111" xfId="0" applyNumberFormat="1" applyFont="1" applyFill="1" applyBorder="1" applyAlignment="1">
      <alignment horizontal="right"/>
    </xf>
    <xf numFmtId="1" fontId="7" fillId="10" borderId="114" xfId="0" applyNumberFormat="1" applyFont="1" applyFill="1" applyBorder="1" applyAlignment="1">
      <alignment horizontal="right"/>
    </xf>
    <xf numFmtId="1" fontId="7" fillId="10" borderId="118" xfId="0" applyNumberFormat="1" applyFont="1" applyFill="1" applyBorder="1" applyAlignment="1">
      <alignment horizontal="right"/>
    </xf>
    <xf numFmtId="1" fontId="7" fillId="6" borderId="113" xfId="0" applyNumberFormat="1" applyFont="1" applyFill="1" applyBorder="1" applyAlignment="1" applyProtection="1">
      <alignment horizontal="right" vertical="center" wrapText="1"/>
      <protection locked="0"/>
    </xf>
    <xf numFmtId="1" fontId="7" fillId="10" borderId="113" xfId="0" applyNumberFormat="1" applyFont="1" applyFill="1" applyBorder="1" applyAlignment="1">
      <alignment horizontal="right"/>
    </xf>
    <xf numFmtId="1" fontId="7" fillId="6" borderId="11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1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1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1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1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15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112" xfId="0" applyNumberFormat="1" applyFont="1" applyBorder="1" applyAlignment="1">
      <alignment horizontal="center" vertical="center" wrapText="1"/>
    </xf>
    <xf numFmtId="1" fontId="7" fillId="0" borderId="110" xfId="0" applyNumberFormat="1" applyFont="1" applyBorder="1" applyAlignment="1">
      <alignment horizontal="right" vertical="center" wrapText="1"/>
    </xf>
    <xf numFmtId="1" fontId="7" fillId="6" borderId="117" xfId="0" applyNumberFormat="1" applyFont="1" applyFill="1" applyBorder="1" applyAlignment="1" applyProtection="1">
      <alignment horizontal="right" vertical="center" wrapText="1"/>
      <protection locked="0"/>
    </xf>
    <xf numFmtId="1" fontId="7" fillId="12" borderId="110" xfId="0" applyNumberFormat="1" applyFont="1" applyFill="1" applyBorder="1" applyAlignment="1">
      <alignment horizontal="right" vertical="center" wrapText="1"/>
    </xf>
    <xf numFmtId="1" fontId="7" fillId="12" borderId="111" xfId="0" applyNumberFormat="1" applyFont="1" applyFill="1" applyBorder="1" applyAlignment="1">
      <alignment horizontal="right" vertical="center" wrapText="1"/>
    </xf>
    <xf numFmtId="0" fontId="0" fillId="13" borderId="110" xfId="0" applyFill="1" applyBorder="1" applyAlignment="1">
      <alignment horizontal="right"/>
    </xf>
    <xf numFmtId="0" fontId="0" fillId="13" borderId="111" xfId="0" applyFill="1" applyBorder="1" applyAlignment="1">
      <alignment horizontal="right"/>
    </xf>
    <xf numFmtId="1" fontId="7" fillId="0" borderId="117" xfId="0" applyNumberFormat="1" applyFont="1" applyBorder="1"/>
    <xf numFmtId="1" fontId="7" fillId="14" borderId="110" xfId="0" applyNumberFormat="1" applyFont="1" applyFill="1" applyBorder="1"/>
    <xf numFmtId="1" fontId="7" fillId="14" borderId="111" xfId="0" applyNumberFormat="1" applyFont="1" applyFill="1" applyBorder="1"/>
    <xf numFmtId="1" fontId="7" fillId="14" borderId="116" xfId="0" applyNumberFormat="1" applyFont="1" applyFill="1" applyBorder="1"/>
    <xf numFmtId="1" fontId="7" fillId="14" borderId="114" xfId="0" applyNumberFormat="1" applyFont="1" applyFill="1" applyBorder="1"/>
    <xf numFmtId="1" fontId="7" fillId="14" borderId="115" xfId="0" applyNumberFormat="1" applyFont="1" applyFill="1" applyBorder="1"/>
    <xf numFmtId="1" fontId="7" fillId="14" borderId="118" xfId="0" applyNumberFormat="1" applyFont="1" applyFill="1" applyBorder="1"/>
    <xf numFmtId="1" fontId="7" fillId="14" borderId="113" xfId="0" applyNumberFormat="1" applyFont="1" applyFill="1" applyBorder="1"/>
    <xf numFmtId="1" fontId="7" fillId="9" borderId="116" xfId="0" applyNumberFormat="1" applyFont="1" applyFill="1" applyBorder="1"/>
    <xf numFmtId="1" fontId="7" fillId="9" borderId="114" xfId="0" applyNumberFormat="1" applyFont="1" applyFill="1" applyBorder="1"/>
    <xf numFmtId="1" fontId="7" fillId="10" borderId="111" xfId="0" applyNumberFormat="1" applyFont="1" applyFill="1" applyBorder="1"/>
    <xf numFmtId="1" fontId="7" fillId="16" borderId="110" xfId="0" applyNumberFormat="1" applyFont="1" applyFill="1" applyBorder="1" applyProtection="1">
      <protection locked="0"/>
    </xf>
    <xf numFmtId="1" fontId="7" fillId="16" borderId="111" xfId="0" applyNumberFormat="1" applyFont="1" applyFill="1" applyBorder="1" applyProtection="1">
      <protection locked="0"/>
    </xf>
    <xf numFmtId="1" fontId="7" fillId="16" borderId="113" xfId="0" applyNumberFormat="1" applyFont="1" applyFill="1" applyBorder="1" applyProtection="1">
      <protection locked="0"/>
    </xf>
    <xf numFmtId="1" fontId="7" fillId="16" borderId="116" xfId="0" applyNumberFormat="1" applyFont="1" applyFill="1" applyBorder="1" applyProtection="1">
      <protection locked="0"/>
    </xf>
    <xf numFmtId="1" fontId="7" fillId="16" borderId="114" xfId="0" applyNumberFormat="1" applyFont="1" applyFill="1" applyBorder="1" applyProtection="1">
      <protection locked="0"/>
    </xf>
    <xf numFmtId="1" fontId="7" fillId="5" borderId="117" xfId="0" applyNumberFormat="1" applyFont="1" applyFill="1" applyBorder="1" applyAlignment="1">
      <alignment horizontal="left" vertical="center" wrapText="1"/>
    </xf>
    <xf numFmtId="1" fontId="7" fillId="16" borderId="110" xfId="0" applyNumberFormat="1" applyFont="1" applyFill="1" applyBorder="1" applyAlignment="1" applyProtection="1">
      <alignment horizontal="right" wrapText="1"/>
      <protection locked="0"/>
    </xf>
    <xf numFmtId="1" fontId="7" fillId="16" borderId="118" xfId="0" applyNumberFormat="1" applyFont="1" applyFill="1" applyBorder="1" applyProtection="1">
      <protection locked="0"/>
    </xf>
    <xf numFmtId="1" fontId="7" fillId="16" borderId="115" xfId="0" applyNumberFormat="1" applyFont="1" applyFill="1" applyBorder="1" applyProtection="1">
      <protection locked="0"/>
    </xf>
    <xf numFmtId="1" fontId="7" fillId="4" borderId="112" xfId="0" applyNumberFormat="1" applyFont="1" applyFill="1" applyBorder="1" applyAlignment="1">
      <alignment horizontal="right" wrapText="1"/>
    </xf>
    <xf numFmtId="1" fontId="7" fillId="14" borderId="114" xfId="0" applyNumberFormat="1" applyFont="1" applyFill="1" applyBorder="1" applyAlignment="1">
      <alignment horizontal="right" wrapText="1"/>
    </xf>
    <xf numFmtId="1" fontId="7" fillId="0" borderId="117" xfId="0" applyNumberFormat="1" applyFont="1" applyBorder="1" applyAlignment="1">
      <alignment horizontal="left" vertical="center"/>
    </xf>
    <xf numFmtId="1" fontId="7" fillId="0" borderId="112" xfId="0" applyNumberFormat="1" applyFont="1" applyBorder="1" applyAlignment="1">
      <alignment horizontal="left" vertical="center"/>
    </xf>
    <xf numFmtId="1" fontId="7" fillId="0" borderId="112" xfId="0" applyNumberFormat="1" applyFont="1" applyBorder="1" applyAlignment="1">
      <alignment horizontal="left" vertical="center" wrapText="1"/>
    </xf>
    <xf numFmtId="1" fontId="7" fillId="6" borderId="117" xfId="0" applyNumberFormat="1" applyFont="1" applyFill="1" applyBorder="1" applyProtection="1">
      <protection locked="0"/>
    </xf>
    <xf numFmtId="1" fontId="7" fillId="6" borderId="112" xfId="0" applyNumberFormat="1" applyFont="1" applyFill="1" applyBorder="1" applyProtection="1">
      <protection locked="0"/>
    </xf>
    <xf numFmtId="1" fontId="7" fillId="9" borderId="113" xfId="0" applyNumberFormat="1" applyFont="1" applyFill="1" applyBorder="1"/>
    <xf numFmtId="1" fontId="7" fillId="0" borderId="114" xfId="0" applyNumberFormat="1" applyFont="1" applyBorder="1" applyAlignment="1">
      <alignment horizontal="right"/>
    </xf>
    <xf numFmtId="1" fontId="7" fillId="6" borderId="120" xfId="0" applyNumberFormat="1" applyFont="1" applyFill="1" applyBorder="1" applyProtection="1">
      <protection locked="0"/>
    </xf>
    <xf numFmtId="1" fontId="7" fillId="0" borderId="112" xfId="0" applyNumberFormat="1" applyFont="1" applyBorder="1" applyAlignment="1">
      <alignment horizontal="right" wrapText="1"/>
    </xf>
    <xf numFmtId="1" fontId="7" fillId="16" borderId="120" xfId="0" applyNumberFormat="1" applyFont="1" applyFill="1" applyBorder="1" applyProtection="1">
      <protection locked="0"/>
    </xf>
    <xf numFmtId="1" fontId="7" fillId="3" borderId="121" xfId="2" applyNumberFormat="1" applyFont="1" applyBorder="1" applyAlignment="1" applyProtection="1">
      <alignment wrapText="1"/>
      <protection locked="0"/>
    </xf>
    <xf numFmtId="1" fontId="7" fillId="14" borderId="122" xfId="0" applyNumberFormat="1" applyFont="1" applyFill="1" applyBorder="1" applyAlignment="1">
      <alignment wrapText="1"/>
    </xf>
    <xf numFmtId="1" fontId="7" fillId="6" borderId="122" xfId="0" applyNumberFormat="1" applyFont="1" applyFill="1" applyBorder="1" applyAlignment="1" applyProtection="1">
      <alignment wrapText="1"/>
      <protection locked="0"/>
    </xf>
    <xf numFmtId="1" fontId="7" fillId="6" borderId="12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22" xfId="0" applyNumberFormat="1" applyFont="1" applyFill="1" applyBorder="1" applyProtection="1">
      <protection locked="0"/>
    </xf>
    <xf numFmtId="1" fontId="7" fillId="9" borderId="122" xfId="0" applyNumberFormat="1" applyFont="1" applyFill="1" applyBorder="1"/>
    <xf numFmtId="1" fontId="7" fillId="14" borderId="122" xfId="0" applyNumberFormat="1" applyFont="1" applyFill="1" applyBorder="1"/>
    <xf numFmtId="1" fontId="7" fillId="0" borderId="126" xfId="0" applyNumberFormat="1" applyFont="1" applyBorder="1" applyAlignment="1">
      <alignment horizontal="center" vertical="center" wrapText="1"/>
    </xf>
    <xf numFmtId="1" fontId="7" fillId="0" borderId="126" xfId="0" applyNumberFormat="1" applyFont="1" applyBorder="1" applyAlignment="1">
      <alignment horizontal="center" vertical="center"/>
    </xf>
    <xf numFmtId="1" fontId="7" fillId="0" borderId="125" xfId="0" applyNumberFormat="1" applyFont="1" applyBorder="1" applyAlignment="1">
      <alignment horizontal="center" vertical="center" wrapText="1"/>
    </xf>
    <xf numFmtId="1" fontId="7" fillId="0" borderId="126" xfId="0" applyNumberFormat="1" applyFont="1" applyBorder="1"/>
    <xf numFmtId="1" fontId="7" fillId="0" borderId="124" xfId="0" applyNumberFormat="1" applyFont="1" applyBorder="1" applyAlignment="1">
      <alignment horizontal="center" vertical="center" wrapText="1"/>
    </xf>
    <xf numFmtId="1" fontId="7" fillId="0" borderId="126" xfId="0" applyNumberFormat="1" applyFont="1" applyBorder="1" applyAlignment="1">
      <alignment horizontal="right" vertical="center" wrapText="1"/>
    </xf>
    <xf numFmtId="1" fontId="7" fillId="5" borderId="123" xfId="0" applyNumberFormat="1" applyFont="1" applyFill="1" applyBorder="1" applyAlignment="1">
      <alignment horizontal="center" vertical="center" wrapText="1"/>
    </xf>
    <xf numFmtId="1" fontId="7" fillId="0" borderId="123" xfId="0" applyNumberFormat="1" applyFont="1" applyBorder="1" applyAlignment="1">
      <alignment horizontal="center" vertical="center"/>
    </xf>
    <xf numFmtId="1" fontId="7" fillId="0" borderId="126" xfId="0" applyNumberFormat="1" applyFont="1" applyBorder="1" applyAlignment="1">
      <alignment horizontal="right"/>
    </xf>
    <xf numFmtId="1" fontId="7" fillId="0" borderId="123" xfId="0" applyNumberFormat="1" applyFont="1" applyBorder="1" applyAlignment="1">
      <alignment horizontal="center" vertical="center" wrapText="1"/>
    </xf>
    <xf numFmtId="1" fontId="7" fillId="0" borderId="123" xfId="0" applyNumberFormat="1" applyFont="1" applyBorder="1" applyAlignment="1">
      <alignment horizontal="right" wrapText="1"/>
    </xf>
    <xf numFmtId="1" fontId="7" fillId="0" borderId="126" xfId="0" applyNumberFormat="1" applyFont="1" applyBorder="1" applyAlignment="1">
      <alignment horizontal="right" wrapText="1"/>
    </xf>
    <xf numFmtId="1" fontId="7" fillId="0" borderId="125" xfId="0" applyNumberFormat="1" applyFont="1" applyBorder="1" applyAlignment="1">
      <alignment horizontal="right"/>
    </xf>
    <xf numFmtId="1" fontId="7" fillId="4" borderId="123" xfId="0" applyNumberFormat="1" applyFont="1" applyFill="1" applyBorder="1" applyAlignment="1">
      <alignment horizontal="right" wrapText="1"/>
    </xf>
    <xf numFmtId="1" fontId="7" fillId="14" borderId="126" xfId="0" applyNumberFormat="1" applyFont="1" applyFill="1" applyBorder="1" applyAlignment="1">
      <alignment horizontal="right" wrapText="1"/>
    </xf>
    <xf numFmtId="1" fontId="7" fillId="9" borderId="126" xfId="0" applyNumberFormat="1" applyFont="1" applyFill="1" applyBorder="1"/>
    <xf numFmtId="1" fontId="7" fillId="14" borderId="126" xfId="0" applyNumberFormat="1" applyFont="1" applyFill="1" applyBorder="1"/>
    <xf numFmtId="1" fontId="7" fillId="4" borderId="126" xfId="0" applyNumberFormat="1" applyFont="1" applyFill="1" applyBorder="1" applyAlignment="1">
      <alignment horizontal="right" wrapText="1"/>
    </xf>
    <xf numFmtId="1" fontId="7" fillId="6" borderId="128" xfId="0" applyNumberFormat="1" applyFont="1" applyFill="1" applyBorder="1" applyAlignment="1" applyProtection="1">
      <alignment wrapText="1"/>
      <protection locked="0"/>
    </xf>
    <xf numFmtId="1" fontId="7" fillId="6" borderId="128" xfId="0" applyNumberFormat="1" applyFont="1" applyFill="1" applyBorder="1" applyProtection="1">
      <protection locked="0"/>
    </xf>
    <xf numFmtId="1" fontId="7" fillId="9" borderId="128" xfId="0" applyNumberFormat="1" applyFont="1" applyFill="1" applyBorder="1" applyAlignment="1">
      <alignment wrapText="1"/>
    </xf>
    <xf numFmtId="1" fontId="7" fillId="14" borderId="128" xfId="0" applyNumberFormat="1" applyFont="1" applyFill="1" applyBorder="1" applyAlignment="1">
      <alignment wrapText="1"/>
    </xf>
    <xf numFmtId="1" fontId="7" fillId="4" borderId="128" xfId="0" applyNumberFormat="1" applyFont="1" applyFill="1" applyBorder="1" applyAlignment="1">
      <alignment horizontal="right" wrapText="1"/>
    </xf>
    <xf numFmtId="1" fontId="7" fillId="0" borderId="128" xfId="0" applyNumberFormat="1" applyFont="1" applyBorder="1"/>
    <xf numFmtId="1" fontId="7" fillId="6" borderId="128" xfId="0" applyNumberFormat="1" applyFont="1" applyFill="1" applyBorder="1" applyAlignment="1" applyProtection="1">
      <alignment horizontal="right" vertical="center" wrapText="1"/>
      <protection locked="0"/>
    </xf>
    <xf numFmtId="0" fontId="0" fillId="13" borderId="128" xfId="0" applyFill="1" applyBorder="1" applyAlignment="1">
      <alignment horizontal="right"/>
    </xf>
    <xf numFmtId="1" fontId="7" fillId="14" borderId="128" xfId="0" applyNumberFormat="1" applyFont="1" applyFill="1" applyBorder="1" applyAlignment="1">
      <alignment horizontal="right" wrapText="1"/>
    </xf>
    <xf numFmtId="1" fontId="7" fillId="9" borderId="128" xfId="0" applyNumberFormat="1" applyFont="1" applyFill="1" applyBorder="1"/>
    <xf numFmtId="1" fontId="7" fillId="14" borderId="128" xfId="0" applyNumberFormat="1" applyFont="1" applyFill="1" applyBorder="1"/>
    <xf numFmtId="1" fontId="7" fillId="4" borderId="129" xfId="0" applyNumberFormat="1" applyFont="1" applyFill="1" applyBorder="1" applyAlignment="1">
      <alignment horizontal="right" wrapText="1"/>
    </xf>
    <xf numFmtId="1" fontId="7" fillId="14" borderId="129" xfId="0" applyNumberFormat="1" applyFont="1" applyFill="1" applyBorder="1" applyAlignment="1">
      <alignment horizontal="right" wrapText="1"/>
    </xf>
    <xf numFmtId="1" fontId="7" fillId="0" borderId="129" xfId="0" applyNumberFormat="1" applyFont="1" applyBorder="1"/>
    <xf numFmtId="1" fontId="7" fillId="6" borderId="129" xfId="0" applyNumberFormat="1" applyFont="1" applyFill="1" applyBorder="1" applyProtection="1">
      <protection locked="0"/>
    </xf>
    <xf numFmtId="1" fontId="7" fillId="0" borderId="129" xfId="0" applyNumberFormat="1" applyFont="1" applyBorder="1" applyAlignment="1">
      <alignment horizontal="right" vertical="center" wrapText="1"/>
    </xf>
    <xf numFmtId="1" fontId="7" fillId="6" borderId="13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29" xfId="0" applyNumberFormat="1" applyFont="1" applyFill="1" applyBorder="1" applyAlignment="1" applyProtection="1">
      <alignment horizontal="right" vertical="center" wrapText="1"/>
      <protection locked="0"/>
    </xf>
    <xf numFmtId="1" fontId="7" fillId="14" borderId="129" xfId="0" applyNumberFormat="1" applyFont="1" applyFill="1" applyBorder="1"/>
    <xf numFmtId="1" fontId="7" fillId="5" borderId="131" xfId="0" applyNumberFormat="1" applyFont="1" applyFill="1" applyBorder="1" applyAlignment="1">
      <alignment horizontal="center" vertical="center"/>
    </xf>
    <xf numFmtId="1" fontId="7" fillId="4" borderId="132" xfId="0" applyNumberFormat="1" applyFont="1" applyFill="1" applyBorder="1" applyAlignment="1">
      <alignment horizontal="right" wrapText="1"/>
    </xf>
    <xf numFmtId="1" fontId="7" fillId="4" borderId="133" xfId="0" applyNumberFormat="1" applyFont="1" applyFill="1" applyBorder="1" applyAlignment="1">
      <alignment horizontal="right" wrapText="1"/>
    </xf>
    <xf numFmtId="1" fontId="7" fillId="14" borderId="132" xfId="0" applyNumberFormat="1" applyFont="1" applyFill="1" applyBorder="1" applyAlignment="1">
      <alignment horizontal="right" wrapText="1"/>
    </xf>
    <xf numFmtId="1" fontId="7" fillId="9" borderId="134" xfId="0" applyNumberFormat="1" applyFont="1" applyFill="1" applyBorder="1"/>
    <xf numFmtId="1" fontId="7" fillId="9" borderId="135" xfId="0" applyNumberFormat="1" applyFont="1" applyFill="1" applyBorder="1"/>
    <xf numFmtId="1" fontId="7" fillId="9" borderId="133" xfId="0" applyNumberFormat="1" applyFont="1" applyFill="1" applyBorder="1"/>
    <xf numFmtId="1" fontId="7" fillId="14" borderId="135" xfId="0" applyNumberFormat="1" applyFont="1" applyFill="1" applyBorder="1"/>
    <xf numFmtId="1" fontId="7" fillId="0" borderId="134" xfId="0" applyNumberFormat="1" applyFont="1" applyBorder="1"/>
    <xf numFmtId="1" fontId="7" fillId="14" borderId="132" xfId="0" applyNumberFormat="1" applyFont="1" applyFill="1" applyBorder="1"/>
    <xf numFmtId="1" fontId="7" fillId="0" borderId="136" xfId="0" applyNumberFormat="1" applyFont="1" applyBorder="1"/>
    <xf numFmtId="1" fontId="7" fillId="14" borderId="136" xfId="0" applyNumberFormat="1" applyFont="1" applyFill="1" applyBorder="1"/>
    <xf numFmtId="1" fontId="7" fillId="14" borderId="137" xfId="0" applyNumberFormat="1" applyFont="1" applyFill="1" applyBorder="1"/>
    <xf numFmtId="1" fontId="7" fillId="0" borderId="138" xfId="0" applyNumberFormat="1" applyFont="1" applyBorder="1"/>
    <xf numFmtId="1" fontId="7" fillId="0" borderId="139" xfId="0" applyNumberFormat="1" applyFont="1" applyBorder="1"/>
    <xf numFmtId="1" fontId="7" fillId="0" borderId="132" xfId="0" applyNumberFormat="1" applyFont="1" applyBorder="1"/>
    <xf numFmtId="1" fontId="7" fillId="6" borderId="130" xfId="0" applyNumberFormat="1" applyFont="1" applyFill="1" applyBorder="1" applyProtection="1">
      <protection locked="0"/>
    </xf>
    <xf numFmtId="1" fontId="7" fillId="4" borderId="129" xfId="0" applyNumberFormat="1" applyFont="1" applyFill="1" applyBorder="1" applyAlignment="1">
      <alignment horizontal="right"/>
    </xf>
    <xf numFmtId="1" fontId="7" fillId="9" borderId="129" xfId="0" applyNumberFormat="1" applyFont="1" applyFill="1" applyBorder="1"/>
    <xf numFmtId="1" fontId="7" fillId="14" borderId="130" xfId="0" applyNumberFormat="1" applyFont="1" applyFill="1" applyBorder="1"/>
    <xf numFmtId="1" fontId="7" fillId="6" borderId="140" xfId="0" applyNumberFormat="1" applyFont="1" applyFill="1" applyBorder="1" applyProtection="1">
      <protection locked="0"/>
    </xf>
    <xf numFmtId="1" fontId="7" fillId="16" borderId="140" xfId="0" applyNumberFormat="1" applyFont="1" applyFill="1" applyBorder="1" applyProtection="1">
      <protection locked="0"/>
    </xf>
    <xf numFmtId="1" fontId="7" fillId="6" borderId="129" xfId="0" applyNumberFormat="1" applyFont="1" applyFill="1" applyBorder="1" applyAlignment="1" applyProtection="1">
      <alignment wrapText="1"/>
      <protection locked="0"/>
    </xf>
    <xf numFmtId="1" fontId="7" fillId="0" borderId="142" xfId="0" applyNumberFormat="1" applyFont="1" applyBorder="1"/>
    <xf numFmtId="1" fontId="7" fillId="6" borderId="142" xfId="0" applyNumberFormat="1" applyFont="1" applyFill="1" applyBorder="1" applyProtection="1">
      <protection locked="0"/>
    </xf>
    <xf numFmtId="1" fontId="7" fillId="6" borderId="141" xfId="0" applyNumberFormat="1" applyFont="1" applyFill="1" applyBorder="1" applyProtection="1">
      <protection locked="0"/>
    </xf>
    <xf numFmtId="1" fontId="7" fillId="6" borderId="143" xfId="0" applyNumberFormat="1" applyFont="1" applyFill="1" applyBorder="1" applyProtection="1">
      <protection locked="0"/>
    </xf>
    <xf numFmtId="1" fontId="7" fillId="0" borderId="142" xfId="0" applyNumberFormat="1" applyFont="1" applyBorder="1" applyAlignment="1">
      <alignment horizontal="right" vertical="center" wrapText="1"/>
    </xf>
    <xf numFmtId="1" fontId="7" fillId="6" borderId="14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4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43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145" xfId="0" applyNumberFormat="1" applyFont="1" applyBorder="1" applyAlignment="1">
      <alignment horizontal="center" vertical="center" wrapText="1"/>
    </xf>
    <xf numFmtId="0" fontId="0" fillId="13" borderId="142" xfId="0" applyFill="1" applyBorder="1" applyAlignment="1">
      <alignment horizontal="right"/>
    </xf>
    <xf numFmtId="1" fontId="7" fillId="0" borderId="142" xfId="0" applyNumberFormat="1" applyFont="1" applyBorder="1" applyAlignment="1">
      <alignment horizontal="right" wrapText="1"/>
    </xf>
    <xf numFmtId="1" fontId="7" fillId="16" borderId="142" xfId="0" applyNumberFormat="1" applyFont="1" applyFill="1" applyBorder="1" applyAlignment="1" applyProtection="1">
      <alignment horizontal="right" wrapText="1"/>
      <protection locked="0"/>
    </xf>
    <xf numFmtId="1" fontId="7" fillId="16" borderId="142" xfId="0" applyNumberFormat="1" applyFont="1" applyFill="1" applyBorder="1" applyProtection="1">
      <protection locked="0"/>
    </xf>
    <xf numFmtId="1" fontId="7" fillId="4" borderId="145" xfId="0" applyNumberFormat="1" applyFont="1" applyFill="1" applyBorder="1" applyAlignment="1">
      <alignment horizontal="right" wrapText="1"/>
    </xf>
    <xf numFmtId="1" fontId="7" fillId="14" borderId="142" xfId="0" applyNumberFormat="1" applyFont="1" applyFill="1" applyBorder="1"/>
    <xf numFmtId="1" fontId="7" fillId="9" borderId="142" xfId="0" applyNumberFormat="1" applyFont="1" applyFill="1" applyBorder="1"/>
    <xf numFmtId="1" fontId="7" fillId="6" borderId="144" xfId="0" applyNumberFormat="1" applyFont="1" applyFill="1" applyBorder="1" applyProtection="1">
      <protection locked="0"/>
    </xf>
    <xf numFmtId="1" fontId="7" fillId="14" borderId="145" xfId="0" applyNumberFormat="1" applyFont="1" applyFill="1" applyBorder="1"/>
    <xf numFmtId="1" fontId="7" fillId="6" borderId="145" xfId="0" applyNumberFormat="1" applyFont="1" applyFill="1" applyBorder="1" applyProtection="1">
      <protection locked="0"/>
    </xf>
    <xf numFmtId="1" fontId="7" fillId="5" borderId="145" xfId="0" applyNumberFormat="1" applyFont="1" applyFill="1" applyBorder="1" applyAlignment="1">
      <alignment horizontal="center" vertical="center"/>
    </xf>
    <xf numFmtId="1" fontId="7" fillId="5" borderId="145" xfId="0" applyNumberFormat="1" applyFont="1" applyFill="1" applyBorder="1" applyAlignment="1">
      <alignment horizontal="left" vertical="center"/>
    </xf>
    <xf numFmtId="1" fontId="7" fillId="0" borderId="145" xfId="0" applyNumberFormat="1" applyFont="1" applyBorder="1" applyAlignment="1">
      <alignment horizontal="left" vertical="center"/>
    </xf>
    <xf numFmtId="1" fontId="7" fillId="0" borderId="145" xfId="0" applyNumberFormat="1" applyFont="1" applyBorder="1" applyAlignment="1">
      <alignment wrapText="1"/>
    </xf>
    <xf numFmtId="1" fontId="7" fillId="0" borderId="145" xfId="0" applyNumberFormat="1" applyFont="1" applyBorder="1" applyAlignment="1">
      <alignment vertical="center" wrapText="1"/>
    </xf>
    <xf numFmtId="1" fontId="7" fillId="4" borderId="142" xfId="0" applyNumberFormat="1" applyFont="1" applyFill="1" applyBorder="1" applyAlignment="1">
      <alignment horizontal="right" wrapText="1"/>
    </xf>
    <xf numFmtId="1" fontId="7" fillId="0" borderId="145" xfId="0" applyNumberFormat="1" applyFont="1" applyBorder="1" applyAlignment="1">
      <alignment horizontal="right" wrapText="1"/>
    </xf>
    <xf numFmtId="1" fontId="7" fillId="16" borderId="143" xfId="0" applyNumberFormat="1" applyFont="1" applyFill="1" applyBorder="1" applyProtection="1">
      <protection locked="0"/>
    </xf>
    <xf numFmtId="1" fontId="7" fillId="4" borderId="142" xfId="0" applyNumberFormat="1" applyFont="1" applyFill="1" applyBorder="1" applyAlignment="1">
      <alignment horizontal="right" vertical="center" wrapText="1"/>
    </xf>
    <xf numFmtId="1" fontId="7" fillId="6" borderId="142" xfId="0" applyNumberFormat="1" applyFont="1" applyFill="1" applyBorder="1" applyAlignment="1" applyProtection="1">
      <alignment wrapText="1"/>
      <protection locked="0"/>
    </xf>
    <xf numFmtId="1" fontId="7" fillId="6" borderId="143" xfId="0" applyNumberFormat="1" applyFont="1" applyFill="1" applyBorder="1" applyAlignment="1" applyProtection="1">
      <alignment wrapText="1"/>
      <protection locked="0"/>
    </xf>
    <xf numFmtId="1" fontId="7" fillId="6" borderId="141" xfId="0" applyNumberFormat="1" applyFont="1" applyFill="1" applyBorder="1" applyAlignment="1" applyProtection="1">
      <alignment wrapText="1"/>
      <protection locked="0"/>
    </xf>
    <xf numFmtId="1" fontId="7" fillId="9" borderId="142" xfId="0" applyNumberFormat="1" applyFont="1" applyFill="1" applyBorder="1" applyAlignment="1">
      <alignment wrapText="1"/>
    </xf>
    <xf numFmtId="1" fontId="7" fillId="14" borderId="142" xfId="0" applyNumberFormat="1" applyFont="1" applyFill="1" applyBorder="1" applyAlignment="1">
      <alignment wrapText="1"/>
    </xf>
    <xf numFmtId="1" fontId="7" fillId="0" borderId="146" xfId="0" applyNumberFormat="1" applyFont="1" applyBorder="1" applyAlignment="1">
      <alignment horizontal="center" vertical="center" wrapText="1"/>
    </xf>
    <xf numFmtId="1" fontId="7" fillId="0" borderId="147" xfId="0" applyNumberFormat="1" applyFont="1" applyBorder="1" applyAlignment="1">
      <alignment horizontal="center" vertical="center" wrapText="1"/>
    </xf>
    <xf numFmtId="1" fontId="7" fillId="0" borderId="148" xfId="0" applyNumberFormat="1" applyFont="1" applyBorder="1" applyAlignment="1">
      <alignment horizontal="center" vertical="center" wrapText="1"/>
    </xf>
    <xf numFmtId="1" fontId="7" fillId="0" borderId="149" xfId="0" applyNumberFormat="1" applyFont="1" applyBorder="1" applyAlignment="1">
      <alignment horizontal="center" vertical="center"/>
    </xf>
    <xf numFmtId="1" fontId="7" fillId="0" borderId="148" xfId="0" applyNumberFormat="1" applyFont="1" applyBorder="1" applyAlignment="1">
      <alignment horizontal="center" vertical="center"/>
    </xf>
    <xf numFmtId="1" fontId="7" fillId="0" borderId="149" xfId="0" applyNumberFormat="1" applyFont="1" applyBorder="1" applyAlignment="1">
      <alignment horizontal="center" vertical="center" wrapText="1"/>
    </xf>
    <xf numFmtId="1" fontId="7" fillId="0" borderId="150" xfId="0" applyNumberFormat="1" applyFont="1" applyBorder="1" applyAlignment="1">
      <alignment horizontal="center" vertical="center" wrapText="1"/>
    </xf>
    <xf numFmtId="1" fontId="7" fillId="0" borderId="149" xfId="0" applyNumberFormat="1" applyFont="1" applyBorder="1"/>
    <xf numFmtId="1" fontId="7" fillId="0" borderId="148" xfId="0" applyNumberFormat="1" applyFont="1" applyBorder="1"/>
    <xf numFmtId="1" fontId="7" fillId="0" borderId="151" xfId="0" applyNumberFormat="1" applyFont="1" applyBorder="1" applyAlignment="1">
      <alignment horizontal="center" vertical="center"/>
    </xf>
    <xf numFmtId="1" fontId="7" fillId="0" borderId="149" xfId="0" applyNumberFormat="1" applyFont="1" applyBorder="1" applyAlignment="1">
      <alignment horizontal="right" vertical="center" wrapText="1"/>
    </xf>
    <xf numFmtId="1" fontId="7" fillId="0" borderId="151" xfId="0" applyNumberFormat="1" applyFont="1" applyBorder="1" applyAlignment="1">
      <alignment horizontal="right" vertical="center" wrapText="1"/>
    </xf>
    <xf numFmtId="1" fontId="7" fillId="6" borderId="14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5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4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4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5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5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151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148" xfId="0" applyNumberFormat="1" applyFont="1" applyBorder="1" applyAlignment="1">
      <alignment horizontal="right" vertical="center" wrapText="1"/>
    </xf>
    <xf numFmtId="1" fontId="7" fillId="0" borderId="153" xfId="0" applyNumberFormat="1" applyFont="1" applyBorder="1" applyAlignment="1">
      <alignment horizontal="right" vertical="center" wrapText="1"/>
    </xf>
    <xf numFmtId="1" fontId="7" fillId="0" borderId="154" xfId="0" applyNumberFormat="1" applyFont="1" applyBorder="1" applyAlignment="1">
      <alignment horizontal="right" vertical="center" wrapText="1"/>
    </xf>
    <xf numFmtId="1" fontId="7" fillId="0" borderId="152" xfId="0" applyNumberFormat="1" applyFont="1" applyBorder="1" applyAlignment="1">
      <alignment horizontal="right" vertical="center" wrapText="1"/>
    </xf>
    <xf numFmtId="1" fontId="7" fillId="5" borderId="150" xfId="0" applyNumberFormat="1" applyFont="1" applyFill="1" applyBorder="1" applyAlignment="1">
      <alignment horizontal="center" vertical="center" wrapText="1"/>
    </xf>
    <xf numFmtId="1" fontId="7" fillId="0" borderId="150" xfId="0" applyNumberFormat="1" applyFont="1" applyBorder="1" applyAlignment="1">
      <alignment horizontal="center" vertical="center"/>
    </xf>
    <xf numFmtId="1" fontId="7" fillId="0" borderId="152" xfId="0" applyNumberFormat="1" applyFont="1" applyBorder="1" applyAlignment="1">
      <alignment horizontal="center" vertical="center"/>
    </xf>
    <xf numFmtId="1" fontId="7" fillId="0" borderId="149" xfId="0" applyNumberFormat="1" applyFont="1" applyBorder="1" applyAlignment="1">
      <alignment horizontal="right" wrapText="1"/>
    </xf>
    <xf numFmtId="1" fontId="7" fillId="0" borderId="152" xfId="0" applyNumberFormat="1" applyFont="1" applyBorder="1"/>
    <xf numFmtId="1" fontId="7" fillId="0" borderId="149" xfId="0" applyNumberFormat="1" applyFont="1" applyBorder="1" applyAlignment="1">
      <alignment horizontal="right"/>
    </xf>
    <xf numFmtId="1" fontId="7" fillId="0" borderId="148" xfId="0" applyNumberFormat="1" applyFont="1" applyBorder="1" applyAlignment="1">
      <alignment horizontal="right"/>
    </xf>
    <xf numFmtId="1" fontId="7" fillId="0" borderId="154" xfId="0" applyNumberFormat="1" applyFont="1" applyBorder="1" applyAlignment="1">
      <alignment horizontal="right"/>
    </xf>
    <xf numFmtId="1" fontId="7" fillId="0" borderId="151" xfId="0" applyNumberFormat="1" applyFont="1" applyBorder="1" applyAlignment="1">
      <alignment horizontal="right"/>
    </xf>
    <xf numFmtId="1" fontId="7" fillId="0" borderId="150" xfId="0" applyNumberFormat="1" applyFont="1" applyBorder="1" applyAlignment="1">
      <alignment horizontal="right" wrapText="1"/>
    </xf>
    <xf numFmtId="1" fontId="7" fillId="0" borderId="148" xfId="0" applyNumberFormat="1" applyFont="1" applyBorder="1" applyAlignment="1">
      <alignment horizontal="right" wrapText="1"/>
    </xf>
    <xf numFmtId="1" fontId="7" fillId="0" borderId="147" xfId="0" applyNumberFormat="1" applyFont="1" applyBorder="1" applyAlignment="1">
      <alignment horizontal="right"/>
    </xf>
    <xf numFmtId="1" fontId="7" fillId="4" borderId="151" xfId="0" applyNumberFormat="1" applyFont="1" applyFill="1" applyBorder="1" applyAlignment="1">
      <alignment horizontal="right"/>
    </xf>
    <xf numFmtId="1" fontId="7" fillId="0" borderId="152" xfId="0" applyNumberFormat="1" applyFont="1" applyBorder="1" applyAlignment="1">
      <alignment horizontal="center" vertical="center" wrapText="1"/>
    </xf>
    <xf numFmtId="1" fontId="7" fillId="4" borderId="150" xfId="0" applyNumberFormat="1" applyFont="1" applyFill="1" applyBorder="1" applyAlignment="1">
      <alignment horizontal="right" wrapText="1"/>
    </xf>
    <xf numFmtId="1" fontId="7" fillId="14" borderId="148" xfId="0" applyNumberFormat="1" applyFont="1" applyFill="1" applyBorder="1" applyAlignment="1">
      <alignment horizontal="right" wrapText="1"/>
    </xf>
    <xf numFmtId="1" fontId="7" fillId="9" borderId="148" xfId="0" applyNumberFormat="1" applyFont="1" applyFill="1" applyBorder="1"/>
    <xf numFmtId="1" fontId="7" fillId="9" borderId="152" xfId="0" applyNumberFormat="1" applyFont="1" applyFill="1" applyBorder="1"/>
    <xf numFmtId="1" fontId="7" fillId="14" borderId="148" xfId="0" applyNumberFormat="1" applyFont="1" applyFill="1" applyBorder="1"/>
    <xf numFmtId="1" fontId="7" fillId="14" borderId="149" xfId="0" applyNumberFormat="1" applyFont="1" applyFill="1" applyBorder="1"/>
    <xf numFmtId="1" fontId="7" fillId="0" borderId="154" xfId="0" applyNumberFormat="1" applyFont="1" applyBorder="1"/>
    <xf numFmtId="1" fontId="7" fillId="0" borderId="151" xfId="0" applyNumberFormat="1" applyFont="1" applyBorder="1"/>
    <xf numFmtId="1" fontId="7" fillId="4" borderId="148" xfId="0" applyNumberFormat="1" applyFont="1" applyFill="1" applyBorder="1" applyAlignment="1">
      <alignment horizontal="right" wrapText="1"/>
    </xf>
    <xf numFmtId="1" fontId="7" fillId="3" borderId="155" xfId="2" applyNumberFormat="1" applyFont="1" applyBorder="1" applyAlignment="1" applyProtection="1">
      <alignment wrapText="1"/>
      <protection locked="0"/>
    </xf>
    <xf numFmtId="1" fontId="7" fillId="3" borderId="156" xfId="2" applyNumberFormat="1" applyFont="1" applyBorder="1" applyAlignment="1" applyProtection="1">
      <alignment wrapText="1"/>
      <protection locked="0"/>
    </xf>
    <xf numFmtId="1" fontId="7" fillId="3" borderId="157" xfId="2" applyNumberFormat="1" applyFont="1" applyBorder="1" applyAlignment="1" applyProtection="1">
      <alignment wrapText="1"/>
      <protection locked="0"/>
    </xf>
    <xf numFmtId="1" fontId="7" fillId="3" borderId="158" xfId="2" applyNumberFormat="1" applyFont="1" applyBorder="1" applyAlignment="1" applyProtection="1">
      <alignment wrapText="1"/>
      <protection locked="0"/>
    </xf>
    <xf numFmtId="1" fontId="7" fillId="3" borderId="159" xfId="2" applyNumberFormat="1" applyFont="1" applyBorder="1" applyAlignment="1" applyProtection="1">
      <alignment wrapText="1"/>
      <protection locked="0"/>
    </xf>
    <xf numFmtId="1" fontId="7" fillId="3" borderId="160" xfId="2" applyNumberFormat="1" applyFont="1" applyBorder="1" applyAlignment="1" applyProtection="1">
      <alignment wrapText="1"/>
      <protection locked="0"/>
    </xf>
    <xf numFmtId="1" fontId="7" fillId="3" borderId="161" xfId="2" applyNumberFormat="1" applyFont="1" applyBorder="1" applyAlignment="1" applyProtection="1">
      <alignment wrapText="1"/>
      <protection locked="0"/>
    </xf>
    <xf numFmtId="1" fontId="7" fillId="3" borderId="162" xfId="2" applyNumberFormat="1" applyFont="1" applyBorder="1" applyAlignment="1" applyProtection="1">
      <alignment wrapText="1"/>
      <protection locked="0"/>
    </xf>
    <xf numFmtId="1" fontId="7" fillId="3" borderId="163" xfId="2" applyNumberFormat="1" applyFont="1" applyBorder="1" applyAlignment="1" applyProtection="1">
      <alignment wrapText="1"/>
      <protection locked="0"/>
    </xf>
    <xf numFmtId="1" fontId="7" fillId="3" borderId="164" xfId="2" applyNumberFormat="1" applyFont="1" applyBorder="1" applyAlignment="1" applyProtection="1">
      <alignment wrapText="1"/>
      <protection locked="0"/>
    </xf>
    <xf numFmtId="1" fontId="7" fillId="3" borderId="165" xfId="2" applyNumberFormat="1" applyFont="1" applyBorder="1" applyAlignment="1" applyProtection="1">
      <alignment wrapText="1"/>
      <protection locked="0"/>
    </xf>
    <xf numFmtId="1" fontId="7" fillId="3" borderId="166" xfId="2" applyNumberFormat="1" applyFont="1" applyBorder="1" applyAlignment="1" applyProtection="1">
      <alignment wrapText="1"/>
      <protection locked="0"/>
    </xf>
    <xf numFmtId="1" fontId="7" fillId="3" borderId="167" xfId="2" applyNumberFormat="1" applyFont="1" applyBorder="1" applyAlignment="1" applyProtection="1">
      <alignment wrapText="1"/>
      <protection locked="0"/>
    </xf>
    <xf numFmtId="1" fontId="7" fillId="3" borderId="168" xfId="2" applyNumberFormat="1" applyFont="1" applyBorder="1" applyAlignment="1" applyProtection="1">
      <alignment wrapText="1"/>
      <protection locked="0"/>
    </xf>
    <xf numFmtId="1" fontId="7" fillId="3" borderId="169" xfId="2" applyNumberFormat="1" applyFont="1" applyBorder="1" applyAlignment="1" applyProtection="1">
      <alignment wrapText="1"/>
      <protection locked="0"/>
    </xf>
    <xf numFmtId="1" fontId="7" fillId="3" borderId="170" xfId="2" applyNumberFormat="1" applyFont="1" applyBorder="1" applyAlignment="1" applyProtection="1">
      <alignment wrapText="1"/>
      <protection locked="0"/>
    </xf>
    <xf numFmtId="1" fontId="7" fillId="6" borderId="171" xfId="0" applyNumberFormat="1" applyFont="1" applyFill="1" applyBorder="1" applyAlignment="1" applyProtection="1">
      <alignment wrapText="1"/>
      <protection locked="0"/>
    </xf>
    <xf numFmtId="1" fontId="7" fillId="6" borderId="172" xfId="0" applyNumberFormat="1" applyFont="1" applyFill="1" applyBorder="1" applyAlignment="1" applyProtection="1">
      <alignment wrapText="1"/>
      <protection locked="0"/>
    </xf>
    <xf numFmtId="1" fontId="7" fillId="6" borderId="173" xfId="0" applyNumberFormat="1" applyFont="1" applyFill="1" applyBorder="1" applyAlignment="1" applyProtection="1">
      <alignment wrapText="1"/>
      <protection locked="0"/>
    </xf>
    <xf numFmtId="1" fontId="7" fillId="6" borderId="174" xfId="0" applyNumberFormat="1" applyFont="1" applyFill="1" applyBorder="1" applyAlignment="1" applyProtection="1">
      <alignment wrapText="1"/>
      <protection locked="0"/>
    </xf>
    <xf numFmtId="1" fontId="7" fillId="3" borderId="175" xfId="2" applyNumberFormat="1" applyFont="1" applyBorder="1" applyAlignment="1" applyProtection="1">
      <alignment wrapText="1"/>
      <protection locked="0"/>
    </xf>
    <xf numFmtId="1" fontId="7" fillId="3" borderId="176" xfId="2" applyNumberFormat="1" applyFont="1" applyBorder="1" applyAlignment="1" applyProtection="1">
      <alignment wrapText="1"/>
      <protection locked="0"/>
    </xf>
    <xf numFmtId="1" fontId="7" fillId="3" borderId="177" xfId="2" applyNumberFormat="1" applyFont="1" applyBorder="1" applyAlignment="1" applyProtection="1">
      <alignment wrapText="1"/>
      <protection locked="0"/>
    </xf>
    <xf numFmtId="1" fontId="7" fillId="3" borderId="178" xfId="2" applyNumberFormat="1" applyFont="1" applyBorder="1" applyAlignment="1" applyProtection="1">
      <alignment wrapText="1"/>
      <protection locked="0"/>
    </xf>
    <xf numFmtId="1" fontId="7" fillId="6" borderId="180" xfId="0" applyNumberFormat="1" applyFont="1" applyFill="1" applyBorder="1" applyAlignment="1" applyProtection="1">
      <alignment wrapText="1"/>
      <protection locked="0"/>
    </xf>
    <xf numFmtId="1" fontId="7" fillId="0" borderId="149" xfId="0" applyNumberFormat="1" applyFont="1" applyBorder="1" applyAlignment="1" applyProtection="1">
      <alignment horizontal="center" vertical="center" wrapText="1"/>
      <protection hidden="1"/>
    </xf>
    <xf numFmtId="1" fontId="7" fillId="0" borderId="151" xfId="0" applyNumberFormat="1" applyFont="1" applyBorder="1" applyAlignment="1" applyProtection="1">
      <alignment horizontal="center" vertical="center" wrapText="1"/>
      <protection hidden="1"/>
    </xf>
    <xf numFmtId="1" fontId="7" fillId="3" borderId="181" xfId="2" applyNumberFormat="1" applyFont="1" applyBorder="1" applyAlignment="1" applyProtection="1">
      <alignment wrapText="1"/>
      <protection locked="0"/>
    </xf>
    <xf numFmtId="1" fontId="7" fillId="3" borderId="182" xfId="2" applyNumberFormat="1" applyFont="1" applyBorder="1" applyAlignment="1" applyProtection="1">
      <alignment wrapText="1"/>
      <protection locked="0"/>
    </xf>
    <xf numFmtId="1" fontId="7" fillId="3" borderId="183" xfId="2" applyNumberFormat="1" applyFont="1" applyBorder="1" applyAlignment="1" applyProtection="1">
      <alignment wrapText="1"/>
      <protection locked="0"/>
    </xf>
    <xf numFmtId="1" fontId="7" fillId="3" borderId="184" xfId="2" applyNumberFormat="1" applyFont="1" applyBorder="1" applyAlignment="1" applyProtection="1">
      <alignment wrapText="1"/>
      <protection locked="0"/>
    </xf>
    <xf numFmtId="1" fontId="7" fillId="3" borderId="185" xfId="2" applyNumberFormat="1" applyFont="1" applyBorder="1" applyAlignment="1" applyProtection="1">
      <alignment wrapText="1"/>
      <protection locked="0"/>
    </xf>
    <xf numFmtId="1" fontId="7" fillId="3" borderId="186" xfId="2" applyNumberFormat="1" applyFont="1" applyBorder="1" applyAlignment="1" applyProtection="1">
      <alignment wrapText="1"/>
      <protection locked="0"/>
    </xf>
    <xf numFmtId="1" fontId="7" fillId="3" borderId="187" xfId="2" applyNumberFormat="1" applyFont="1" applyBorder="1" applyAlignment="1" applyProtection="1">
      <alignment wrapText="1"/>
      <protection locked="0"/>
    </xf>
    <xf numFmtId="1" fontId="7" fillId="3" borderId="188" xfId="2" applyNumberFormat="1" applyFont="1" applyBorder="1" applyAlignment="1" applyProtection="1">
      <alignment wrapText="1"/>
      <protection locked="0"/>
    </xf>
    <xf numFmtId="1" fontId="7" fillId="3" borderId="189" xfId="2" applyNumberFormat="1" applyFont="1" applyBorder="1" applyAlignment="1" applyProtection="1">
      <alignment wrapText="1"/>
      <protection locked="0"/>
    </xf>
    <xf numFmtId="1" fontId="7" fillId="3" borderId="190" xfId="2" applyNumberFormat="1" applyFont="1" applyBorder="1" applyAlignment="1" applyProtection="1">
      <alignment wrapText="1"/>
      <protection locked="0"/>
    </xf>
    <xf numFmtId="1" fontId="7" fillId="6" borderId="191" xfId="0" applyNumberFormat="1" applyFont="1" applyFill="1" applyBorder="1" applyAlignment="1" applyProtection="1">
      <alignment wrapText="1"/>
      <protection locked="0"/>
    </xf>
    <xf numFmtId="1" fontId="7" fillId="6" borderId="192" xfId="0" applyNumberFormat="1" applyFont="1" applyFill="1" applyBorder="1" applyAlignment="1" applyProtection="1">
      <alignment wrapText="1"/>
      <protection locked="0"/>
    </xf>
    <xf numFmtId="1" fontId="7" fillId="6" borderId="193" xfId="0" applyNumberFormat="1" applyFont="1" applyFill="1" applyBorder="1" applyAlignment="1" applyProtection="1">
      <alignment wrapText="1"/>
      <protection locked="0"/>
    </xf>
    <xf numFmtId="1" fontId="7" fillId="6" borderId="194" xfId="0" applyNumberFormat="1" applyFont="1" applyFill="1" applyBorder="1" applyAlignment="1" applyProtection="1">
      <alignment wrapText="1"/>
      <protection locked="0"/>
    </xf>
    <xf numFmtId="1" fontId="7" fillId="3" borderId="195" xfId="2" applyNumberFormat="1" applyFont="1" applyBorder="1" applyAlignment="1" applyProtection="1">
      <alignment wrapText="1"/>
      <protection locked="0"/>
    </xf>
    <xf numFmtId="1" fontId="7" fillId="3" borderId="196" xfId="2" applyNumberFormat="1" applyFont="1" applyBorder="1" applyAlignment="1" applyProtection="1">
      <alignment wrapText="1"/>
      <protection locked="0"/>
    </xf>
    <xf numFmtId="1" fontId="7" fillId="3" borderId="197" xfId="2" applyNumberFormat="1" applyFont="1" applyBorder="1" applyAlignment="1" applyProtection="1">
      <alignment wrapText="1"/>
      <protection locked="0"/>
    </xf>
    <xf numFmtId="1" fontId="7" fillId="3" borderId="198" xfId="2" applyNumberFormat="1" applyFont="1" applyBorder="1" applyAlignment="1" applyProtection="1">
      <alignment wrapText="1"/>
      <protection locked="0"/>
    </xf>
    <xf numFmtId="1" fontId="7" fillId="0" borderId="200" xfId="0" applyNumberFormat="1" applyFont="1" applyBorder="1" applyAlignment="1">
      <alignment horizontal="right" vertical="center" wrapText="1"/>
    </xf>
    <xf numFmtId="1" fontId="7" fillId="3" borderId="201" xfId="2" applyNumberFormat="1" applyFont="1" applyBorder="1" applyAlignment="1" applyProtection="1">
      <alignment wrapText="1"/>
      <protection locked="0"/>
    </xf>
    <xf numFmtId="1" fontId="7" fillId="3" borderId="202" xfId="2" applyNumberFormat="1" applyFont="1" applyBorder="1" applyAlignment="1" applyProtection="1">
      <alignment wrapText="1"/>
      <protection locked="0"/>
    </xf>
    <xf numFmtId="1" fontId="7" fillId="3" borderId="203" xfId="2" applyNumberFormat="1" applyFont="1" applyBorder="1" applyAlignment="1" applyProtection="1">
      <alignment wrapText="1"/>
      <protection locked="0"/>
    </xf>
    <xf numFmtId="1" fontId="7" fillId="3" borderId="204" xfId="2" applyNumberFormat="1" applyFont="1" applyBorder="1" applyAlignment="1" applyProtection="1">
      <alignment wrapText="1"/>
      <protection locked="0"/>
    </xf>
    <xf numFmtId="1" fontId="7" fillId="3" borderId="205" xfId="2" applyNumberFormat="1" applyFont="1" applyBorder="1" applyAlignment="1" applyProtection="1">
      <alignment wrapText="1"/>
      <protection locked="0"/>
    </xf>
    <xf numFmtId="1" fontId="7" fillId="6" borderId="206" xfId="0" applyNumberFormat="1" applyFont="1" applyFill="1" applyBorder="1" applyAlignment="1" applyProtection="1">
      <alignment wrapText="1"/>
      <protection locked="0"/>
    </xf>
    <xf numFmtId="1" fontId="7" fillId="6" borderId="200" xfId="0" applyNumberFormat="1" applyFont="1" applyFill="1" applyBorder="1" applyAlignment="1" applyProtection="1">
      <alignment wrapText="1"/>
      <protection locked="0"/>
    </xf>
    <xf numFmtId="1" fontId="7" fillId="6" borderId="207" xfId="0" applyNumberFormat="1" applyFont="1" applyFill="1" applyBorder="1" applyAlignment="1" applyProtection="1">
      <alignment wrapText="1"/>
      <protection locked="0"/>
    </xf>
    <xf numFmtId="1" fontId="7" fillId="4" borderId="206" xfId="0" applyNumberFormat="1" applyFont="1" applyFill="1" applyBorder="1" applyAlignment="1">
      <alignment horizontal="right" wrapText="1"/>
    </xf>
    <xf numFmtId="1" fontId="7" fillId="4" borderId="200" xfId="0" applyNumberFormat="1" applyFont="1" applyFill="1" applyBorder="1" applyAlignment="1">
      <alignment horizontal="right" wrapText="1"/>
    </xf>
    <xf numFmtId="1" fontId="7" fillId="14" borderId="200" xfId="0" applyNumberFormat="1" applyFont="1" applyFill="1" applyBorder="1" applyAlignment="1">
      <alignment horizontal="right" wrapText="1"/>
    </xf>
    <xf numFmtId="1" fontId="7" fillId="0" borderId="209" xfId="0" applyNumberFormat="1" applyFont="1" applyBorder="1" applyAlignment="1">
      <alignment horizontal="center" vertical="center" wrapText="1"/>
    </xf>
    <xf numFmtId="1" fontId="7" fillId="0" borderId="210" xfId="0" applyNumberFormat="1" applyFont="1" applyBorder="1" applyAlignment="1">
      <alignment horizontal="center" vertical="center" wrapText="1"/>
    </xf>
    <xf numFmtId="1" fontId="7" fillId="0" borderId="211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/>
    </xf>
    <xf numFmtId="1" fontId="7" fillId="0" borderId="214" xfId="0" applyNumberFormat="1" applyFont="1" applyBorder="1" applyAlignment="1">
      <alignment horizontal="center" vertical="center"/>
    </xf>
    <xf numFmtId="1" fontId="7" fillId="0" borderId="215" xfId="0" applyNumberFormat="1" applyFont="1" applyBorder="1" applyAlignment="1">
      <alignment horizontal="center" vertical="center"/>
    </xf>
    <xf numFmtId="1" fontId="7" fillId="0" borderId="216" xfId="0" applyNumberFormat="1" applyFont="1" applyBorder="1" applyAlignment="1">
      <alignment horizontal="center" vertical="center" wrapText="1"/>
    </xf>
    <xf numFmtId="1" fontId="7" fillId="0" borderId="214" xfId="0" applyNumberFormat="1" applyFont="1" applyBorder="1" applyAlignment="1">
      <alignment horizontal="center" vertical="center" wrapText="1"/>
    </xf>
    <xf numFmtId="1" fontId="7" fillId="0" borderId="200" xfId="0" applyNumberFormat="1" applyFont="1" applyBorder="1"/>
    <xf numFmtId="1" fontId="7" fillId="6" borderId="206" xfId="0" applyNumberFormat="1" applyFont="1" applyFill="1" applyBorder="1" applyProtection="1">
      <protection locked="0"/>
    </xf>
    <xf numFmtId="1" fontId="7" fillId="0" borderId="214" xfId="0" applyNumberFormat="1" applyFont="1" applyBorder="1" applyAlignment="1" applyProtection="1">
      <alignment horizontal="center" vertical="center" wrapText="1"/>
      <protection hidden="1"/>
    </xf>
    <xf numFmtId="1" fontId="7" fillId="0" borderId="215" xfId="0" applyNumberFormat="1" applyFont="1" applyBorder="1" applyAlignment="1" applyProtection="1">
      <alignment horizontal="center" vertical="center" wrapText="1"/>
      <protection hidden="1"/>
    </xf>
    <xf numFmtId="1" fontId="7" fillId="0" borderId="213" xfId="0" applyNumberFormat="1" applyFont="1" applyBorder="1" applyAlignment="1" applyProtection="1">
      <alignment horizontal="center" vertical="center" wrapText="1"/>
      <protection hidden="1"/>
    </xf>
    <xf numFmtId="1" fontId="7" fillId="6" borderId="200" xfId="0" applyNumberFormat="1" applyFont="1" applyFill="1" applyBorder="1" applyProtection="1">
      <protection locked="0"/>
    </xf>
    <xf numFmtId="1" fontId="7" fillId="0" borderId="216" xfId="0" applyNumberFormat="1" applyFont="1" applyBorder="1" applyAlignment="1">
      <alignment horizontal="center" vertical="center"/>
    </xf>
    <xf numFmtId="1" fontId="3" fillId="4" borderId="210" xfId="0" applyNumberFormat="1" applyFont="1" applyFill="1" applyBorder="1" applyAlignment="1">
      <alignment vertical="top"/>
    </xf>
    <xf numFmtId="1" fontId="7" fillId="0" borderId="199" xfId="0" applyNumberFormat="1" applyFont="1" applyBorder="1" applyAlignment="1">
      <alignment horizontal="center" vertical="center" wrapText="1"/>
    </xf>
    <xf numFmtId="1" fontId="7" fillId="4" borderId="218" xfId="0" applyNumberFormat="1" applyFont="1" applyFill="1" applyBorder="1" applyAlignment="1">
      <alignment horizontal="center" vertical="center" wrapText="1"/>
    </xf>
    <xf numFmtId="1" fontId="7" fillId="0" borderId="219" xfId="0" applyNumberFormat="1" applyFont="1" applyBorder="1" applyAlignment="1">
      <alignment horizontal="center" vertical="center" wrapText="1"/>
    </xf>
    <xf numFmtId="1" fontId="7" fillId="0" borderId="206" xfId="0" applyNumberFormat="1" applyFont="1" applyBorder="1"/>
    <xf numFmtId="1" fontId="7" fillId="0" borderId="214" xfId="0" applyNumberFormat="1" applyFont="1" applyBorder="1"/>
    <xf numFmtId="1" fontId="7" fillId="0" borderId="216" xfId="0" applyNumberFormat="1" applyFont="1" applyBorder="1"/>
    <xf numFmtId="1" fontId="7" fillId="0" borderId="213" xfId="0" applyNumberFormat="1" applyFont="1" applyBorder="1"/>
    <xf numFmtId="1" fontId="7" fillId="6" borderId="20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00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14" xfId="0" applyNumberFormat="1" applyFont="1" applyBorder="1" applyAlignment="1">
      <alignment horizontal="right" vertical="center" wrapText="1"/>
    </xf>
    <xf numFmtId="1" fontId="7" fillId="0" borderId="215" xfId="0" applyNumberFormat="1" applyFont="1" applyBorder="1" applyAlignment="1">
      <alignment horizontal="right" vertical="center" wrapText="1"/>
    </xf>
    <xf numFmtId="1" fontId="7" fillId="0" borderId="213" xfId="0" applyNumberFormat="1" applyFont="1" applyBorder="1" applyAlignment="1">
      <alignment horizontal="right" vertical="center" wrapText="1"/>
    </xf>
    <xf numFmtId="1" fontId="7" fillId="6" borderId="21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2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0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2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2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5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16" xfId="0" applyNumberFormat="1" applyFont="1" applyBorder="1" applyAlignment="1">
      <alignment horizontal="right" vertical="center" wrapText="1"/>
    </xf>
    <xf numFmtId="1" fontId="7" fillId="0" borderId="221" xfId="0" applyNumberFormat="1" applyFont="1" applyBorder="1" applyAlignment="1">
      <alignment horizontal="right" vertical="center" wrapText="1"/>
    </xf>
    <xf numFmtId="1" fontId="7" fillId="0" borderId="222" xfId="0" applyNumberFormat="1" applyFont="1" applyBorder="1" applyAlignment="1">
      <alignment horizontal="right" vertical="center" wrapText="1"/>
    </xf>
    <xf numFmtId="1" fontId="7" fillId="0" borderId="220" xfId="0" applyNumberFormat="1" applyFont="1" applyBorder="1" applyAlignment="1">
      <alignment horizontal="right" vertical="center" wrapText="1"/>
    </xf>
    <xf numFmtId="0" fontId="0" fillId="13" borderId="206" xfId="0" applyFill="1" applyBorder="1" applyAlignment="1">
      <alignment horizontal="right"/>
    </xf>
    <xf numFmtId="1" fontId="7" fillId="6" borderId="219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2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18" xfId="0" applyNumberFormat="1" applyFont="1" applyFill="1" applyBorder="1" applyAlignment="1" applyProtection="1">
      <alignment horizontal="right" vertical="center" wrapText="1"/>
      <protection locked="0"/>
    </xf>
    <xf numFmtId="1" fontId="7" fillId="5" borderId="199" xfId="0" applyNumberFormat="1" applyFont="1" applyFill="1" applyBorder="1" applyAlignment="1">
      <alignment horizontal="center" vertical="center" wrapText="1"/>
    </xf>
    <xf numFmtId="1" fontId="7" fillId="0" borderId="225" xfId="0" applyNumberFormat="1" applyFont="1" applyBorder="1" applyAlignment="1">
      <alignment horizontal="right" vertical="center" wrapText="1"/>
    </xf>
    <xf numFmtId="1" fontId="7" fillId="6" borderId="219" xfId="0" applyNumberFormat="1" applyFont="1" applyFill="1" applyBorder="1" applyProtection="1">
      <protection locked="0"/>
    </xf>
    <xf numFmtId="1" fontId="7" fillId="6" borderId="218" xfId="0" applyNumberFormat="1" applyFont="1" applyFill="1" applyBorder="1" applyProtection="1">
      <protection locked="0"/>
    </xf>
    <xf numFmtId="1" fontId="7" fillId="6" borderId="223" xfId="0" applyNumberFormat="1" applyFont="1" applyFill="1" applyBorder="1" applyProtection="1">
      <protection locked="0"/>
    </xf>
    <xf numFmtId="1" fontId="7" fillId="6" borderId="226" xfId="0" applyNumberFormat="1" applyFont="1" applyFill="1" applyBorder="1" applyProtection="1">
      <protection locked="0"/>
    </xf>
    <xf numFmtId="1" fontId="7" fillId="0" borderId="199" xfId="0" applyNumberFormat="1" applyFont="1" applyBorder="1" applyAlignment="1">
      <alignment horizontal="center" vertical="center"/>
    </xf>
    <xf numFmtId="1" fontId="7" fillId="0" borderId="220" xfId="0" applyNumberFormat="1" applyFont="1" applyBorder="1" applyAlignment="1">
      <alignment horizontal="center" vertical="center"/>
    </xf>
    <xf numFmtId="1" fontId="7" fillId="14" borderId="200" xfId="0" applyNumberFormat="1" applyFont="1" applyFill="1" applyBorder="1"/>
    <xf numFmtId="1" fontId="7" fillId="0" borderId="214" xfId="0" applyNumberFormat="1" applyFont="1" applyBorder="1" applyAlignment="1">
      <alignment horizontal="right" wrapText="1"/>
    </xf>
    <xf numFmtId="1" fontId="7" fillId="0" borderId="220" xfId="0" applyNumberFormat="1" applyFont="1" applyBorder="1"/>
    <xf numFmtId="1" fontId="7" fillId="0" borderId="213" xfId="0" applyNumberFormat="1" applyFont="1" applyBorder="1" applyAlignment="1">
      <alignment horizontal="right" wrapText="1"/>
    </xf>
    <xf numFmtId="1" fontId="7" fillId="0" borderId="210" xfId="0" applyNumberFormat="1" applyFont="1" applyBorder="1" applyAlignment="1">
      <alignment horizontal="right" wrapText="1"/>
    </xf>
    <xf numFmtId="1" fontId="7" fillId="0" borderId="214" xfId="0" applyNumberFormat="1" applyFont="1" applyBorder="1" applyAlignment="1">
      <alignment horizontal="right"/>
    </xf>
    <xf numFmtId="1" fontId="7" fillId="0" borderId="213" xfId="0" applyNumberFormat="1" applyFont="1" applyBorder="1" applyAlignment="1">
      <alignment horizontal="right"/>
    </xf>
    <xf numFmtId="1" fontId="7" fillId="0" borderId="216" xfId="0" applyNumberFormat="1" applyFont="1" applyBorder="1" applyAlignment="1">
      <alignment horizontal="right"/>
    </xf>
    <xf numFmtId="1" fontId="7" fillId="0" borderId="222" xfId="0" applyNumberFormat="1" applyFont="1" applyBorder="1" applyAlignment="1">
      <alignment horizontal="right"/>
    </xf>
    <xf numFmtId="1" fontId="7" fillId="0" borderId="215" xfId="0" applyNumberFormat="1" applyFont="1" applyBorder="1" applyAlignment="1">
      <alignment horizontal="right"/>
    </xf>
    <xf numFmtId="1" fontId="7" fillId="5" borderId="225" xfId="0" applyNumberFormat="1" applyFont="1" applyFill="1" applyBorder="1"/>
    <xf numFmtId="1" fontId="7" fillId="16" borderId="223" xfId="0" applyNumberFormat="1" applyFont="1" applyFill="1" applyBorder="1" applyProtection="1">
      <protection locked="0"/>
    </xf>
    <xf numFmtId="1" fontId="7" fillId="0" borderId="199" xfId="0" applyNumberFormat="1" applyFont="1" applyBorder="1" applyAlignment="1">
      <alignment horizontal="right" wrapText="1"/>
    </xf>
    <xf numFmtId="1" fontId="7" fillId="0" borderId="216" xfId="0" applyNumberFormat="1" applyFont="1" applyBorder="1" applyAlignment="1">
      <alignment horizontal="right" wrapText="1"/>
    </xf>
    <xf numFmtId="1" fontId="7" fillId="0" borderId="211" xfId="0" applyNumberFormat="1" applyFont="1" applyBorder="1" applyAlignment="1">
      <alignment horizontal="right"/>
    </xf>
    <xf numFmtId="1" fontId="7" fillId="4" borderId="215" xfId="0" applyNumberFormat="1" applyFont="1" applyFill="1" applyBorder="1" applyAlignment="1">
      <alignment horizontal="right"/>
    </xf>
    <xf numFmtId="1" fontId="7" fillId="4" borderId="213" xfId="0" applyNumberFormat="1" applyFont="1" applyFill="1" applyBorder="1" applyAlignment="1">
      <alignment horizontal="right"/>
    </xf>
    <xf numFmtId="1" fontId="7" fillId="0" borderId="220" xfId="0" applyNumberFormat="1" applyFont="1" applyBorder="1" applyAlignment="1">
      <alignment horizontal="center" vertical="center" wrapText="1"/>
    </xf>
    <xf numFmtId="1" fontId="7" fillId="14" borderId="206" xfId="0" applyNumberFormat="1" applyFont="1" applyFill="1" applyBorder="1" applyAlignment="1">
      <alignment horizontal="right" wrapText="1"/>
    </xf>
    <xf numFmtId="1" fontId="7" fillId="9" borderId="206" xfId="0" applyNumberFormat="1" applyFont="1" applyFill="1" applyBorder="1"/>
    <xf numFmtId="1" fontId="7" fillId="14" borderId="206" xfId="0" applyNumberFormat="1" applyFont="1" applyFill="1" applyBorder="1"/>
    <xf numFmtId="1" fontId="7" fillId="4" borderId="199" xfId="0" applyNumberFormat="1" applyFont="1" applyFill="1" applyBorder="1" applyAlignment="1">
      <alignment horizontal="right" wrapText="1"/>
    </xf>
    <xf numFmtId="1" fontId="7" fillId="14" borderId="216" xfId="0" applyNumberFormat="1" applyFont="1" applyFill="1" applyBorder="1" applyAlignment="1">
      <alignment horizontal="right" wrapText="1"/>
    </xf>
    <xf numFmtId="1" fontId="7" fillId="9" borderId="216" xfId="0" applyNumberFormat="1" applyFont="1" applyFill="1" applyBorder="1"/>
    <xf numFmtId="1" fontId="7" fillId="9" borderId="220" xfId="0" applyNumberFormat="1" applyFont="1" applyFill="1" applyBorder="1"/>
    <xf numFmtId="1" fontId="7" fillId="14" borderId="216" xfId="0" applyNumberFormat="1" applyFont="1" applyFill="1" applyBorder="1"/>
    <xf numFmtId="1" fontId="7" fillId="14" borderId="214" xfId="0" applyNumberFormat="1" applyFont="1" applyFill="1" applyBorder="1"/>
    <xf numFmtId="1" fontId="7" fillId="0" borderId="222" xfId="0" applyNumberFormat="1" applyFont="1" applyBorder="1"/>
    <xf numFmtId="1" fontId="7" fillId="0" borderId="215" xfId="0" applyNumberFormat="1" applyFont="1" applyBorder="1"/>
    <xf numFmtId="1" fontId="7" fillId="5" borderId="227" xfId="0" applyNumberFormat="1" applyFont="1" applyFill="1" applyBorder="1" applyAlignment="1">
      <alignment horizontal="center" vertical="center"/>
    </xf>
    <xf numFmtId="1" fontId="7" fillId="4" borderId="228" xfId="0" applyNumberFormat="1" applyFont="1" applyFill="1" applyBorder="1" applyAlignment="1">
      <alignment horizontal="right" wrapText="1"/>
    </xf>
    <xf numFmtId="1" fontId="7" fillId="4" borderId="229" xfId="0" applyNumberFormat="1" applyFont="1" applyFill="1" applyBorder="1" applyAlignment="1">
      <alignment horizontal="right" wrapText="1"/>
    </xf>
    <xf numFmtId="1" fontId="7" fillId="14" borderId="228" xfId="0" applyNumberFormat="1" applyFont="1" applyFill="1" applyBorder="1" applyAlignment="1">
      <alignment horizontal="right" wrapText="1"/>
    </xf>
    <xf numFmtId="1" fontId="7" fillId="9" borderId="230" xfId="0" applyNumberFormat="1" applyFont="1" applyFill="1" applyBorder="1"/>
    <xf numFmtId="1" fontId="7" fillId="9" borderId="231" xfId="0" applyNumberFormat="1" applyFont="1" applyFill="1" applyBorder="1"/>
    <xf numFmtId="1" fontId="7" fillId="9" borderId="229" xfId="0" applyNumberFormat="1" applyFont="1" applyFill="1" applyBorder="1"/>
    <xf numFmtId="1" fontId="7" fillId="14" borderId="231" xfId="0" applyNumberFormat="1" applyFont="1" applyFill="1" applyBorder="1"/>
    <xf numFmtId="1" fontId="7" fillId="0" borderId="230" xfId="0" applyNumberFormat="1" applyFont="1" applyBorder="1"/>
    <xf numFmtId="1" fontId="7" fillId="14" borderId="228" xfId="0" applyNumberFormat="1" applyFont="1" applyFill="1" applyBorder="1"/>
    <xf numFmtId="1" fontId="7" fillId="0" borderId="232" xfId="0" applyNumberFormat="1" applyFont="1" applyBorder="1"/>
    <xf numFmtId="1" fontId="7" fillId="14" borderId="232" xfId="0" applyNumberFormat="1" applyFont="1" applyFill="1" applyBorder="1"/>
    <xf numFmtId="1" fontId="7" fillId="14" borderId="233" xfId="0" applyNumberFormat="1" applyFont="1" applyFill="1" applyBorder="1"/>
    <xf numFmtId="1" fontId="7" fillId="0" borderId="234" xfId="0" applyNumberFormat="1" applyFont="1" applyBorder="1"/>
    <xf numFmtId="1" fontId="7" fillId="0" borderId="235" xfId="0" applyNumberFormat="1" applyFont="1" applyBorder="1"/>
    <xf numFmtId="1" fontId="7" fillId="0" borderId="228" xfId="0" applyNumberFormat="1" applyFont="1" applyBorder="1"/>
    <xf numFmtId="1" fontId="7" fillId="6" borderId="217" xfId="0" applyNumberFormat="1" applyFont="1" applyFill="1" applyBorder="1" applyProtection="1">
      <protection locked="0"/>
    </xf>
    <xf numFmtId="1" fontId="7" fillId="4" borderId="216" xfId="0" applyNumberFormat="1" applyFont="1" applyFill="1" applyBorder="1" applyAlignment="1">
      <alignment horizontal="right" wrapText="1"/>
    </xf>
    <xf numFmtId="1" fontId="7" fillId="4" borderId="213" xfId="0" applyNumberFormat="1" applyFont="1" applyFill="1" applyBorder="1" applyAlignment="1">
      <alignment horizontal="right" wrapText="1"/>
    </xf>
    <xf numFmtId="1" fontId="7" fillId="4" borderId="200" xfId="0" applyNumberFormat="1" applyFont="1" applyFill="1" applyBorder="1" applyAlignment="1">
      <alignment horizontal="right"/>
    </xf>
    <xf numFmtId="1" fontId="7" fillId="9" borderId="200" xfId="0" applyNumberFormat="1" applyFont="1" applyFill="1" applyBorder="1"/>
    <xf numFmtId="1" fontId="7" fillId="14" borderId="217" xfId="0" applyNumberFormat="1" applyFont="1" applyFill="1" applyBorder="1"/>
    <xf numFmtId="1" fontId="7" fillId="6" borderId="236" xfId="0" applyNumberFormat="1" applyFont="1" applyFill="1" applyBorder="1" applyProtection="1">
      <protection locked="0"/>
    </xf>
    <xf numFmtId="1" fontId="7" fillId="16" borderId="236" xfId="0" applyNumberFormat="1" applyFont="1" applyFill="1" applyBorder="1" applyProtection="1">
      <protection locked="0"/>
    </xf>
    <xf numFmtId="1" fontId="7" fillId="4" borderId="219" xfId="0" applyNumberFormat="1" applyFont="1" applyFill="1" applyBorder="1" applyAlignment="1">
      <alignment horizontal="center" vertical="center" wrapText="1"/>
    </xf>
    <xf numFmtId="1" fontId="7" fillId="4" borderId="218" xfId="0" applyNumberFormat="1" applyFont="1" applyFill="1" applyBorder="1" applyAlignment="1">
      <alignment horizontal="right" vertical="center" wrapText="1"/>
    </xf>
    <xf numFmtId="1" fontId="7" fillId="0" borderId="223" xfId="0" applyNumberFormat="1" applyFont="1" applyBorder="1" applyAlignment="1">
      <alignment horizontal="right" vertical="center" wrapText="1"/>
    </xf>
    <xf numFmtId="1" fontId="7" fillId="9" borderId="206" xfId="0" applyNumberFormat="1" applyFont="1" applyFill="1" applyBorder="1" applyAlignment="1">
      <alignment wrapText="1"/>
    </xf>
    <xf numFmtId="1" fontId="7" fillId="14" borderId="206" xfId="0" applyNumberFormat="1" applyFont="1" applyFill="1" applyBorder="1" applyAlignment="1">
      <alignment wrapText="1"/>
    </xf>
    <xf numFmtId="1" fontId="7" fillId="3" borderId="237" xfId="2" applyNumberFormat="1" applyFont="1" applyBorder="1" applyAlignment="1" applyProtection="1">
      <alignment wrapText="1"/>
      <protection locked="0"/>
    </xf>
    <xf numFmtId="1" fontId="7" fillId="3" borderId="238" xfId="2" applyNumberFormat="1" applyFont="1" applyBorder="1" applyAlignment="1" applyProtection="1">
      <alignment wrapText="1"/>
      <protection locked="0"/>
    </xf>
    <xf numFmtId="1" fontId="7" fillId="3" borderId="239" xfId="2" applyNumberFormat="1" applyFont="1" applyBorder="1" applyAlignment="1" applyProtection="1">
      <alignment wrapText="1"/>
      <protection locked="0"/>
    </xf>
    <xf numFmtId="1" fontId="7" fillId="3" borderId="240" xfId="2" applyNumberFormat="1" applyFont="1" applyBorder="1" applyAlignment="1" applyProtection="1">
      <alignment wrapText="1"/>
      <protection locked="0"/>
    </xf>
    <xf numFmtId="1" fontId="7" fillId="3" borderId="241" xfId="2" applyNumberFormat="1" applyFont="1" applyBorder="1" applyAlignment="1" applyProtection="1">
      <alignment wrapText="1"/>
      <protection locked="0"/>
    </xf>
    <xf numFmtId="1" fontId="7" fillId="3" borderId="242" xfId="2" applyNumberFormat="1" applyFont="1" applyBorder="1" applyAlignment="1" applyProtection="1">
      <alignment wrapText="1"/>
      <protection locked="0"/>
    </xf>
    <xf numFmtId="1" fontId="7" fillId="3" borderId="223" xfId="2" applyNumberFormat="1" applyFont="1" applyBorder="1" applyAlignment="1" applyProtection="1">
      <alignment wrapText="1"/>
      <protection locked="0"/>
    </xf>
    <xf numFmtId="1" fontId="7" fillId="0" borderId="244" xfId="0" applyNumberFormat="1" applyFont="1" applyBorder="1" applyAlignment="1">
      <alignment horizontal="center" vertical="center" wrapText="1"/>
    </xf>
    <xf numFmtId="1" fontId="7" fillId="0" borderId="245" xfId="0" applyNumberFormat="1" applyFont="1" applyBorder="1" applyAlignment="1">
      <alignment horizontal="center" vertical="center" wrapText="1"/>
    </xf>
    <xf numFmtId="1" fontId="7" fillId="0" borderId="246" xfId="0" applyNumberFormat="1" applyFont="1" applyBorder="1" applyAlignment="1">
      <alignment horizontal="center" vertical="center" wrapText="1"/>
    </xf>
    <xf numFmtId="1" fontId="7" fillId="0" borderId="246" xfId="0" applyNumberFormat="1" applyFont="1" applyBorder="1" applyAlignment="1">
      <alignment horizontal="center" vertical="center"/>
    </xf>
    <xf numFmtId="1" fontId="7" fillId="0" borderId="243" xfId="0" applyNumberFormat="1" applyFont="1" applyBorder="1" applyAlignment="1">
      <alignment horizontal="center" vertical="center" wrapText="1"/>
    </xf>
    <xf numFmtId="1" fontId="7" fillId="0" borderId="246" xfId="0" applyNumberFormat="1" applyFont="1" applyBorder="1"/>
    <xf numFmtId="1" fontId="7" fillId="6" borderId="24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46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46" xfId="0" applyNumberFormat="1" applyFont="1" applyBorder="1" applyAlignment="1">
      <alignment horizontal="right" vertical="center" wrapText="1"/>
    </xf>
    <xf numFmtId="1" fontId="7" fillId="5" borderId="243" xfId="0" applyNumberFormat="1" applyFont="1" applyFill="1" applyBorder="1" applyAlignment="1">
      <alignment horizontal="center" vertical="center" wrapText="1"/>
    </xf>
    <xf numFmtId="1" fontId="7" fillId="0" borderId="243" xfId="0" applyNumberFormat="1" applyFont="1" applyBorder="1" applyAlignment="1">
      <alignment horizontal="center" vertical="center"/>
    </xf>
    <xf numFmtId="1" fontId="7" fillId="0" borderId="246" xfId="0" applyNumberFormat="1" applyFont="1" applyBorder="1" applyAlignment="1">
      <alignment horizontal="right"/>
    </xf>
    <xf numFmtId="1" fontId="7" fillId="0" borderId="243" xfId="0" applyNumberFormat="1" applyFont="1" applyBorder="1" applyAlignment="1">
      <alignment horizontal="right" wrapText="1"/>
    </xf>
    <xf numFmtId="1" fontId="7" fillId="0" borderId="246" xfId="0" applyNumberFormat="1" applyFont="1" applyBorder="1" applyAlignment="1">
      <alignment horizontal="right" wrapText="1"/>
    </xf>
    <xf numFmtId="1" fontId="7" fillId="0" borderId="244" xfId="0" applyNumberFormat="1" applyFont="1" applyBorder="1" applyAlignment="1">
      <alignment horizontal="right"/>
    </xf>
    <xf numFmtId="1" fontId="7" fillId="4" borderId="243" xfId="0" applyNumberFormat="1" applyFont="1" applyFill="1" applyBorder="1" applyAlignment="1">
      <alignment horizontal="right" wrapText="1"/>
    </xf>
    <xf numFmtId="1" fontId="7" fillId="14" borderId="246" xfId="0" applyNumberFormat="1" applyFont="1" applyFill="1" applyBorder="1" applyAlignment="1">
      <alignment horizontal="right" wrapText="1"/>
    </xf>
    <xf numFmtId="1" fontId="7" fillId="9" borderId="246" xfId="0" applyNumberFormat="1" applyFont="1" applyFill="1" applyBorder="1"/>
    <xf numFmtId="1" fontId="7" fillId="14" borderId="246" xfId="0" applyNumberFormat="1" applyFont="1" applyFill="1" applyBorder="1"/>
    <xf numFmtId="1" fontId="7" fillId="4" borderId="246" xfId="0" applyNumberFormat="1" applyFont="1" applyFill="1" applyBorder="1" applyAlignment="1">
      <alignment horizontal="right" wrapText="1"/>
    </xf>
    <xf numFmtId="1" fontId="7" fillId="3" borderId="247" xfId="2" applyNumberFormat="1" applyFont="1" applyBorder="1" applyAlignment="1" applyProtection="1">
      <alignment wrapText="1"/>
      <protection locked="0"/>
    </xf>
    <xf numFmtId="1" fontId="7" fillId="3" borderId="248" xfId="2" applyNumberFormat="1" applyFont="1" applyBorder="1" applyAlignment="1" applyProtection="1">
      <alignment wrapText="1"/>
      <protection locked="0"/>
    </xf>
    <xf numFmtId="1" fontId="7" fillId="3" borderId="249" xfId="2" applyNumberFormat="1" applyFont="1" applyBorder="1" applyAlignment="1" applyProtection="1">
      <alignment wrapText="1"/>
      <protection locked="0"/>
    </xf>
    <xf numFmtId="1" fontId="7" fillId="3" borderId="250" xfId="2" applyNumberFormat="1" applyFont="1" applyBorder="1" applyAlignment="1" applyProtection="1">
      <alignment wrapText="1"/>
      <protection locked="0"/>
    </xf>
    <xf numFmtId="1" fontId="7" fillId="3" borderId="251" xfId="2" applyNumberFormat="1" applyFont="1" applyBorder="1" applyAlignment="1" applyProtection="1">
      <alignment wrapText="1"/>
      <protection locked="0"/>
    </xf>
    <xf numFmtId="1" fontId="7" fillId="3" borderId="252" xfId="2" applyNumberFormat="1" applyFont="1" applyBorder="1" applyAlignment="1" applyProtection="1">
      <alignment wrapText="1"/>
      <protection locked="0"/>
    </xf>
    <xf numFmtId="1" fontId="7" fillId="0" borderId="254" xfId="0" applyNumberFormat="1" applyFont="1" applyBorder="1" applyAlignment="1">
      <alignment horizontal="center" vertical="center" wrapText="1"/>
    </xf>
    <xf numFmtId="1" fontId="7" fillId="0" borderId="255" xfId="0" applyNumberFormat="1" applyFont="1" applyBorder="1" applyAlignment="1">
      <alignment horizontal="center" vertical="center" wrapText="1"/>
    </xf>
    <xf numFmtId="1" fontId="7" fillId="0" borderId="256" xfId="0" applyNumberFormat="1" applyFont="1" applyBorder="1" applyAlignment="1">
      <alignment horizontal="center" vertical="center" wrapText="1"/>
    </xf>
    <xf numFmtId="1" fontId="7" fillId="0" borderId="256" xfId="0" applyNumberFormat="1" applyFont="1" applyBorder="1" applyAlignment="1">
      <alignment horizontal="center" vertical="center"/>
    </xf>
    <xf numFmtId="1" fontId="7" fillId="0" borderId="253" xfId="0" applyNumberFormat="1" applyFont="1" applyBorder="1" applyAlignment="1">
      <alignment horizontal="center" vertical="center" wrapText="1"/>
    </xf>
    <xf numFmtId="1" fontId="7" fillId="0" borderId="256" xfId="0" applyNumberFormat="1" applyFont="1" applyBorder="1"/>
    <xf numFmtId="1" fontId="7" fillId="6" borderId="25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56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56" xfId="0" applyNumberFormat="1" applyFont="1" applyBorder="1" applyAlignment="1">
      <alignment horizontal="right" vertical="center" wrapText="1"/>
    </xf>
    <xf numFmtId="1" fontId="7" fillId="5" borderId="253" xfId="0" applyNumberFormat="1" applyFont="1" applyFill="1" applyBorder="1" applyAlignment="1">
      <alignment horizontal="center" vertical="center" wrapText="1"/>
    </xf>
    <xf numFmtId="1" fontId="7" fillId="0" borderId="253" xfId="0" applyNumberFormat="1" applyFont="1" applyBorder="1" applyAlignment="1">
      <alignment horizontal="center" vertical="center"/>
    </xf>
    <xf numFmtId="1" fontId="7" fillId="0" borderId="256" xfId="0" applyNumberFormat="1" applyFont="1" applyBorder="1" applyAlignment="1">
      <alignment horizontal="right"/>
    </xf>
    <xf numFmtId="1" fontId="7" fillId="0" borderId="253" xfId="0" applyNumberFormat="1" applyFont="1" applyBorder="1" applyAlignment="1">
      <alignment horizontal="right" wrapText="1"/>
    </xf>
    <xf numFmtId="1" fontId="7" fillId="0" borderId="256" xfId="0" applyNumberFormat="1" applyFont="1" applyBorder="1" applyAlignment="1">
      <alignment horizontal="right" wrapText="1"/>
    </xf>
    <xf numFmtId="1" fontId="7" fillId="0" borderId="255" xfId="0" applyNumberFormat="1" applyFont="1" applyBorder="1" applyAlignment="1">
      <alignment horizontal="right"/>
    </xf>
    <xf numFmtId="1" fontId="7" fillId="4" borderId="253" xfId="0" applyNumberFormat="1" applyFont="1" applyFill="1" applyBorder="1" applyAlignment="1">
      <alignment horizontal="right" wrapText="1"/>
    </xf>
    <xf numFmtId="1" fontId="7" fillId="14" borderId="256" xfId="0" applyNumberFormat="1" applyFont="1" applyFill="1" applyBorder="1" applyAlignment="1">
      <alignment horizontal="right" wrapText="1"/>
    </xf>
    <xf numFmtId="1" fontId="7" fillId="9" borderId="256" xfId="0" applyNumberFormat="1" applyFont="1" applyFill="1" applyBorder="1"/>
    <xf numFmtId="1" fontId="7" fillId="14" borderId="256" xfId="0" applyNumberFormat="1" applyFont="1" applyFill="1" applyBorder="1"/>
    <xf numFmtId="1" fontId="7" fillId="4" borderId="256" xfId="0" applyNumberFormat="1" applyFont="1" applyFill="1" applyBorder="1" applyAlignment="1">
      <alignment horizontal="right" wrapText="1"/>
    </xf>
    <xf numFmtId="1" fontId="7" fillId="3" borderId="257" xfId="2" applyNumberFormat="1" applyFont="1" applyBorder="1" applyAlignment="1" applyProtection="1">
      <alignment wrapText="1"/>
      <protection locked="0"/>
    </xf>
    <xf numFmtId="1" fontId="7" fillId="3" borderId="258" xfId="2" applyNumberFormat="1" applyFont="1" applyBorder="1" applyAlignment="1" applyProtection="1">
      <alignment wrapText="1"/>
      <protection locked="0"/>
    </xf>
    <xf numFmtId="1" fontId="7" fillId="3" borderId="259" xfId="2" applyNumberFormat="1" applyFont="1" applyBorder="1" applyAlignment="1" applyProtection="1">
      <alignment wrapText="1"/>
      <protection locked="0"/>
    </xf>
    <xf numFmtId="1" fontId="7" fillId="3" borderId="260" xfId="2" applyNumberFormat="1" applyFont="1" applyBorder="1" applyAlignment="1" applyProtection="1">
      <alignment wrapText="1"/>
      <protection locked="0"/>
    </xf>
    <xf numFmtId="1" fontId="7" fillId="3" borderId="261" xfId="2" applyNumberFormat="1" applyFont="1" applyBorder="1" applyAlignment="1" applyProtection="1">
      <alignment wrapText="1"/>
      <protection locked="0"/>
    </xf>
    <xf numFmtId="1" fontId="7" fillId="3" borderId="262" xfId="2" applyNumberFormat="1" applyFont="1" applyBorder="1" applyAlignment="1" applyProtection="1">
      <alignment wrapText="1"/>
      <protection locked="0"/>
    </xf>
    <xf numFmtId="1" fontId="7" fillId="0" borderId="264" xfId="0" applyNumberFormat="1" applyFont="1" applyBorder="1" applyAlignment="1">
      <alignment horizontal="center" vertical="center" wrapText="1"/>
    </xf>
    <xf numFmtId="1" fontId="7" fillId="0" borderId="265" xfId="0" applyNumberFormat="1" applyFont="1" applyBorder="1" applyAlignment="1">
      <alignment horizontal="center" vertical="center" wrapText="1"/>
    </xf>
    <xf numFmtId="1" fontId="7" fillId="0" borderId="266" xfId="0" applyNumberFormat="1" applyFont="1" applyBorder="1" applyAlignment="1">
      <alignment horizontal="center" vertical="center" wrapText="1"/>
    </xf>
    <xf numFmtId="1" fontId="7" fillId="0" borderId="266" xfId="0" applyNumberFormat="1" applyFont="1" applyBorder="1" applyAlignment="1">
      <alignment horizontal="center" vertical="center"/>
    </xf>
    <xf numFmtId="1" fontId="7" fillId="0" borderId="263" xfId="0" applyNumberFormat="1" applyFont="1" applyBorder="1" applyAlignment="1">
      <alignment horizontal="center" vertical="center" wrapText="1"/>
    </xf>
    <xf numFmtId="1" fontId="7" fillId="0" borderId="266" xfId="0" applyNumberFormat="1" applyFont="1" applyBorder="1"/>
    <xf numFmtId="1" fontId="7" fillId="6" borderId="26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66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66" xfId="0" applyNumberFormat="1" applyFont="1" applyBorder="1" applyAlignment="1">
      <alignment horizontal="right" vertical="center" wrapText="1"/>
    </xf>
    <xf numFmtId="1" fontId="7" fillId="5" borderId="263" xfId="0" applyNumberFormat="1" applyFont="1" applyFill="1" applyBorder="1" applyAlignment="1">
      <alignment horizontal="center" vertical="center" wrapText="1"/>
    </xf>
    <xf numFmtId="1" fontId="7" fillId="0" borderId="263" xfId="0" applyNumberFormat="1" applyFont="1" applyBorder="1" applyAlignment="1">
      <alignment horizontal="center" vertical="center"/>
    </xf>
    <xf numFmtId="1" fontId="7" fillId="0" borderId="266" xfId="0" applyNumberFormat="1" applyFont="1" applyBorder="1" applyAlignment="1">
      <alignment horizontal="right"/>
    </xf>
    <xf numFmtId="1" fontId="7" fillId="0" borderId="263" xfId="0" applyNumberFormat="1" applyFont="1" applyBorder="1" applyAlignment="1">
      <alignment horizontal="right" wrapText="1"/>
    </xf>
    <xf numFmtId="1" fontId="7" fillId="0" borderId="266" xfId="0" applyNumberFormat="1" applyFont="1" applyBorder="1" applyAlignment="1">
      <alignment horizontal="right" wrapText="1"/>
    </xf>
    <xf numFmtId="1" fontId="7" fillId="0" borderId="265" xfId="0" applyNumberFormat="1" applyFont="1" applyBorder="1" applyAlignment="1">
      <alignment horizontal="right"/>
    </xf>
    <xf numFmtId="1" fontId="7" fillId="4" borderId="263" xfId="0" applyNumberFormat="1" applyFont="1" applyFill="1" applyBorder="1" applyAlignment="1">
      <alignment horizontal="right" wrapText="1"/>
    </xf>
    <xf numFmtId="1" fontId="7" fillId="14" borderId="266" xfId="0" applyNumberFormat="1" applyFont="1" applyFill="1" applyBorder="1" applyAlignment="1">
      <alignment horizontal="right" wrapText="1"/>
    </xf>
    <xf numFmtId="1" fontId="7" fillId="9" borderId="266" xfId="0" applyNumberFormat="1" applyFont="1" applyFill="1" applyBorder="1"/>
    <xf numFmtId="1" fontId="7" fillId="14" borderId="266" xfId="0" applyNumberFormat="1" applyFont="1" applyFill="1" applyBorder="1"/>
    <xf numFmtId="1" fontId="7" fillId="4" borderId="266" xfId="0" applyNumberFormat="1" applyFont="1" applyFill="1" applyBorder="1" applyAlignment="1">
      <alignment horizontal="right" wrapText="1"/>
    </xf>
    <xf numFmtId="1" fontId="7" fillId="3" borderId="267" xfId="2" applyNumberFormat="1" applyFont="1" applyBorder="1" applyAlignment="1" applyProtection="1">
      <alignment wrapText="1"/>
      <protection locked="0"/>
    </xf>
    <xf numFmtId="1" fontId="7" fillId="3" borderId="268" xfId="2" applyNumberFormat="1" applyFont="1" applyBorder="1" applyAlignment="1" applyProtection="1">
      <alignment wrapText="1"/>
      <protection locked="0"/>
    </xf>
    <xf numFmtId="1" fontId="7" fillId="3" borderId="269" xfId="2" applyNumberFormat="1" applyFont="1" applyBorder="1" applyAlignment="1" applyProtection="1">
      <alignment wrapText="1"/>
      <protection locked="0"/>
    </xf>
    <xf numFmtId="1" fontId="7" fillId="3" borderId="270" xfId="2" applyNumberFormat="1" applyFont="1" applyBorder="1" applyAlignment="1" applyProtection="1">
      <alignment wrapText="1"/>
      <protection locked="0"/>
    </xf>
    <xf numFmtId="1" fontId="7" fillId="3" borderId="271" xfId="2" applyNumberFormat="1" applyFont="1" applyBorder="1" applyAlignment="1" applyProtection="1">
      <alignment wrapText="1"/>
      <protection locked="0"/>
    </xf>
    <xf numFmtId="1" fontId="7" fillId="3" borderId="272" xfId="2" applyNumberFormat="1" applyFont="1" applyBorder="1" applyAlignment="1" applyProtection="1">
      <alignment wrapText="1"/>
      <protection locked="0"/>
    </xf>
    <xf numFmtId="1" fontId="7" fillId="0" borderId="276" xfId="0" applyNumberFormat="1" applyFont="1" applyBorder="1" applyAlignment="1">
      <alignment horizontal="center" vertical="center" wrapText="1"/>
    </xf>
    <xf numFmtId="1" fontId="7" fillId="0" borderId="278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 wrapText="1"/>
    </xf>
    <xf numFmtId="1" fontId="7" fillId="0" borderId="280" xfId="0" applyNumberFormat="1" applyFont="1" applyBorder="1" applyAlignment="1">
      <alignment horizontal="center" vertical="center" wrapText="1"/>
    </xf>
    <xf numFmtId="1" fontId="7" fillId="0" borderId="280" xfId="0" applyNumberFormat="1" applyFont="1" applyBorder="1" applyAlignment="1">
      <alignment horizontal="center" vertical="center"/>
    </xf>
    <xf numFmtId="1" fontId="7" fillId="0" borderId="277" xfId="0" applyNumberFormat="1" applyFont="1" applyBorder="1" applyAlignment="1">
      <alignment horizontal="center" vertical="center" wrapText="1"/>
    </xf>
    <xf numFmtId="1" fontId="7" fillId="0" borderId="280" xfId="0" applyNumberFormat="1" applyFont="1" applyBorder="1"/>
    <xf numFmtId="1" fontId="7" fillId="6" borderId="27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80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80" xfId="0" applyNumberFormat="1" applyFont="1" applyBorder="1" applyAlignment="1">
      <alignment horizontal="right" vertical="center" wrapText="1"/>
    </xf>
    <xf numFmtId="1" fontId="7" fillId="5" borderId="277" xfId="0" applyNumberFormat="1" applyFont="1" applyFill="1" applyBorder="1" applyAlignment="1">
      <alignment horizontal="center" vertical="center" wrapText="1"/>
    </xf>
    <xf numFmtId="1" fontId="7" fillId="0" borderId="277" xfId="0" applyNumberFormat="1" applyFont="1" applyBorder="1" applyAlignment="1">
      <alignment horizontal="center" vertical="center"/>
    </xf>
    <xf numFmtId="1" fontId="7" fillId="0" borderId="280" xfId="0" applyNumberFormat="1" applyFont="1" applyBorder="1" applyAlignment="1">
      <alignment horizontal="right"/>
    </xf>
    <xf numFmtId="1" fontId="7" fillId="0" borderId="277" xfId="0" applyNumberFormat="1" applyFont="1" applyBorder="1" applyAlignment="1">
      <alignment horizontal="right" wrapText="1"/>
    </xf>
    <xf numFmtId="1" fontId="7" fillId="0" borderId="280" xfId="0" applyNumberFormat="1" applyFont="1" applyBorder="1" applyAlignment="1">
      <alignment horizontal="right" wrapText="1"/>
    </xf>
    <xf numFmtId="1" fontId="7" fillId="0" borderId="279" xfId="0" applyNumberFormat="1" applyFont="1" applyBorder="1" applyAlignment="1">
      <alignment horizontal="right"/>
    </xf>
    <xf numFmtId="1" fontId="7" fillId="4" borderId="277" xfId="0" applyNumberFormat="1" applyFont="1" applyFill="1" applyBorder="1" applyAlignment="1">
      <alignment horizontal="right" wrapText="1"/>
    </xf>
    <xf numFmtId="1" fontId="7" fillId="14" borderId="280" xfId="0" applyNumberFormat="1" applyFont="1" applyFill="1" applyBorder="1" applyAlignment="1">
      <alignment horizontal="right" wrapText="1"/>
    </xf>
    <xf numFmtId="1" fontId="7" fillId="9" borderId="280" xfId="0" applyNumberFormat="1" applyFont="1" applyFill="1" applyBorder="1"/>
    <xf numFmtId="1" fontId="7" fillId="14" borderId="280" xfId="0" applyNumberFormat="1" applyFont="1" applyFill="1" applyBorder="1"/>
    <xf numFmtId="1" fontId="7" fillId="4" borderId="280" xfId="0" applyNumberFormat="1" applyFont="1" applyFill="1" applyBorder="1" applyAlignment="1">
      <alignment horizontal="right" wrapText="1"/>
    </xf>
    <xf numFmtId="1" fontId="7" fillId="3" borderId="281" xfId="2" applyNumberFormat="1" applyFont="1" applyBorder="1" applyAlignment="1" applyProtection="1">
      <alignment wrapText="1"/>
      <protection locked="0"/>
    </xf>
    <xf numFmtId="1" fontId="7" fillId="3" borderId="282" xfId="2" applyNumberFormat="1" applyFont="1" applyBorder="1" applyAlignment="1" applyProtection="1">
      <alignment wrapText="1"/>
      <protection locked="0"/>
    </xf>
    <xf numFmtId="1" fontId="7" fillId="3" borderId="283" xfId="2" applyNumberFormat="1" applyFont="1" applyBorder="1" applyAlignment="1" applyProtection="1">
      <alignment wrapText="1"/>
      <protection locked="0"/>
    </xf>
    <xf numFmtId="1" fontId="7" fillId="3" borderId="284" xfId="2" applyNumberFormat="1" applyFont="1" applyBorder="1" applyAlignment="1" applyProtection="1">
      <alignment wrapText="1"/>
      <protection locked="0"/>
    </xf>
    <xf numFmtId="1" fontId="7" fillId="3" borderId="285" xfId="2" applyNumberFormat="1" applyFont="1" applyBorder="1" applyAlignment="1" applyProtection="1">
      <alignment wrapText="1"/>
      <protection locked="0"/>
    </xf>
    <xf numFmtId="1" fontId="7" fillId="3" borderId="286" xfId="2" applyNumberFormat="1" applyFont="1" applyBorder="1" applyAlignment="1" applyProtection="1">
      <alignment wrapText="1"/>
      <protection locked="0"/>
    </xf>
    <xf numFmtId="1" fontId="7" fillId="0" borderId="288" xfId="0" applyNumberFormat="1" applyFont="1" applyBorder="1" applyAlignment="1">
      <alignment horizontal="center" vertical="center" wrapText="1"/>
    </xf>
    <xf numFmtId="1" fontId="7" fillId="0" borderId="289" xfId="0" applyNumberFormat="1" applyFont="1" applyBorder="1" applyAlignment="1">
      <alignment horizontal="center" vertical="center" wrapText="1"/>
    </xf>
    <xf numFmtId="1" fontId="7" fillId="0" borderId="290" xfId="0" applyNumberFormat="1" applyFont="1" applyBorder="1" applyAlignment="1">
      <alignment horizontal="center" vertical="center" wrapText="1"/>
    </xf>
    <xf numFmtId="1" fontId="7" fillId="0" borderId="290" xfId="0" applyNumberFormat="1" applyFont="1" applyBorder="1" applyAlignment="1">
      <alignment horizontal="center" vertical="center"/>
    </xf>
    <xf numFmtId="1" fontId="7" fillId="0" borderId="287" xfId="0" applyNumberFormat="1" applyFont="1" applyBorder="1" applyAlignment="1">
      <alignment horizontal="center" vertical="center" wrapText="1"/>
    </xf>
    <xf numFmtId="1" fontId="7" fillId="0" borderId="290" xfId="0" applyNumberFormat="1" applyFont="1" applyBorder="1"/>
    <xf numFmtId="1" fontId="7" fillId="6" borderId="28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290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290" xfId="0" applyNumberFormat="1" applyFont="1" applyBorder="1" applyAlignment="1">
      <alignment horizontal="right" vertical="center" wrapText="1"/>
    </xf>
    <xf numFmtId="1" fontId="7" fillId="5" borderId="287" xfId="0" applyNumberFormat="1" applyFont="1" applyFill="1" applyBorder="1" applyAlignment="1">
      <alignment horizontal="center" vertical="center" wrapText="1"/>
    </xf>
    <xf numFmtId="1" fontId="7" fillId="0" borderId="287" xfId="0" applyNumberFormat="1" applyFont="1" applyBorder="1" applyAlignment="1">
      <alignment horizontal="center" vertical="center"/>
    </xf>
    <xf numFmtId="1" fontId="7" fillId="0" borderId="290" xfId="0" applyNumberFormat="1" applyFont="1" applyBorder="1" applyAlignment="1">
      <alignment horizontal="right"/>
    </xf>
    <xf numFmtId="1" fontId="7" fillId="0" borderId="287" xfId="0" applyNumberFormat="1" applyFont="1" applyBorder="1" applyAlignment="1">
      <alignment horizontal="right" wrapText="1"/>
    </xf>
    <xf numFmtId="1" fontId="7" fillId="0" borderId="290" xfId="0" applyNumberFormat="1" applyFont="1" applyBorder="1" applyAlignment="1">
      <alignment horizontal="right" wrapText="1"/>
    </xf>
    <xf numFmtId="1" fontId="7" fillId="0" borderId="289" xfId="0" applyNumberFormat="1" applyFont="1" applyBorder="1" applyAlignment="1">
      <alignment horizontal="right"/>
    </xf>
    <xf numFmtId="1" fontId="7" fillId="4" borderId="287" xfId="0" applyNumberFormat="1" applyFont="1" applyFill="1" applyBorder="1" applyAlignment="1">
      <alignment horizontal="right" wrapText="1"/>
    </xf>
    <xf numFmtId="1" fontId="7" fillId="14" borderId="290" xfId="0" applyNumberFormat="1" applyFont="1" applyFill="1" applyBorder="1" applyAlignment="1">
      <alignment horizontal="right" wrapText="1"/>
    </xf>
    <xf numFmtId="1" fontId="7" fillId="9" borderId="290" xfId="0" applyNumberFormat="1" applyFont="1" applyFill="1" applyBorder="1"/>
    <xf numFmtId="1" fontId="7" fillId="14" borderId="290" xfId="0" applyNumberFormat="1" applyFont="1" applyFill="1" applyBorder="1"/>
    <xf numFmtId="1" fontId="7" fillId="4" borderId="290" xfId="0" applyNumberFormat="1" applyFont="1" applyFill="1" applyBorder="1" applyAlignment="1">
      <alignment horizontal="right" wrapText="1"/>
    </xf>
    <xf numFmtId="1" fontId="7" fillId="3" borderId="291" xfId="2" applyNumberFormat="1" applyFont="1" applyBorder="1" applyAlignment="1" applyProtection="1">
      <alignment wrapText="1"/>
      <protection locked="0"/>
    </xf>
    <xf numFmtId="1" fontId="7" fillId="3" borderId="292" xfId="2" applyNumberFormat="1" applyFont="1" applyBorder="1" applyAlignment="1" applyProtection="1">
      <alignment wrapText="1"/>
      <protection locked="0"/>
    </xf>
    <xf numFmtId="1" fontId="7" fillId="3" borderId="293" xfId="2" applyNumberFormat="1" applyFont="1" applyBorder="1" applyAlignment="1" applyProtection="1">
      <alignment wrapText="1"/>
      <protection locked="0"/>
    </xf>
    <xf numFmtId="1" fontId="7" fillId="3" borderId="294" xfId="2" applyNumberFormat="1" applyFont="1" applyBorder="1" applyAlignment="1" applyProtection="1">
      <alignment wrapText="1"/>
      <protection locked="0"/>
    </xf>
    <xf numFmtId="1" fontId="7" fillId="3" borderId="295" xfId="2" applyNumberFormat="1" applyFont="1" applyBorder="1" applyAlignment="1" applyProtection="1">
      <alignment wrapText="1"/>
      <protection locked="0"/>
    </xf>
    <xf numFmtId="1" fontId="7" fillId="3" borderId="296" xfId="2" applyNumberFormat="1" applyFont="1" applyBorder="1" applyAlignment="1" applyProtection="1">
      <alignment wrapText="1"/>
      <protection locked="0"/>
    </xf>
    <xf numFmtId="1" fontId="7" fillId="0" borderId="300" xfId="0" applyNumberFormat="1" applyFont="1" applyBorder="1" applyAlignment="1">
      <alignment horizontal="center" vertical="center" wrapText="1"/>
    </xf>
    <xf numFmtId="1" fontId="7" fillId="0" borderId="301" xfId="0" applyNumberFormat="1" applyFont="1" applyBorder="1" applyAlignment="1">
      <alignment horizontal="center" vertical="center" wrapText="1"/>
    </xf>
    <xf numFmtId="1" fontId="7" fillId="6" borderId="301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02" xfId="0" applyNumberFormat="1" applyFont="1" applyBorder="1" applyAlignment="1">
      <alignment horizontal="center" vertical="center" wrapText="1"/>
    </xf>
    <xf numFmtId="1" fontId="7" fillId="0" borderId="303" xfId="0" applyNumberFormat="1" applyFont="1" applyBorder="1" applyAlignment="1">
      <alignment horizontal="center" vertical="center"/>
    </xf>
    <xf numFmtId="1" fontId="7" fillId="0" borderId="304" xfId="0" applyNumberFormat="1" applyFont="1" applyBorder="1" applyAlignment="1">
      <alignment horizontal="center" vertical="center"/>
    </xf>
    <xf numFmtId="1" fontId="7" fillId="0" borderId="303" xfId="0" applyNumberFormat="1" applyFont="1" applyBorder="1" applyAlignment="1">
      <alignment horizontal="center" vertical="center" wrapText="1"/>
    </xf>
    <xf numFmtId="1" fontId="7" fillId="0" borderId="297" xfId="0" applyNumberFormat="1" applyFont="1" applyBorder="1" applyAlignment="1">
      <alignment horizontal="center" vertical="center" wrapText="1"/>
    </xf>
    <xf numFmtId="1" fontId="7" fillId="0" borderId="304" xfId="0" applyNumberFormat="1" applyFont="1" applyBorder="1" applyAlignment="1">
      <alignment horizontal="center" vertical="center" wrapText="1"/>
    </xf>
    <xf numFmtId="1" fontId="7" fillId="0" borderId="303" xfId="0" applyNumberFormat="1" applyFont="1" applyBorder="1"/>
    <xf numFmtId="1" fontId="7" fillId="0" borderId="304" xfId="0" applyNumberFormat="1" applyFont="1" applyBorder="1"/>
    <xf numFmtId="1" fontId="7" fillId="0" borderId="305" xfId="0" applyNumberFormat="1" applyFont="1" applyBorder="1" applyAlignment="1">
      <alignment horizontal="center" vertical="center"/>
    </xf>
    <xf numFmtId="1" fontId="7" fillId="0" borderId="303" xfId="0" applyNumberFormat="1" applyFont="1" applyBorder="1" applyAlignment="1">
      <alignment horizontal="right" vertical="center" wrapText="1"/>
    </xf>
    <xf numFmtId="1" fontId="7" fillId="0" borderId="305" xfId="0" applyNumberFormat="1" applyFont="1" applyBorder="1" applyAlignment="1">
      <alignment horizontal="right" vertical="center" wrapText="1"/>
    </xf>
    <xf numFmtId="1" fontId="7" fillId="6" borderId="303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05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04" xfId="0" applyNumberFormat="1" applyFont="1" applyBorder="1" applyAlignment="1">
      <alignment horizontal="right" vertical="center" wrapText="1"/>
    </xf>
    <xf numFmtId="1" fontId="7" fillId="0" borderId="307" xfId="0" applyNumberFormat="1" applyFont="1" applyBorder="1" applyAlignment="1">
      <alignment horizontal="right" vertical="center" wrapText="1"/>
    </xf>
    <xf numFmtId="1" fontId="7" fillId="0" borderId="308" xfId="0" applyNumberFormat="1" applyFont="1" applyBorder="1" applyAlignment="1">
      <alignment horizontal="right" vertical="center" wrapText="1"/>
    </xf>
    <xf numFmtId="1" fontId="7" fillId="0" borderId="306" xfId="0" applyNumberFormat="1" applyFont="1" applyBorder="1" applyAlignment="1">
      <alignment horizontal="right" vertical="center" wrapText="1"/>
    </xf>
    <xf numFmtId="1" fontId="7" fillId="5" borderId="297" xfId="0" applyNumberFormat="1" applyFont="1" applyFill="1" applyBorder="1" applyAlignment="1">
      <alignment horizontal="center" vertical="center" wrapText="1"/>
    </xf>
    <xf numFmtId="1" fontId="7" fillId="0" borderId="297" xfId="0" applyNumberFormat="1" applyFont="1" applyBorder="1" applyAlignment="1">
      <alignment horizontal="center" vertical="center"/>
    </xf>
    <xf numFmtId="1" fontId="7" fillId="0" borderId="306" xfId="0" applyNumberFormat="1" applyFont="1" applyBorder="1" applyAlignment="1">
      <alignment horizontal="center" vertical="center"/>
    </xf>
    <xf numFmtId="1" fontId="7" fillId="0" borderId="303" xfId="0" applyNumberFormat="1" applyFont="1" applyBorder="1" applyAlignment="1">
      <alignment horizontal="right" wrapText="1"/>
    </xf>
    <xf numFmtId="1" fontId="7" fillId="0" borderId="306" xfId="0" applyNumberFormat="1" applyFont="1" applyBorder="1"/>
    <xf numFmtId="1" fontId="7" fillId="0" borderId="303" xfId="0" applyNumberFormat="1" applyFont="1" applyBorder="1" applyAlignment="1">
      <alignment horizontal="right"/>
    </xf>
    <xf numFmtId="1" fontId="7" fillId="0" borderId="304" xfId="0" applyNumberFormat="1" applyFont="1" applyBorder="1" applyAlignment="1">
      <alignment horizontal="right"/>
    </xf>
    <xf numFmtId="1" fontId="7" fillId="0" borderId="308" xfId="0" applyNumberFormat="1" applyFont="1" applyBorder="1" applyAlignment="1">
      <alignment horizontal="right"/>
    </xf>
    <xf numFmtId="1" fontId="7" fillId="0" borderId="305" xfId="0" applyNumberFormat="1" applyFont="1" applyBorder="1" applyAlignment="1">
      <alignment horizontal="right"/>
    </xf>
    <xf numFmtId="1" fontId="7" fillId="0" borderId="297" xfId="0" applyNumberFormat="1" applyFont="1" applyBorder="1" applyAlignment="1">
      <alignment horizontal="right" wrapText="1"/>
    </xf>
    <xf numFmtId="1" fontId="7" fillId="0" borderId="304" xfId="0" applyNumberFormat="1" applyFont="1" applyBorder="1" applyAlignment="1">
      <alignment horizontal="right" wrapText="1"/>
    </xf>
    <xf numFmtId="1" fontId="7" fillId="0" borderId="302" xfId="0" applyNumberFormat="1" applyFont="1" applyBorder="1" applyAlignment="1">
      <alignment horizontal="right"/>
    </xf>
    <xf numFmtId="1" fontId="7" fillId="4" borderId="305" xfId="0" applyNumberFormat="1" applyFont="1" applyFill="1" applyBorder="1" applyAlignment="1">
      <alignment horizontal="right"/>
    </xf>
    <xf numFmtId="1" fontId="7" fillId="0" borderId="306" xfId="0" applyNumberFormat="1" applyFont="1" applyBorder="1" applyAlignment="1">
      <alignment horizontal="center" vertical="center" wrapText="1"/>
    </xf>
    <xf numFmtId="1" fontId="7" fillId="4" borderId="297" xfId="0" applyNumberFormat="1" applyFont="1" applyFill="1" applyBorder="1" applyAlignment="1">
      <alignment horizontal="right" wrapText="1"/>
    </xf>
    <xf numFmtId="1" fontId="7" fillId="14" borderId="304" xfId="0" applyNumberFormat="1" applyFont="1" applyFill="1" applyBorder="1" applyAlignment="1">
      <alignment horizontal="right" wrapText="1"/>
    </xf>
    <xf numFmtId="1" fontId="7" fillId="9" borderId="304" xfId="0" applyNumberFormat="1" applyFont="1" applyFill="1" applyBorder="1"/>
    <xf numFmtId="1" fontId="7" fillId="9" borderId="306" xfId="0" applyNumberFormat="1" applyFont="1" applyFill="1" applyBorder="1"/>
    <xf numFmtId="1" fontId="7" fillId="14" borderId="304" xfId="0" applyNumberFormat="1" applyFont="1" applyFill="1" applyBorder="1"/>
    <xf numFmtId="1" fontId="7" fillId="14" borderId="303" xfId="0" applyNumberFormat="1" applyFont="1" applyFill="1" applyBorder="1"/>
    <xf numFmtId="1" fontId="7" fillId="0" borderId="308" xfId="0" applyNumberFormat="1" applyFont="1" applyBorder="1"/>
    <xf numFmtId="1" fontId="7" fillId="0" borderId="305" xfId="0" applyNumberFormat="1" applyFont="1" applyBorder="1"/>
    <xf numFmtId="1" fontId="7" fillId="4" borderId="304" xfId="0" applyNumberFormat="1" applyFont="1" applyFill="1" applyBorder="1" applyAlignment="1">
      <alignment horizontal="right" wrapText="1"/>
    </xf>
    <xf numFmtId="1" fontId="7" fillId="3" borderId="309" xfId="2" applyNumberFormat="1" applyFont="1" applyBorder="1" applyAlignment="1" applyProtection="1">
      <alignment wrapText="1"/>
      <protection locked="0"/>
    </xf>
    <xf numFmtId="1" fontId="7" fillId="3" borderId="310" xfId="2" applyNumberFormat="1" applyFont="1" applyBorder="1" applyAlignment="1" applyProtection="1">
      <alignment wrapText="1"/>
      <protection locked="0"/>
    </xf>
    <xf numFmtId="1" fontId="7" fillId="3" borderId="311" xfId="2" applyNumberFormat="1" applyFont="1" applyBorder="1" applyAlignment="1" applyProtection="1">
      <alignment wrapText="1"/>
      <protection locked="0"/>
    </xf>
    <xf numFmtId="1" fontId="7" fillId="3" borderId="312" xfId="2" applyNumberFormat="1" applyFont="1" applyBorder="1" applyAlignment="1" applyProtection="1">
      <alignment wrapText="1"/>
      <protection locked="0"/>
    </xf>
    <xf numFmtId="1" fontId="7" fillId="3" borderId="313" xfId="2" applyNumberFormat="1" applyFont="1" applyBorder="1" applyAlignment="1" applyProtection="1">
      <alignment wrapText="1"/>
      <protection locked="0"/>
    </xf>
    <xf numFmtId="1" fontId="7" fillId="3" borderId="314" xfId="2" applyNumberFormat="1" applyFont="1" applyBorder="1" applyAlignment="1" applyProtection="1">
      <alignment wrapText="1"/>
      <protection locked="0"/>
    </xf>
    <xf numFmtId="1" fontId="7" fillId="3" borderId="315" xfId="2" applyNumberFormat="1" applyFont="1" applyBorder="1" applyAlignment="1" applyProtection="1">
      <alignment wrapText="1"/>
      <protection locked="0"/>
    </xf>
    <xf numFmtId="1" fontId="7" fillId="3" borderId="316" xfId="2" applyNumberFormat="1" applyFont="1" applyBorder="1" applyAlignment="1" applyProtection="1">
      <alignment wrapText="1"/>
      <protection locked="0"/>
    </xf>
    <xf numFmtId="1" fontId="7" fillId="3" borderId="317" xfId="2" applyNumberFormat="1" applyFont="1" applyBorder="1" applyAlignment="1" applyProtection="1">
      <alignment wrapText="1"/>
      <protection locked="0"/>
    </xf>
    <xf numFmtId="1" fontId="7" fillId="3" borderId="318" xfId="2" applyNumberFormat="1" applyFont="1" applyBorder="1" applyAlignment="1" applyProtection="1">
      <alignment wrapText="1"/>
      <protection locked="0"/>
    </xf>
    <xf numFmtId="1" fontId="7" fillId="3" borderId="319" xfId="2" applyNumberFormat="1" applyFont="1" applyBorder="1" applyAlignment="1" applyProtection="1">
      <alignment wrapText="1"/>
      <protection locked="0"/>
    </xf>
    <xf numFmtId="1" fontId="7" fillId="3" borderId="320" xfId="2" applyNumberFormat="1" applyFont="1" applyBorder="1" applyAlignment="1" applyProtection="1">
      <alignment wrapText="1"/>
      <protection locked="0"/>
    </xf>
    <xf numFmtId="1" fontId="7" fillId="3" borderId="321" xfId="2" applyNumberFormat="1" applyFont="1" applyBorder="1" applyAlignment="1" applyProtection="1">
      <alignment wrapText="1"/>
      <protection locked="0"/>
    </xf>
    <xf numFmtId="1" fontId="7" fillId="3" borderId="322" xfId="2" applyNumberFormat="1" applyFont="1" applyBorder="1" applyAlignment="1" applyProtection="1">
      <alignment wrapText="1"/>
      <protection locked="0"/>
    </xf>
    <xf numFmtId="1" fontId="7" fillId="3" borderId="323" xfId="2" applyNumberFormat="1" applyFont="1" applyBorder="1" applyAlignment="1" applyProtection="1">
      <alignment wrapText="1"/>
      <protection locked="0"/>
    </xf>
    <xf numFmtId="1" fontId="7" fillId="3" borderId="324" xfId="2" applyNumberFormat="1" applyFont="1" applyBorder="1" applyAlignment="1" applyProtection="1">
      <alignment wrapText="1"/>
      <protection locked="0"/>
    </xf>
    <xf numFmtId="1" fontId="7" fillId="6" borderId="325" xfId="0" applyNumberFormat="1" applyFont="1" applyFill="1" applyBorder="1" applyAlignment="1" applyProtection="1">
      <alignment wrapText="1"/>
      <protection locked="0"/>
    </xf>
    <xf numFmtId="1" fontId="7" fillId="6" borderId="326" xfId="0" applyNumberFormat="1" applyFont="1" applyFill="1" applyBorder="1" applyAlignment="1" applyProtection="1">
      <alignment wrapText="1"/>
      <protection locked="0"/>
    </xf>
    <xf numFmtId="1" fontId="7" fillId="6" borderId="327" xfId="0" applyNumberFormat="1" applyFont="1" applyFill="1" applyBorder="1" applyAlignment="1" applyProtection="1">
      <alignment wrapText="1"/>
      <protection locked="0"/>
    </xf>
    <xf numFmtId="1" fontId="7" fillId="6" borderId="328" xfId="0" applyNumberFormat="1" applyFont="1" applyFill="1" applyBorder="1" applyAlignment="1" applyProtection="1">
      <alignment wrapText="1"/>
      <protection locked="0"/>
    </xf>
    <xf numFmtId="1" fontId="7" fillId="3" borderId="329" xfId="2" applyNumberFormat="1" applyFont="1" applyBorder="1" applyAlignment="1" applyProtection="1">
      <alignment wrapText="1"/>
      <protection locked="0"/>
    </xf>
    <xf numFmtId="1" fontId="7" fillId="3" borderId="330" xfId="2" applyNumberFormat="1" applyFont="1" applyBorder="1" applyAlignment="1" applyProtection="1">
      <alignment wrapText="1"/>
      <protection locked="0"/>
    </xf>
    <xf numFmtId="1" fontId="7" fillId="3" borderId="331" xfId="2" applyNumberFormat="1" applyFont="1" applyBorder="1" applyAlignment="1" applyProtection="1">
      <alignment wrapText="1"/>
      <protection locked="0"/>
    </xf>
    <xf numFmtId="1" fontId="7" fillId="3" borderId="332" xfId="2" applyNumberFormat="1" applyFont="1" applyBorder="1" applyAlignment="1" applyProtection="1">
      <alignment wrapText="1"/>
      <protection locked="0"/>
    </xf>
    <xf numFmtId="1" fontId="7" fillId="6" borderId="334" xfId="0" applyNumberFormat="1" applyFont="1" applyFill="1" applyBorder="1" applyAlignment="1" applyProtection="1">
      <alignment wrapText="1"/>
      <protection locked="0"/>
    </xf>
    <xf numFmtId="1" fontId="7" fillId="0" borderId="337" xfId="0" applyNumberFormat="1" applyFont="1" applyBorder="1" applyAlignment="1">
      <alignment horizontal="center" vertical="center" wrapText="1"/>
    </xf>
    <xf numFmtId="1" fontId="7" fillId="0" borderId="303" xfId="0" applyNumberFormat="1" applyFont="1" applyBorder="1" applyAlignment="1" applyProtection="1">
      <alignment horizontal="center" vertical="center" wrapText="1"/>
      <protection hidden="1"/>
    </xf>
    <xf numFmtId="1" fontId="7" fillId="0" borderId="305" xfId="0" applyNumberFormat="1" applyFont="1" applyBorder="1" applyAlignment="1" applyProtection="1">
      <alignment horizontal="center" vertical="center" wrapText="1"/>
      <protection hidden="1"/>
    </xf>
    <xf numFmtId="1" fontId="7" fillId="6" borderId="338" xfId="0" applyNumberFormat="1" applyFont="1" applyFill="1" applyBorder="1" applyAlignment="1" applyProtection="1">
      <alignment horizontal="right" vertical="center" wrapText="1"/>
      <protection locked="0"/>
    </xf>
    <xf numFmtId="1" fontId="7" fillId="5" borderId="339" xfId="0" applyNumberFormat="1" applyFont="1" applyFill="1" applyBorder="1" applyAlignment="1">
      <alignment horizontal="center" vertical="center"/>
    </xf>
    <xf numFmtId="1" fontId="7" fillId="4" borderId="340" xfId="0" applyNumberFormat="1" applyFont="1" applyFill="1" applyBorder="1" applyAlignment="1">
      <alignment horizontal="right" wrapText="1"/>
    </xf>
    <xf numFmtId="1" fontId="7" fillId="4" borderId="341" xfId="0" applyNumberFormat="1" applyFont="1" applyFill="1" applyBorder="1" applyAlignment="1">
      <alignment horizontal="right" wrapText="1"/>
    </xf>
    <xf numFmtId="1" fontId="7" fillId="14" borderId="340" xfId="0" applyNumberFormat="1" applyFont="1" applyFill="1" applyBorder="1" applyAlignment="1">
      <alignment horizontal="right" wrapText="1"/>
    </xf>
    <xf numFmtId="1" fontId="7" fillId="9" borderId="342" xfId="0" applyNumberFormat="1" applyFont="1" applyFill="1" applyBorder="1"/>
    <xf numFmtId="1" fontId="7" fillId="9" borderId="343" xfId="0" applyNumberFormat="1" applyFont="1" applyFill="1" applyBorder="1"/>
    <xf numFmtId="1" fontId="7" fillId="9" borderId="341" xfId="0" applyNumberFormat="1" applyFont="1" applyFill="1" applyBorder="1"/>
    <xf numFmtId="1" fontId="7" fillId="14" borderId="343" xfId="0" applyNumberFormat="1" applyFont="1" applyFill="1" applyBorder="1"/>
    <xf numFmtId="1" fontId="7" fillId="0" borderId="342" xfId="0" applyNumberFormat="1" applyFont="1" applyBorder="1"/>
    <xf numFmtId="1" fontId="7" fillId="14" borderId="340" xfId="0" applyNumberFormat="1" applyFont="1" applyFill="1" applyBorder="1"/>
    <xf numFmtId="1" fontId="7" fillId="0" borderId="344" xfId="0" applyNumberFormat="1" applyFont="1" applyBorder="1"/>
    <xf numFmtId="1" fontId="7" fillId="14" borderId="344" xfId="0" applyNumberFormat="1" applyFont="1" applyFill="1" applyBorder="1"/>
    <xf numFmtId="1" fontId="7" fillId="14" borderId="345" xfId="0" applyNumberFormat="1" applyFont="1" applyFill="1" applyBorder="1"/>
    <xf numFmtId="1" fontId="7" fillId="0" borderId="346" xfId="0" applyNumberFormat="1" applyFont="1" applyBorder="1"/>
    <xf numFmtId="1" fontId="7" fillId="0" borderId="347" xfId="0" applyNumberFormat="1" applyFont="1" applyBorder="1"/>
    <xf numFmtId="1" fontId="7" fillId="0" borderId="340" xfId="0" applyNumberFormat="1" applyFont="1" applyBorder="1"/>
    <xf numFmtId="1" fontId="7" fillId="6" borderId="338" xfId="0" applyNumberFormat="1" applyFont="1" applyFill="1" applyBorder="1" applyProtection="1">
      <protection locked="0"/>
    </xf>
    <xf numFmtId="1" fontId="7" fillId="14" borderId="338" xfId="0" applyNumberFormat="1" applyFont="1" applyFill="1" applyBorder="1"/>
    <xf numFmtId="1" fontId="7" fillId="6" borderId="348" xfId="0" applyNumberFormat="1" applyFont="1" applyFill="1" applyBorder="1" applyProtection="1">
      <protection locked="0"/>
    </xf>
    <xf numFmtId="1" fontId="7" fillId="16" borderId="348" xfId="0" applyNumberFormat="1" applyFont="1" applyFill="1" applyBorder="1" applyProtection="1">
      <protection locked="0"/>
    </xf>
    <xf numFmtId="1" fontId="7" fillId="0" borderId="350" xfId="0" applyNumberFormat="1" applyFont="1" applyBorder="1" applyAlignment="1">
      <alignment horizontal="center" vertical="center" wrapText="1"/>
    </xf>
    <xf numFmtId="1" fontId="7" fillId="0" borderId="351" xfId="0" applyNumberFormat="1" applyFont="1" applyBorder="1" applyAlignment="1">
      <alignment horizontal="center" vertical="center" wrapText="1"/>
    </xf>
    <xf numFmtId="1" fontId="7" fillId="0" borderId="352" xfId="0" applyNumberFormat="1" applyFont="1" applyBorder="1" applyAlignment="1">
      <alignment horizontal="center" vertical="center"/>
    </xf>
    <xf numFmtId="1" fontId="7" fillId="0" borderId="351" xfId="0" applyNumberFormat="1" applyFont="1" applyBorder="1" applyAlignment="1">
      <alignment horizontal="center" vertical="center"/>
    </xf>
    <xf numFmtId="1" fontId="7" fillId="0" borderId="352" xfId="0" applyNumberFormat="1" applyFont="1" applyBorder="1" applyAlignment="1">
      <alignment horizontal="center" vertical="center" wrapText="1"/>
    </xf>
    <xf numFmtId="1" fontId="7" fillId="0" borderId="349" xfId="0" applyNumberFormat="1" applyFont="1" applyBorder="1" applyAlignment="1">
      <alignment horizontal="center" vertical="center" wrapText="1"/>
    </xf>
    <xf numFmtId="1" fontId="7" fillId="0" borderId="352" xfId="0" applyNumberFormat="1" applyFont="1" applyBorder="1"/>
    <xf numFmtId="1" fontId="7" fillId="0" borderId="351" xfId="0" applyNumberFormat="1" applyFont="1" applyBorder="1"/>
    <xf numFmtId="1" fontId="7" fillId="0" borderId="353" xfId="0" applyNumberFormat="1" applyFont="1" applyBorder="1" applyAlignment="1">
      <alignment horizontal="center" vertical="center"/>
    </xf>
    <xf numFmtId="1" fontId="7" fillId="0" borderId="352" xfId="0" applyNumberFormat="1" applyFont="1" applyBorder="1" applyAlignment="1">
      <alignment horizontal="right" vertical="center" wrapText="1"/>
    </xf>
    <xf numFmtId="1" fontId="7" fillId="0" borderId="353" xfId="0" applyNumberFormat="1" applyFont="1" applyBorder="1" applyAlignment="1">
      <alignment horizontal="right" vertical="center" wrapText="1"/>
    </xf>
    <xf numFmtId="1" fontId="7" fillId="6" borderId="352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4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1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53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51" xfId="0" applyNumberFormat="1" applyFont="1" applyBorder="1" applyAlignment="1">
      <alignment horizontal="right" vertical="center" wrapText="1"/>
    </xf>
    <xf numFmtId="1" fontId="7" fillId="0" borderId="355" xfId="0" applyNumberFormat="1" applyFont="1" applyBorder="1" applyAlignment="1">
      <alignment horizontal="right" vertical="center" wrapText="1"/>
    </xf>
    <xf numFmtId="1" fontId="7" fillId="0" borderId="356" xfId="0" applyNumberFormat="1" applyFont="1" applyBorder="1" applyAlignment="1">
      <alignment horizontal="right" vertical="center" wrapText="1"/>
    </xf>
    <xf numFmtId="1" fontId="7" fillId="0" borderId="354" xfId="0" applyNumberFormat="1" applyFont="1" applyBorder="1" applyAlignment="1">
      <alignment horizontal="right" vertical="center" wrapText="1"/>
    </xf>
    <xf numFmtId="1" fontId="7" fillId="5" borderId="349" xfId="0" applyNumberFormat="1" applyFont="1" applyFill="1" applyBorder="1" applyAlignment="1">
      <alignment horizontal="center" vertical="center" wrapText="1"/>
    </xf>
    <xf numFmtId="1" fontId="7" fillId="0" borderId="349" xfId="0" applyNumberFormat="1" applyFont="1" applyBorder="1" applyAlignment="1">
      <alignment horizontal="center" vertical="center"/>
    </xf>
    <xf numFmtId="1" fontId="7" fillId="0" borderId="354" xfId="0" applyNumberFormat="1" applyFont="1" applyBorder="1" applyAlignment="1">
      <alignment horizontal="center" vertical="center"/>
    </xf>
    <xf numFmtId="1" fontId="7" fillId="0" borderId="352" xfId="0" applyNumberFormat="1" applyFont="1" applyBorder="1" applyAlignment="1">
      <alignment horizontal="right" wrapText="1"/>
    </xf>
    <xf numFmtId="1" fontId="7" fillId="0" borderId="354" xfId="0" applyNumberFormat="1" applyFont="1" applyBorder="1"/>
    <xf numFmtId="1" fontId="7" fillId="0" borderId="352" xfId="0" applyNumberFormat="1" applyFont="1" applyBorder="1" applyAlignment="1">
      <alignment horizontal="right"/>
    </xf>
    <xf numFmtId="1" fontId="7" fillId="0" borderId="351" xfId="0" applyNumberFormat="1" applyFont="1" applyBorder="1" applyAlignment="1">
      <alignment horizontal="right"/>
    </xf>
    <xf numFmtId="1" fontId="7" fillId="0" borderId="356" xfId="0" applyNumberFormat="1" applyFont="1" applyBorder="1" applyAlignment="1">
      <alignment horizontal="right"/>
    </xf>
    <xf numFmtId="1" fontId="7" fillId="0" borderId="353" xfId="0" applyNumberFormat="1" applyFont="1" applyBorder="1" applyAlignment="1">
      <alignment horizontal="right"/>
    </xf>
    <xf numFmtId="1" fontId="7" fillId="0" borderId="349" xfId="0" applyNumberFormat="1" applyFont="1" applyBorder="1" applyAlignment="1">
      <alignment horizontal="right" wrapText="1"/>
    </xf>
    <xf numFmtId="1" fontId="7" fillId="0" borderId="351" xfId="0" applyNumberFormat="1" applyFont="1" applyBorder="1" applyAlignment="1">
      <alignment horizontal="right" wrapText="1"/>
    </xf>
    <xf numFmtId="1" fontId="7" fillId="4" borderId="353" xfId="0" applyNumberFormat="1" applyFont="1" applyFill="1" applyBorder="1" applyAlignment="1">
      <alignment horizontal="right"/>
    </xf>
    <xf numFmtId="1" fontId="7" fillId="0" borderId="354" xfId="0" applyNumberFormat="1" applyFont="1" applyBorder="1" applyAlignment="1">
      <alignment horizontal="center" vertical="center" wrapText="1"/>
    </xf>
    <xf numFmtId="1" fontId="7" fillId="4" borderId="349" xfId="0" applyNumberFormat="1" applyFont="1" applyFill="1" applyBorder="1" applyAlignment="1">
      <alignment horizontal="right" wrapText="1"/>
    </xf>
    <xf numFmtId="1" fontId="7" fillId="14" borderId="351" xfId="0" applyNumberFormat="1" applyFont="1" applyFill="1" applyBorder="1" applyAlignment="1">
      <alignment horizontal="right" wrapText="1"/>
    </xf>
    <xf numFmtId="1" fontId="7" fillId="9" borderId="351" xfId="0" applyNumberFormat="1" applyFont="1" applyFill="1" applyBorder="1"/>
    <xf numFmtId="1" fontId="7" fillId="9" borderId="354" xfId="0" applyNumberFormat="1" applyFont="1" applyFill="1" applyBorder="1"/>
    <xf numFmtId="1" fontId="7" fillId="14" borderId="351" xfId="0" applyNumberFormat="1" applyFont="1" applyFill="1" applyBorder="1"/>
    <xf numFmtId="1" fontId="7" fillId="14" borderId="352" xfId="0" applyNumberFormat="1" applyFont="1" applyFill="1" applyBorder="1"/>
    <xf numFmtId="1" fontId="7" fillId="0" borderId="356" xfId="0" applyNumberFormat="1" applyFont="1" applyBorder="1"/>
    <xf numFmtId="1" fontId="7" fillId="0" borderId="353" xfId="0" applyNumberFormat="1" applyFont="1" applyBorder="1"/>
    <xf numFmtId="1" fontId="7" fillId="4" borderId="351" xfId="0" applyNumberFormat="1" applyFont="1" applyFill="1" applyBorder="1" applyAlignment="1">
      <alignment horizontal="right" wrapText="1"/>
    </xf>
    <xf numFmtId="1" fontId="7" fillId="3" borderId="357" xfId="2" applyNumberFormat="1" applyFont="1" applyBorder="1" applyAlignment="1" applyProtection="1">
      <alignment wrapText="1"/>
      <protection locked="0"/>
    </xf>
    <xf numFmtId="1" fontId="7" fillId="3" borderId="358" xfId="2" applyNumberFormat="1" applyFont="1" applyBorder="1" applyAlignment="1" applyProtection="1">
      <alignment wrapText="1"/>
      <protection locked="0"/>
    </xf>
    <xf numFmtId="1" fontId="7" fillId="3" borderId="359" xfId="2" applyNumberFormat="1" applyFont="1" applyBorder="1" applyAlignment="1" applyProtection="1">
      <alignment wrapText="1"/>
      <protection locked="0"/>
    </xf>
    <xf numFmtId="1" fontId="7" fillId="3" borderId="360" xfId="2" applyNumberFormat="1" applyFont="1" applyBorder="1" applyAlignment="1" applyProtection="1">
      <alignment wrapText="1"/>
      <protection locked="0"/>
    </xf>
    <xf numFmtId="1" fontId="7" fillId="3" borderId="361" xfId="2" applyNumberFormat="1" applyFont="1" applyBorder="1" applyAlignment="1" applyProtection="1">
      <alignment wrapText="1"/>
      <protection locked="0"/>
    </xf>
    <xf numFmtId="1" fontId="7" fillId="3" borderId="362" xfId="2" applyNumberFormat="1" applyFont="1" applyBorder="1" applyAlignment="1" applyProtection="1">
      <alignment wrapText="1"/>
      <protection locked="0"/>
    </xf>
    <xf numFmtId="1" fontId="7" fillId="3" borderId="363" xfId="2" applyNumberFormat="1" applyFont="1" applyBorder="1" applyAlignment="1" applyProtection="1">
      <alignment wrapText="1"/>
      <protection locked="0"/>
    </xf>
    <xf numFmtId="1" fontId="7" fillId="3" borderId="364" xfId="2" applyNumberFormat="1" applyFont="1" applyBorder="1" applyAlignment="1" applyProtection="1">
      <alignment wrapText="1"/>
      <protection locked="0"/>
    </xf>
    <xf numFmtId="1" fontId="7" fillId="3" borderId="365" xfId="2" applyNumberFormat="1" applyFont="1" applyBorder="1" applyAlignment="1" applyProtection="1">
      <alignment wrapText="1"/>
      <protection locked="0"/>
    </xf>
    <xf numFmtId="1" fontId="7" fillId="3" borderId="366" xfId="2" applyNumberFormat="1" applyFont="1" applyBorder="1" applyAlignment="1" applyProtection="1">
      <alignment wrapText="1"/>
      <protection locked="0"/>
    </xf>
    <xf numFmtId="1" fontId="7" fillId="3" borderId="367" xfId="2" applyNumberFormat="1" applyFont="1" applyBorder="1" applyAlignment="1" applyProtection="1">
      <alignment wrapText="1"/>
      <protection locked="0"/>
    </xf>
    <xf numFmtId="1" fontId="7" fillId="3" borderId="368" xfId="2" applyNumberFormat="1" applyFont="1" applyBorder="1" applyAlignment="1" applyProtection="1">
      <alignment wrapText="1"/>
      <protection locked="0"/>
    </xf>
    <xf numFmtId="1" fontId="7" fillId="3" borderId="369" xfId="2" applyNumberFormat="1" applyFont="1" applyBorder="1" applyAlignment="1" applyProtection="1">
      <alignment wrapText="1"/>
      <protection locked="0"/>
    </xf>
    <xf numFmtId="1" fontId="7" fillId="3" borderId="370" xfId="2" applyNumberFormat="1" applyFont="1" applyBorder="1" applyAlignment="1" applyProtection="1">
      <alignment wrapText="1"/>
      <protection locked="0"/>
    </xf>
    <xf numFmtId="1" fontId="7" fillId="3" borderId="371" xfId="2" applyNumberFormat="1" applyFont="1" applyBorder="1" applyAlignment="1" applyProtection="1">
      <alignment wrapText="1"/>
      <protection locked="0"/>
    </xf>
    <xf numFmtId="1" fontId="7" fillId="6" borderId="372" xfId="0" applyNumberFormat="1" applyFont="1" applyFill="1" applyBorder="1" applyAlignment="1" applyProtection="1">
      <alignment wrapText="1"/>
      <protection locked="0"/>
    </xf>
    <xf numFmtId="1" fontId="7" fillId="6" borderId="373" xfId="0" applyNumberFormat="1" applyFont="1" applyFill="1" applyBorder="1" applyAlignment="1" applyProtection="1">
      <alignment wrapText="1"/>
      <protection locked="0"/>
    </xf>
    <xf numFmtId="1" fontId="7" fillId="6" borderId="374" xfId="0" applyNumberFormat="1" applyFont="1" applyFill="1" applyBorder="1" applyAlignment="1" applyProtection="1">
      <alignment wrapText="1"/>
      <protection locked="0"/>
    </xf>
    <xf numFmtId="1" fontId="7" fillId="6" borderId="375" xfId="0" applyNumberFormat="1" applyFont="1" applyFill="1" applyBorder="1" applyAlignment="1" applyProtection="1">
      <alignment wrapText="1"/>
      <protection locked="0"/>
    </xf>
    <xf numFmtId="1" fontId="7" fillId="3" borderId="376" xfId="2" applyNumberFormat="1" applyFont="1" applyBorder="1" applyAlignment="1" applyProtection="1">
      <alignment wrapText="1"/>
      <protection locked="0"/>
    </xf>
    <xf numFmtId="1" fontId="7" fillId="3" borderId="377" xfId="2" applyNumberFormat="1" applyFont="1" applyBorder="1" applyAlignment="1" applyProtection="1">
      <alignment wrapText="1"/>
      <protection locked="0"/>
    </xf>
    <xf numFmtId="1" fontId="7" fillId="3" borderId="378" xfId="2" applyNumberFormat="1" applyFont="1" applyBorder="1" applyAlignment="1" applyProtection="1">
      <alignment wrapText="1"/>
      <protection locked="0"/>
    </xf>
    <xf numFmtId="1" fontId="7" fillId="3" borderId="379" xfId="2" applyNumberFormat="1" applyFont="1" applyBorder="1" applyAlignment="1" applyProtection="1">
      <alignment wrapText="1"/>
      <protection locked="0"/>
    </xf>
    <xf numFmtId="1" fontId="7" fillId="0" borderId="380" xfId="0" applyNumberFormat="1" applyFont="1" applyBorder="1" applyAlignment="1">
      <alignment horizontal="right" vertical="center" wrapText="1"/>
    </xf>
    <xf numFmtId="1" fontId="7" fillId="3" borderId="381" xfId="2" applyNumberFormat="1" applyFont="1" applyBorder="1" applyAlignment="1" applyProtection="1">
      <alignment wrapText="1"/>
      <protection locked="0"/>
    </xf>
    <xf numFmtId="1" fontId="7" fillId="3" borderId="382" xfId="2" applyNumberFormat="1" applyFont="1" applyBorder="1" applyAlignment="1" applyProtection="1">
      <alignment wrapText="1"/>
      <protection locked="0"/>
    </xf>
    <xf numFmtId="1" fontId="7" fillId="3" borderId="383" xfId="2" applyNumberFormat="1" applyFont="1" applyBorder="1" applyAlignment="1" applyProtection="1">
      <alignment wrapText="1"/>
      <protection locked="0"/>
    </xf>
    <xf numFmtId="1" fontId="7" fillId="3" borderId="384" xfId="2" applyNumberFormat="1" applyFont="1" applyBorder="1" applyAlignment="1" applyProtection="1">
      <alignment wrapText="1"/>
      <protection locked="0"/>
    </xf>
    <xf numFmtId="1" fontId="7" fillId="3" borderId="385" xfId="2" applyNumberFormat="1" applyFont="1" applyBorder="1" applyAlignment="1" applyProtection="1">
      <alignment wrapText="1"/>
      <protection locked="0"/>
    </xf>
    <xf numFmtId="1" fontId="7" fillId="6" borderId="386" xfId="0" applyNumberFormat="1" applyFont="1" applyFill="1" applyBorder="1" applyAlignment="1" applyProtection="1">
      <alignment wrapText="1"/>
      <protection locked="0"/>
    </xf>
    <xf numFmtId="1" fontId="7" fillId="6" borderId="380" xfId="0" applyNumberFormat="1" applyFont="1" applyFill="1" applyBorder="1" applyAlignment="1" applyProtection="1">
      <alignment wrapText="1"/>
      <protection locked="0"/>
    </xf>
    <xf numFmtId="1" fontId="7" fillId="6" borderId="387" xfId="0" applyNumberFormat="1" applyFont="1" applyFill="1" applyBorder="1" applyAlignment="1" applyProtection="1">
      <alignment wrapText="1"/>
      <protection locked="0"/>
    </xf>
    <xf numFmtId="1" fontId="7" fillId="4" borderId="386" xfId="0" applyNumberFormat="1" applyFont="1" applyFill="1" applyBorder="1" applyAlignment="1">
      <alignment horizontal="right" wrapText="1"/>
    </xf>
    <xf numFmtId="1" fontId="7" fillId="4" borderId="380" xfId="0" applyNumberFormat="1" applyFont="1" applyFill="1" applyBorder="1" applyAlignment="1">
      <alignment horizontal="right" wrapText="1"/>
    </xf>
    <xf numFmtId="1" fontId="7" fillId="14" borderId="380" xfId="0" applyNumberFormat="1" applyFont="1" applyFill="1" applyBorder="1" applyAlignment="1">
      <alignment horizontal="right" wrapText="1"/>
    </xf>
    <xf numFmtId="1" fontId="7" fillId="0" borderId="388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/>
    </xf>
    <xf numFmtId="1" fontId="7" fillId="0" borderId="391" xfId="0" applyNumberFormat="1" applyFont="1" applyBorder="1" applyAlignment="1">
      <alignment horizontal="center" vertical="center"/>
    </xf>
    <xf numFmtId="1" fontId="7" fillId="0" borderId="392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 wrapText="1"/>
    </xf>
    <xf numFmtId="1" fontId="7" fillId="0" borderId="380" xfId="0" applyNumberFormat="1" applyFont="1" applyBorder="1"/>
    <xf numFmtId="1" fontId="7" fillId="6" borderId="386" xfId="0" applyNumberFormat="1" applyFont="1" applyFill="1" applyBorder="1" applyProtection="1">
      <protection locked="0"/>
    </xf>
    <xf numFmtId="1" fontId="7" fillId="0" borderId="390" xfId="0" applyNumberFormat="1" applyFont="1" applyBorder="1" applyAlignment="1" applyProtection="1">
      <alignment horizontal="center" vertical="center" wrapText="1"/>
      <protection hidden="1"/>
    </xf>
    <xf numFmtId="1" fontId="7" fillId="0" borderId="391" xfId="0" applyNumberFormat="1" applyFont="1" applyBorder="1" applyAlignment="1" applyProtection="1">
      <alignment horizontal="center" vertical="center" wrapText="1"/>
      <protection hidden="1"/>
    </xf>
    <xf numFmtId="1" fontId="7" fillId="6" borderId="380" xfId="0" applyNumberFormat="1" applyFont="1" applyFill="1" applyBorder="1" applyProtection="1">
      <protection locked="0"/>
    </xf>
    <xf numFmtId="1" fontId="7" fillId="0" borderId="117" xfId="0" applyNumberFormat="1" applyFont="1" applyBorder="1" applyAlignment="1" applyProtection="1">
      <alignment horizontal="left" vertical="center" wrapText="1"/>
      <protection hidden="1"/>
    </xf>
    <xf numFmtId="1" fontId="7" fillId="0" borderId="28" xfId="0" applyNumberFormat="1" applyFont="1" applyBorder="1" applyAlignment="1" applyProtection="1">
      <alignment horizontal="left" vertical="center" wrapText="1"/>
      <protection hidden="1"/>
    </xf>
    <xf numFmtId="1" fontId="7" fillId="5" borderId="117" xfId="0" applyNumberFormat="1" applyFont="1" applyFill="1" applyBorder="1" applyAlignment="1" applyProtection="1">
      <alignment horizontal="left" vertical="center" wrapText="1"/>
      <protection hidden="1"/>
    </xf>
    <xf numFmtId="1" fontId="7" fillId="5" borderId="28" xfId="0" applyNumberFormat="1" applyFont="1" applyFill="1" applyBorder="1" applyAlignment="1" applyProtection="1">
      <alignment horizontal="left" vertical="center" wrapText="1"/>
      <protection hidden="1"/>
    </xf>
    <xf numFmtId="1" fontId="7" fillId="5" borderId="47" xfId="0" applyNumberFormat="1" applyFont="1" applyFill="1" applyBorder="1" applyAlignment="1" applyProtection="1">
      <alignment horizontal="left" vertical="center" wrapText="1"/>
      <protection hidden="1"/>
    </xf>
    <xf numFmtId="1" fontId="7" fillId="5" borderId="35" xfId="0" applyNumberFormat="1" applyFont="1" applyFill="1" applyBorder="1" applyAlignment="1" applyProtection="1">
      <alignment horizontal="left" vertical="center" wrapText="1"/>
      <protection hidden="1"/>
    </xf>
    <xf numFmtId="1" fontId="7" fillId="0" borderId="12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52" xfId="0" applyNumberFormat="1" applyFont="1" applyBorder="1" applyAlignment="1" applyProtection="1">
      <alignment horizontal="left" vertical="center" wrapText="1"/>
      <protection hidden="1"/>
    </xf>
    <xf numFmtId="1" fontId="7" fillId="0" borderId="19" xfId="0" applyNumberFormat="1" applyFont="1" applyBorder="1" applyAlignment="1" applyProtection="1">
      <alignment horizontal="left" vertical="center" wrapText="1"/>
      <protection hidden="1"/>
    </xf>
    <xf numFmtId="1" fontId="7" fillId="0" borderId="27" xfId="0" applyNumberFormat="1" applyFont="1" applyBorder="1" applyAlignment="1">
      <alignment horizontal="left"/>
    </xf>
    <xf numFmtId="1" fontId="7" fillId="0" borderId="28" xfId="0" applyNumberFormat="1" applyFont="1" applyBorder="1" applyAlignment="1">
      <alignment horizontal="left"/>
    </xf>
    <xf numFmtId="1" fontId="7" fillId="0" borderId="52" xfId="0" applyNumberFormat="1" applyFont="1" applyBorder="1" applyAlignment="1">
      <alignment horizontal="left" vertical="center" wrapText="1"/>
    </xf>
    <xf numFmtId="1" fontId="7" fillId="0" borderId="18" xfId="0" applyNumberFormat="1" applyFont="1" applyBorder="1" applyAlignment="1">
      <alignment horizontal="left" vertical="center" wrapText="1"/>
    </xf>
    <xf numFmtId="1" fontId="7" fillId="0" borderId="19" xfId="0" applyNumberFormat="1" applyFont="1" applyBorder="1" applyAlignment="1">
      <alignment horizontal="left" vertical="center" wrapText="1"/>
    </xf>
    <xf numFmtId="1" fontId="7" fillId="0" borderId="117" xfId="0" applyNumberFormat="1" applyFont="1" applyBorder="1" applyAlignment="1">
      <alignment horizontal="left" vertical="center" wrapText="1"/>
    </xf>
    <xf numFmtId="1" fontId="7" fillId="0" borderId="27" xfId="0" applyNumberFormat="1" applyFont="1" applyBorder="1" applyAlignment="1">
      <alignment horizontal="left" vertical="center" wrapText="1"/>
    </xf>
    <xf numFmtId="1" fontId="7" fillId="0" borderId="28" xfId="0" applyNumberFormat="1" applyFont="1" applyBorder="1" applyAlignment="1">
      <alignment horizontal="left" vertical="center" wrapText="1"/>
    </xf>
    <xf numFmtId="1" fontId="7" fillId="4" borderId="117" xfId="0" applyNumberFormat="1" applyFont="1" applyFill="1" applyBorder="1" applyAlignment="1">
      <alignment horizontal="left" vertical="center" wrapText="1"/>
    </xf>
    <xf numFmtId="1" fontId="7" fillId="4" borderId="27" xfId="0" applyNumberFormat="1" applyFont="1" applyFill="1" applyBorder="1" applyAlignment="1">
      <alignment horizontal="left" vertical="center" wrapText="1"/>
    </xf>
    <xf numFmtId="1" fontId="7" fillId="4" borderId="28" xfId="0" applyNumberFormat="1" applyFont="1" applyFill="1" applyBorder="1" applyAlignment="1">
      <alignment horizontal="left" vertical="center" wrapText="1"/>
    </xf>
    <xf numFmtId="1" fontId="7" fillId="0" borderId="47" xfId="0" applyNumberFormat="1" applyFont="1" applyBorder="1" applyAlignment="1">
      <alignment horizontal="left"/>
    </xf>
    <xf numFmtId="1" fontId="7" fillId="0" borderId="48" xfId="0" applyNumberFormat="1" applyFont="1" applyBorder="1" applyAlignment="1">
      <alignment horizontal="left"/>
    </xf>
    <xf numFmtId="1" fontId="7" fillId="0" borderId="35" xfId="0" applyNumberFormat="1" applyFont="1" applyBorder="1" applyAlignment="1">
      <alignment horizontal="left"/>
    </xf>
    <xf numFmtId="1" fontId="7" fillId="0" borderId="11" xfId="0" applyNumberFormat="1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50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31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5" borderId="39" xfId="0" applyNumberFormat="1" applyFont="1" applyFill="1" applyBorder="1" applyAlignment="1">
      <alignment horizontal="center" vertical="center" wrapText="1"/>
    </xf>
    <xf numFmtId="1" fontId="7" fillId="5" borderId="3" xfId="0" applyNumberFormat="1" applyFont="1" applyFill="1" applyBorder="1" applyAlignment="1">
      <alignment horizontal="center" vertical="center" wrapText="1"/>
    </xf>
    <xf numFmtId="1" fontId="7" fillId="5" borderId="4" xfId="0" applyNumberFormat="1" applyFont="1" applyFill="1" applyBorder="1" applyAlignment="1">
      <alignment horizontal="center" vertical="center" wrapText="1"/>
    </xf>
    <xf numFmtId="1" fontId="7" fillId="5" borderId="31" xfId="0" applyNumberFormat="1" applyFont="1" applyFill="1" applyBorder="1" applyAlignment="1">
      <alignment horizontal="center" vertical="center" wrapText="1"/>
    </xf>
    <xf numFmtId="1" fontId="7" fillId="5" borderId="9" xfId="0" applyNumberFormat="1" applyFont="1" applyFill="1" applyBorder="1" applyAlignment="1">
      <alignment horizontal="center" vertical="center" wrapText="1"/>
    </xf>
    <xf numFmtId="1" fontId="7" fillId="5" borderId="10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12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/>
    </xf>
    <xf numFmtId="1" fontId="7" fillId="4" borderId="11" xfId="0" applyNumberFormat="1" applyFont="1" applyFill="1" applyBorder="1" applyAlignment="1">
      <alignment horizontal="center" vertical="center"/>
    </xf>
    <xf numFmtId="1" fontId="7" fillId="4" borderId="84" xfId="0" applyNumberFormat="1" applyFont="1" applyFill="1" applyBorder="1" applyAlignment="1">
      <alignment horizontal="left" vertical="center" wrapText="1"/>
    </xf>
    <xf numFmtId="1" fontId="7" fillId="4" borderId="83" xfId="0" applyNumberFormat="1" applyFont="1" applyFill="1" applyBorder="1" applyAlignment="1">
      <alignment horizontal="left" vertical="center" wrapText="1"/>
    </xf>
    <xf numFmtId="1" fontId="7" fillId="4" borderId="29" xfId="0" applyNumberFormat="1" applyFont="1" applyFill="1" applyBorder="1" applyAlignment="1">
      <alignment horizontal="left" vertical="center" wrapText="1"/>
    </xf>
    <xf numFmtId="1" fontId="7" fillId="4" borderId="23" xfId="0" applyNumberFormat="1" applyFont="1" applyFill="1" applyBorder="1" applyAlignment="1">
      <alignment horizontal="left" vertical="center" wrapText="1"/>
    </xf>
    <xf numFmtId="1" fontId="7" fillId="4" borderId="112" xfId="0" applyNumberFormat="1" applyFont="1" applyFill="1" applyBorder="1" applyAlignment="1">
      <alignment horizontal="left" vertical="center" wrapText="1"/>
    </xf>
    <xf numFmtId="1" fontId="7" fillId="5" borderId="71" xfId="0" applyNumberFormat="1" applyFont="1" applyFill="1" applyBorder="1" applyAlignment="1">
      <alignment horizontal="left" vertical="center" wrapText="1"/>
    </xf>
    <xf numFmtId="1" fontId="7" fillId="0" borderId="127" xfId="0" applyNumberFormat="1" applyFont="1" applyBorder="1" applyAlignment="1">
      <alignment horizontal="left" vertical="center" wrapText="1"/>
    </xf>
    <xf numFmtId="1" fontId="7" fillId="4" borderId="72" xfId="0" applyNumberFormat="1" applyFont="1" applyFill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left" vertical="center" wrapText="1"/>
    </xf>
    <xf numFmtId="1" fontId="7" fillId="0" borderId="10" xfId="0" applyNumberFormat="1" applyFont="1" applyBorder="1" applyAlignment="1">
      <alignment horizontal="left" vertical="center" wrapText="1"/>
    </xf>
    <xf numFmtId="1" fontId="7" fillId="0" borderId="78" xfId="0" applyNumberFormat="1" applyFont="1" applyBorder="1" applyAlignment="1">
      <alignment horizontal="left" vertical="center" wrapText="1"/>
    </xf>
    <xf numFmtId="1" fontId="7" fillId="0" borderId="84" xfId="0" applyNumberFormat="1" applyFont="1" applyBorder="1" applyAlignment="1">
      <alignment horizontal="left" vertical="center" wrapText="1"/>
    </xf>
    <xf numFmtId="1" fontId="7" fillId="0" borderId="83" xfId="0" applyNumberFormat="1" applyFont="1" applyBorder="1" applyAlignment="1">
      <alignment horizontal="left" vertical="center" wrapText="1"/>
    </xf>
    <xf numFmtId="1" fontId="7" fillId="4" borderId="60" xfId="0" applyNumberFormat="1" applyFont="1" applyFill="1" applyBorder="1" applyAlignment="1">
      <alignment horizontal="left" vertical="center" wrapText="1"/>
    </xf>
    <xf numFmtId="1" fontId="7" fillId="5" borderId="78" xfId="0" applyNumberFormat="1" applyFont="1" applyFill="1" applyBorder="1" applyAlignment="1">
      <alignment horizontal="left" vertical="center" wrapText="1"/>
    </xf>
    <xf numFmtId="1" fontId="7" fillId="5" borderId="84" xfId="0" applyNumberFormat="1" applyFont="1" applyFill="1" applyBorder="1" applyAlignment="1">
      <alignment horizontal="left" vertical="center" wrapText="1"/>
    </xf>
    <xf numFmtId="1" fontId="7" fillId="5" borderId="83" xfId="0" applyNumberFormat="1" applyFont="1" applyFill="1" applyBorder="1" applyAlignment="1">
      <alignment horizontal="left" vertical="center" wrapText="1"/>
    </xf>
    <xf numFmtId="1" fontId="7" fillId="0" borderId="72" xfId="0" applyNumberFormat="1" applyFont="1" applyBorder="1" applyAlignment="1">
      <alignment horizontal="left" vertical="center" wrapText="1"/>
    </xf>
    <xf numFmtId="1" fontId="7" fillId="0" borderId="71" xfId="0" applyNumberFormat="1" applyFont="1" applyBorder="1" applyAlignment="1">
      <alignment horizontal="left" vertical="center" wrapText="1"/>
    </xf>
    <xf numFmtId="1" fontId="7" fillId="0" borderId="52" xfId="0" applyNumberFormat="1" applyFont="1" applyBorder="1" applyAlignment="1">
      <alignment horizontal="left" wrapText="1"/>
    </xf>
    <xf numFmtId="1" fontId="7" fillId="0" borderId="19" xfId="0" applyNumberFormat="1" applyFont="1" applyBorder="1" applyAlignment="1">
      <alignment horizontal="left" wrapText="1"/>
    </xf>
    <xf numFmtId="1" fontId="7" fillId="0" borderId="47" xfId="0" applyNumberFormat="1" applyFont="1" applyBorder="1" applyAlignment="1">
      <alignment horizontal="left" wrapText="1"/>
    </xf>
    <xf numFmtId="1" fontId="7" fillId="0" borderId="35" xfId="0" applyNumberFormat="1" applyFont="1" applyBorder="1" applyAlignment="1">
      <alignment horizontal="left" wrapText="1"/>
    </xf>
    <xf numFmtId="1" fontId="7" fillId="4" borderId="14" xfId="0" applyNumberFormat="1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1" fontId="7" fillId="4" borderId="124" xfId="0" applyNumberFormat="1" applyFont="1" applyFill="1" applyBorder="1" applyAlignment="1">
      <alignment horizontal="center" vertical="center"/>
    </xf>
    <xf numFmtId="1" fontId="7" fillId="0" borderId="40" xfId="0" applyNumberFormat="1" applyFont="1" applyBorder="1" applyAlignment="1">
      <alignment horizontal="center" vertical="center" wrapText="1"/>
    </xf>
    <xf numFmtId="1" fontId="7" fillId="0" borderId="79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1" fontId="7" fillId="5" borderId="7" xfId="0" applyNumberFormat="1" applyFont="1" applyFill="1" applyBorder="1" applyAlignment="1">
      <alignment horizontal="center" vertical="center" wrapText="1"/>
    </xf>
    <xf numFmtId="1" fontId="7" fillId="5" borderId="13" xfId="0" applyNumberFormat="1" applyFont="1" applyFill="1" applyBorder="1" applyAlignment="1">
      <alignment horizontal="center" vertical="center" wrapText="1"/>
    </xf>
    <xf numFmtId="1" fontId="7" fillId="5" borderId="16" xfId="0" applyNumberFormat="1" applyFont="1" applyFill="1" applyBorder="1" applyAlignment="1">
      <alignment horizontal="center" vertical="center" wrapText="1"/>
    </xf>
    <xf numFmtId="1" fontId="7" fillId="4" borderId="40" xfId="0" applyNumberFormat="1" applyFont="1" applyFill="1" applyBorder="1" applyAlignment="1">
      <alignment horizontal="center" vertical="center" wrapText="1"/>
    </xf>
    <xf numFmtId="1" fontId="7" fillId="4" borderId="79" xfId="0" applyNumberFormat="1" applyFont="1" applyFill="1" applyBorder="1" applyAlignment="1">
      <alignment horizontal="center" vertical="center" wrapText="1"/>
    </xf>
    <xf numFmtId="1" fontId="7" fillId="4" borderId="53" xfId="0" applyNumberFormat="1" applyFont="1" applyFill="1" applyBorder="1" applyAlignment="1">
      <alignment horizontal="center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1" fontId="7" fillId="4" borderId="78" xfId="0" applyNumberFormat="1" applyFont="1" applyFill="1" applyBorder="1" applyAlignment="1">
      <alignment horizontal="center" vertical="center" wrapText="1"/>
    </xf>
    <xf numFmtId="1" fontId="7" fillId="4" borderId="84" xfId="0" applyNumberFormat="1" applyFont="1" applyFill="1" applyBorder="1" applyAlignment="1">
      <alignment horizontal="center" vertical="center" wrapText="1"/>
    </xf>
    <xf numFmtId="1" fontId="7" fillId="4" borderId="83" xfId="0" applyNumberFormat="1" applyFont="1" applyFill="1" applyBorder="1" applyAlignment="1">
      <alignment horizontal="center" vertical="center" wrapText="1"/>
    </xf>
    <xf numFmtId="1" fontId="7" fillId="4" borderId="39" xfId="0" applyNumberFormat="1" applyFont="1" applyFill="1" applyBorder="1" applyAlignment="1">
      <alignment horizontal="center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0" xfId="0" applyNumberFormat="1" applyFont="1" applyFill="1" applyBorder="1" applyAlignment="1">
      <alignment horizontal="center" vertical="center" wrapText="1"/>
    </xf>
    <xf numFmtId="1" fontId="7" fillId="4" borderId="0" xfId="0" applyNumberFormat="1" applyFont="1" applyFill="1" applyAlignment="1">
      <alignment horizontal="center" vertical="center" wrapText="1"/>
    </xf>
    <xf numFmtId="1" fontId="7" fillId="4" borderId="31" xfId="0" applyNumberFormat="1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31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73" xfId="0" applyNumberFormat="1" applyFont="1" applyBorder="1" applyAlignment="1">
      <alignment horizontal="center" vertical="center" wrapText="1"/>
    </xf>
    <xf numFmtId="1" fontId="7" fillId="0" borderId="74" xfId="0" applyNumberFormat="1" applyFont="1" applyBorder="1" applyAlignment="1">
      <alignment horizontal="center" vertical="center" wrapText="1"/>
    </xf>
    <xf numFmtId="1" fontId="7" fillId="0" borderId="76" xfId="0" applyNumberFormat="1" applyFont="1" applyBorder="1" applyAlignment="1">
      <alignment horizontal="center" vertical="center" wrapText="1"/>
    </xf>
    <xf numFmtId="1" fontId="7" fillId="5" borderId="124" xfId="0" applyNumberFormat="1" applyFont="1" applyFill="1" applyBorder="1" applyAlignment="1">
      <alignment horizontal="center" vertical="center" wrapText="1"/>
    </xf>
    <xf numFmtId="1" fontId="7" fillId="5" borderId="11" xfId="0" applyNumberFormat="1" applyFont="1" applyFill="1" applyBorder="1" applyAlignment="1">
      <alignment horizontal="center" vertical="center" wrapText="1"/>
    </xf>
    <xf numFmtId="1" fontId="7" fillId="5" borderId="73" xfId="0" applyNumberFormat="1" applyFont="1" applyFill="1" applyBorder="1" applyAlignment="1">
      <alignment horizontal="center" vertical="center" wrapText="1"/>
    </xf>
    <xf numFmtId="1" fontId="7" fillId="5" borderId="76" xfId="0" applyNumberFormat="1" applyFont="1" applyFill="1" applyBorder="1" applyAlignment="1">
      <alignment horizontal="center" vertical="center" wrapText="1"/>
    </xf>
    <xf numFmtId="1" fontId="7" fillId="4" borderId="73" xfId="0" applyNumberFormat="1" applyFont="1" applyFill="1" applyBorder="1" applyAlignment="1">
      <alignment horizontal="center" vertical="center" wrapText="1"/>
    </xf>
    <xf numFmtId="1" fontId="7" fillId="4" borderId="74" xfId="0" applyNumberFormat="1" applyFont="1" applyFill="1" applyBorder="1" applyAlignment="1">
      <alignment horizontal="center" vertical="center" wrapText="1"/>
    </xf>
    <xf numFmtId="1" fontId="7" fillId="4" borderId="76" xfId="0" applyNumberFormat="1" applyFont="1" applyFill="1" applyBorder="1" applyAlignment="1">
      <alignment horizontal="center" vertical="center" wrapText="1"/>
    </xf>
    <xf numFmtId="1" fontId="7" fillId="0" borderId="47" xfId="0" applyNumberFormat="1" applyFont="1" applyBorder="1" applyAlignment="1">
      <alignment horizontal="left" vertical="center" wrapText="1"/>
    </xf>
    <xf numFmtId="1" fontId="7" fillId="0" borderId="48" xfId="0" applyNumberFormat="1" applyFont="1" applyBorder="1" applyAlignment="1">
      <alignment horizontal="left" vertical="center" wrapText="1"/>
    </xf>
    <xf numFmtId="1" fontId="7" fillId="0" borderId="35" xfId="0" applyNumberFormat="1" applyFont="1" applyBorder="1" applyAlignment="1">
      <alignment horizontal="left" vertical="center" wrapText="1"/>
    </xf>
    <xf numFmtId="1" fontId="7" fillId="0" borderId="101" xfId="0" applyNumberFormat="1" applyFont="1" applyBorder="1" applyAlignment="1">
      <alignment horizontal="center" vertical="center" wrapText="1"/>
    </xf>
    <xf numFmtId="1" fontId="7" fillId="0" borderId="10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4" borderId="52" xfId="0" applyNumberFormat="1" applyFont="1" applyFill="1" applyBorder="1" applyAlignment="1">
      <alignment horizontal="left" vertical="center" wrapText="1"/>
    </xf>
    <xf numFmtId="1" fontId="7" fillId="4" borderId="18" xfId="0" applyNumberFormat="1" applyFont="1" applyFill="1" applyBorder="1" applyAlignment="1">
      <alignment horizontal="left" vertical="center" wrapText="1"/>
    </xf>
    <xf numFmtId="1" fontId="7" fillId="4" borderId="19" xfId="0" applyNumberFormat="1" applyFont="1" applyFill="1" applyBorder="1" applyAlignment="1">
      <alignment horizontal="left" vertical="center" wrapText="1"/>
    </xf>
    <xf numFmtId="1" fontId="7" fillId="4" borderId="48" xfId="0" applyNumberFormat="1" applyFont="1" applyFill="1" applyBorder="1" applyAlignment="1">
      <alignment horizontal="left" vertical="center" wrapText="1"/>
    </xf>
    <xf numFmtId="1" fontId="7" fillId="4" borderId="35" xfId="0" applyNumberFormat="1" applyFont="1" applyFill="1" applyBorder="1" applyAlignment="1">
      <alignment horizontal="left" vertical="center" wrapText="1"/>
    </xf>
    <xf numFmtId="1" fontId="7" fillId="4" borderId="101" xfId="0" applyNumberFormat="1" applyFont="1" applyFill="1" applyBorder="1" applyAlignment="1">
      <alignment horizontal="center" vertical="center" wrapText="1"/>
    </xf>
    <xf numFmtId="1" fontId="7" fillId="4" borderId="102" xfId="0" applyNumberFormat="1" applyFont="1" applyFill="1" applyBorder="1" applyAlignment="1">
      <alignment horizontal="center" vertical="center" wrapText="1"/>
    </xf>
    <xf numFmtId="1" fontId="7" fillId="4" borderId="103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2" xfId="0" applyNumberFormat="1" applyFont="1" applyFill="1" applyBorder="1" applyAlignment="1">
      <alignment horizontal="center" vertical="center" wrapText="1"/>
    </xf>
    <xf numFmtId="1" fontId="7" fillId="4" borderId="15" xfId="0" applyNumberFormat="1" applyFont="1" applyFill="1" applyBorder="1" applyAlignment="1">
      <alignment horizontal="center" vertical="center" wrapText="1"/>
    </xf>
    <xf numFmtId="1" fontId="7" fillId="0" borderId="50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13" xfId="0" applyNumberFormat="1" applyFont="1" applyFill="1" applyBorder="1" applyAlignment="1">
      <alignment horizontal="center" vertical="center" wrapText="1"/>
    </xf>
    <xf numFmtId="1" fontId="7" fillId="4" borderId="16" xfId="0" applyNumberFormat="1" applyFont="1" applyFill="1" applyBorder="1" applyAlignment="1">
      <alignment horizontal="center" vertical="center" wrapText="1"/>
    </xf>
    <xf numFmtId="1" fontId="7" fillId="18" borderId="84" xfId="0" applyNumberFormat="1" applyFont="1" applyFill="1" applyBorder="1" applyAlignment="1">
      <alignment horizontal="left" vertical="center" wrapText="1"/>
    </xf>
    <xf numFmtId="1" fontId="7" fillId="18" borderId="83" xfId="0" applyNumberFormat="1" applyFont="1" applyFill="1" applyBorder="1" applyAlignment="1">
      <alignment horizontal="left" vertical="center" wrapText="1"/>
    </xf>
    <xf numFmtId="1" fontId="7" fillId="18" borderId="78" xfId="0" applyNumberFormat="1" applyFont="1" applyFill="1" applyBorder="1" applyAlignment="1">
      <alignment horizontal="left" vertical="center" wrapText="1"/>
    </xf>
    <xf numFmtId="1" fontId="7" fillId="5" borderId="39" xfId="0" applyNumberFormat="1" applyFont="1" applyFill="1" applyBorder="1" applyAlignment="1">
      <alignment horizontal="left" vertical="center" wrapText="1"/>
    </xf>
    <xf numFmtId="1" fontId="7" fillId="5" borderId="50" xfId="0" applyNumberFormat="1" applyFont="1" applyFill="1" applyBorder="1" applyAlignment="1">
      <alignment horizontal="left" vertical="center" wrapText="1"/>
    </xf>
    <xf numFmtId="1" fontId="7" fillId="0" borderId="124" xfId="0" applyNumberFormat="1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left" vertical="center" wrapText="1"/>
    </xf>
    <xf numFmtId="1" fontId="7" fillId="0" borderId="50" xfId="0" applyNumberFormat="1" applyFont="1" applyBorder="1" applyAlignment="1">
      <alignment horizontal="left" vertical="center" wrapText="1"/>
    </xf>
    <xf numFmtId="1" fontId="7" fillId="0" borderId="31" xfId="0" applyNumberFormat="1" applyFont="1" applyBorder="1" applyAlignment="1">
      <alignment horizontal="left" vertical="center" wrapText="1"/>
    </xf>
    <xf numFmtId="1" fontId="7" fillId="0" borderId="117" xfId="0" applyNumberFormat="1" applyFont="1" applyBorder="1" applyAlignment="1">
      <alignment horizontal="left" vertical="center"/>
    </xf>
    <xf numFmtId="1" fontId="7" fillId="0" borderId="28" xfId="0" applyNumberFormat="1" applyFont="1" applyBorder="1" applyAlignment="1">
      <alignment horizontal="left" vertical="center"/>
    </xf>
    <xf numFmtId="1" fontId="7" fillId="4" borderId="47" xfId="0" applyNumberFormat="1" applyFont="1" applyFill="1" applyBorder="1" applyAlignment="1">
      <alignment horizontal="left" vertical="center" wrapText="1"/>
    </xf>
    <xf numFmtId="1" fontId="7" fillId="4" borderId="52" xfId="0" applyNumberFormat="1" applyFont="1" applyFill="1" applyBorder="1" applyAlignment="1">
      <alignment horizontal="left" vertical="center"/>
    </xf>
    <xf numFmtId="1" fontId="7" fillId="4" borderId="19" xfId="0" applyNumberFormat="1" applyFont="1" applyFill="1" applyBorder="1" applyAlignment="1">
      <alignment horizontal="left" vertical="center"/>
    </xf>
    <xf numFmtId="1" fontId="7" fillId="0" borderId="124" xfId="1" applyNumberFormat="1" applyFont="1" applyFill="1" applyBorder="1" applyAlignment="1">
      <alignment horizontal="center" vertical="center" wrapText="1"/>
    </xf>
    <xf numFmtId="1" fontId="7" fillId="0" borderId="11" xfId="1" applyNumberFormat="1" applyFont="1" applyFill="1" applyBorder="1" applyAlignment="1">
      <alignment horizontal="center" vertical="center"/>
    </xf>
    <xf numFmtId="1" fontId="7" fillId="5" borderId="8" xfId="0" applyNumberFormat="1" applyFont="1" applyFill="1" applyBorder="1" applyAlignment="1">
      <alignment horizontal="center" vertical="center" wrapText="1"/>
    </xf>
    <xf numFmtId="1" fontId="7" fillId="5" borderId="89" xfId="0" applyNumberFormat="1" applyFont="1" applyFill="1" applyBorder="1" applyAlignment="1">
      <alignment horizontal="center" vertical="center" wrapText="1"/>
    </xf>
    <xf numFmtId="1" fontId="7" fillId="5" borderId="51" xfId="0" applyNumberFormat="1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/>
    </xf>
    <xf numFmtId="1" fontId="7" fillId="5" borderId="52" xfId="0" applyNumberFormat="1" applyFont="1" applyFill="1" applyBorder="1" applyAlignment="1">
      <alignment horizontal="left" vertical="center" wrapText="1"/>
    </xf>
    <xf numFmtId="1" fontId="7" fillId="5" borderId="18" xfId="0" applyNumberFormat="1" applyFont="1" applyFill="1" applyBorder="1" applyAlignment="1">
      <alignment horizontal="left" vertical="center" wrapText="1"/>
    </xf>
    <xf numFmtId="1" fontId="7" fillId="5" borderId="19" xfId="0" applyNumberFormat="1" applyFont="1" applyFill="1" applyBorder="1" applyAlignment="1">
      <alignment horizontal="left" vertical="center" wrapText="1"/>
    </xf>
    <xf numFmtId="1" fontId="7" fillId="5" borderId="117" xfId="0" applyNumberFormat="1" applyFont="1" applyFill="1" applyBorder="1" applyAlignment="1">
      <alignment horizontal="left" vertical="center" wrapText="1"/>
    </xf>
    <xf numFmtId="1" fontId="7" fillId="5" borderId="27" xfId="0" applyNumberFormat="1" applyFont="1" applyFill="1" applyBorder="1" applyAlignment="1">
      <alignment horizontal="left" vertical="center" wrapText="1"/>
    </xf>
    <xf numFmtId="1" fontId="7" fillId="5" borderId="28" xfId="0" applyNumberFormat="1" applyFont="1" applyFill="1" applyBorder="1" applyAlignment="1">
      <alignment horizontal="left" vertical="center" wrapText="1"/>
    </xf>
    <xf numFmtId="1" fontId="7" fillId="0" borderId="125" xfId="0" applyNumberFormat="1" applyFont="1" applyBorder="1" applyAlignment="1">
      <alignment horizontal="center" vertical="center"/>
    </xf>
    <xf numFmtId="1" fontId="7" fillId="0" borderId="59" xfId="0" applyNumberFormat="1" applyFont="1" applyBorder="1" applyAlignment="1">
      <alignment horizontal="center" vertical="center" wrapText="1"/>
    </xf>
    <xf numFmtId="1" fontId="7" fillId="0" borderId="51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1" fontId="7" fillId="0" borderId="58" xfId="0" applyNumberFormat="1" applyFont="1" applyBorder="1" applyAlignment="1">
      <alignment horizontal="center" vertical="center" wrapText="1"/>
    </xf>
    <xf numFmtId="1" fontId="7" fillId="0" borderId="80" xfId="0" applyNumberFormat="1" applyFont="1" applyBorder="1" applyAlignment="1">
      <alignment horizontal="center" vertical="center" wrapText="1"/>
    </xf>
    <xf numFmtId="1" fontId="7" fillId="0" borderId="86" xfId="0" applyNumberFormat="1" applyFont="1" applyBorder="1" applyAlignment="1">
      <alignment horizontal="center" vertical="center" wrapText="1"/>
    </xf>
    <xf numFmtId="1" fontId="7" fillId="0" borderId="56" xfId="0" applyNumberFormat="1" applyFont="1" applyBorder="1" applyAlignment="1">
      <alignment horizontal="center" vertical="center" wrapText="1"/>
    </xf>
    <xf numFmtId="1" fontId="7" fillId="0" borderId="88" xfId="0" applyNumberFormat="1" applyFont="1" applyBorder="1" applyAlignment="1">
      <alignment horizontal="center" vertical="center" wrapText="1"/>
    </xf>
    <xf numFmtId="1" fontId="7" fillId="0" borderId="122" xfId="0" applyNumberFormat="1" applyFont="1" applyBorder="1" applyAlignment="1">
      <alignment horizontal="center" vertical="center" wrapText="1"/>
    </xf>
    <xf numFmtId="1" fontId="7" fillId="0" borderId="54" xfId="0" applyNumberFormat="1" applyFont="1" applyBorder="1" applyAlignment="1">
      <alignment horizontal="center" vertical="center" wrapText="1"/>
    </xf>
    <xf numFmtId="1" fontId="7" fillId="0" borderId="73" xfId="0" applyNumberFormat="1" applyFont="1" applyBorder="1" applyAlignment="1">
      <alignment horizontal="center" vertical="center"/>
    </xf>
    <xf numFmtId="1" fontId="7" fillId="0" borderId="74" xfId="0" applyNumberFormat="1" applyFont="1" applyBorder="1" applyAlignment="1">
      <alignment horizontal="center" vertical="center"/>
    </xf>
    <xf numFmtId="1" fontId="7" fillId="0" borderId="76" xfId="0" applyNumberFormat="1" applyFont="1" applyBorder="1" applyAlignment="1">
      <alignment horizontal="center" vertical="center"/>
    </xf>
    <xf numFmtId="1" fontId="7" fillId="0" borderId="78" xfId="0" applyNumberFormat="1" applyFont="1" applyBorder="1" applyAlignment="1">
      <alignment horizontal="center" vertical="center"/>
    </xf>
    <xf numFmtId="1" fontId="7" fillId="0" borderId="84" xfId="0" applyNumberFormat="1" applyFont="1" applyBorder="1" applyAlignment="1">
      <alignment horizontal="center" vertical="center"/>
    </xf>
    <xf numFmtId="1" fontId="7" fillId="0" borderId="83" xfId="0" applyNumberFormat="1" applyFont="1" applyBorder="1" applyAlignment="1">
      <alignment horizontal="center" vertical="center"/>
    </xf>
    <xf numFmtId="1" fontId="7" fillId="0" borderId="78" xfId="0" applyNumberFormat="1" applyFont="1" applyBorder="1" applyAlignment="1">
      <alignment horizontal="center" vertical="center" wrapText="1"/>
    </xf>
    <xf numFmtId="1" fontId="7" fillId="0" borderId="84" xfId="0" applyNumberFormat="1" applyFont="1" applyBorder="1" applyAlignment="1">
      <alignment horizontal="center" vertical="center" wrapText="1"/>
    </xf>
    <xf numFmtId="1" fontId="7" fillId="0" borderId="83" xfId="0" applyNumberFormat="1" applyFont="1" applyBorder="1" applyAlignment="1">
      <alignment horizontal="center" vertical="center" wrapText="1"/>
    </xf>
    <xf numFmtId="1" fontId="7" fillId="4" borderId="30" xfId="0" applyNumberFormat="1" applyFont="1" applyFill="1" applyBorder="1" applyAlignment="1">
      <alignment horizontal="left" vertical="center" wrapText="1"/>
    </xf>
    <xf numFmtId="1" fontId="7" fillId="0" borderId="65" xfId="0" applyNumberFormat="1" applyFont="1" applyBorder="1" applyAlignment="1">
      <alignment horizontal="left" vertical="center" wrapText="1"/>
    </xf>
    <xf numFmtId="1" fontId="7" fillId="0" borderId="63" xfId="0" applyNumberFormat="1" applyFont="1" applyBorder="1" applyAlignment="1">
      <alignment horizontal="left" vertical="center" wrapText="1"/>
    </xf>
    <xf numFmtId="1" fontId="7" fillId="0" borderId="29" xfId="0" applyNumberFormat="1" applyFont="1" applyBorder="1" applyAlignment="1">
      <alignment horizontal="left" vertical="center" wrapText="1"/>
    </xf>
    <xf numFmtId="1" fontId="7" fillId="0" borderId="23" xfId="0" applyNumberFormat="1" applyFont="1" applyBorder="1" applyAlignment="1">
      <alignment horizontal="left" vertical="center" wrapText="1"/>
    </xf>
    <xf numFmtId="1" fontId="7" fillId="0" borderId="5" xfId="0" applyNumberFormat="1" applyFont="1" applyBorder="1" applyAlignment="1">
      <alignment horizontal="center" vertical="center"/>
    </xf>
    <xf numFmtId="1" fontId="7" fillId="0" borderId="52" xfId="0" applyNumberFormat="1" applyFont="1" applyBorder="1" applyAlignment="1">
      <alignment horizontal="left"/>
    </xf>
    <xf numFmtId="1" fontId="7" fillId="0" borderId="19" xfId="0" applyNumberFormat="1" applyFont="1" applyBorder="1" applyAlignment="1">
      <alignment horizontal="left"/>
    </xf>
    <xf numFmtId="1" fontId="7" fillId="0" borderId="116" xfId="0" applyNumberFormat="1" applyFont="1" applyBorder="1" applyAlignment="1">
      <alignment horizontal="left" vertical="center" wrapText="1"/>
    </xf>
    <xf numFmtId="1" fontId="7" fillId="0" borderId="81" xfId="0" applyNumberFormat="1" applyFont="1" applyBorder="1" applyAlignment="1">
      <alignment horizontal="left" vertical="center" wrapText="1"/>
    </xf>
    <xf numFmtId="1" fontId="7" fillId="0" borderId="30" xfId="0" applyNumberFormat="1" applyFont="1" applyBorder="1" applyAlignment="1">
      <alignment horizontal="left" vertical="center" wrapText="1"/>
    </xf>
    <xf numFmtId="1" fontId="7" fillId="0" borderId="82" xfId="0" applyNumberFormat="1" applyFont="1" applyBorder="1" applyAlignment="1">
      <alignment horizontal="left" vertical="center" wrapText="1"/>
    </xf>
    <xf numFmtId="1" fontId="7" fillId="0" borderId="77" xfId="0" applyNumberFormat="1" applyFont="1" applyBorder="1" applyAlignment="1">
      <alignment horizontal="left" vertical="center" wrapText="1"/>
    </xf>
    <xf numFmtId="1" fontId="7" fillId="0" borderId="3" xfId="0" applyNumberFormat="1" applyFont="1" applyBorder="1" applyAlignment="1">
      <alignment horizontal="left" vertical="center" wrapText="1"/>
    </xf>
    <xf numFmtId="1" fontId="7" fillId="0" borderId="70" xfId="0" applyNumberFormat="1" applyFont="1" applyBorder="1" applyAlignment="1">
      <alignment horizontal="left" vertical="center" wrapText="1"/>
    </xf>
    <xf numFmtId="1" fontId="7" fillId="0" borderId="26" xfId="0" applyNumberFormat="1" applyFont="1" applyBorder="1" applyAlignment="1">
      <alignment horizontal="left" vertical="center" wrapText="1"/>
    </xf>
    <xf numFmtId="1" fontId="7" fillId="10" borderId="124" xfId="0" applyNumberFormat="1" applyFont="1" applyFill="1" applyBorder="1" applyAlignment="1">
      <alignment horizontal="center" vertical="center" wrapText="1"/>
    </xf>
    <xf numFmtId="1" fontId="7" fillId="10" borderId="5" xfId="0" applyNumberFormat="1" applyFont="1" applyFill="1" applyBorder="1" applyAlignment="1">
      <alignment horizontal="center" vertical="center" wrapText="1"/>
    </xf>
    <xf numFmtId="1" fontId="7" fillId="10" borderId="11" xfId="0" applyNumberFormat="1" applyFont="1" applyFill="1" applyBorder="1" applyAlignment="1">
      <alignment horizontal="center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7" fillId="5" borderId="125" xfId="0" applyNumberFormat="1" applyFont="1" applyFill="1" applyBorder="1" applyAlignment="1">
      <alignment horizontal="center" vertical="center" wrapText="1"/>
    </xf>
    <xf numFmtId="1" fontId="7" fillId="0" borderId="124" xfId="0" applyNumberFormat="1" applyFont="1" applyBorder="1" applyAlignment="1">
      <alignment horizontal="left" vertical="center" wrapText="1"/>
    </xf>
    <xf numFmtId="1" fontId="7" fillId="0" borderId="5" xfId="0" applyNumberFormat="1" applyFont="1" applyBorder="1" applyAlignment="1">
      <alignment horizontal="left" vertical="center" wrapText="1"/>
    </xf>
    <xf numFmtId="1" fontId="7" fillId="0" borderId="11" xfId="0" applyNumberFormat="1" applyFont="1" applyBorder="1" applyAlignment="1">
      <alignment horizontal="left" vertical="center" wrapText="1"/>
    </xf>
    <xf numFmtId="1" fontId="7" fillId="4" borderId="39" xfId="0" applyNumberFormat="1" applyFont="1" applyFill="1" applyBorder="1" applyAlignment="1">
      <alignment horizontal="left" vertical="center" wrapText="1"/>
    </xf>
    <xf numFmtId="1" fontId="7" fillId="4" borderId="4" xfId="0" applyNumberFormat="1" applyFont="1" applyFill="1" applyBorder="1" applyAlignment="1">
      <alignment horizontal="left" vertical="center" wrapText="1"/>
    </xf>
    <xf numFmtId="1" fontId="7" fillId="4" borderId="50" xfId="0" applyNumberFormat="1" applyFont="1" applyFill="1" applyBorder="1" applyAlignment="1">
      <alignment horizontal="left" vertical="center" wrapText="1"/>
    </xf>
    <xf numFmtId="1" fontId="7" fillId="4" borderId="8" xfId="0" applyNumberFormat="1" applyFont="1" applyFill="1" applyBorder="1" applyAlignment="1">
      <alignment horizontal="left" vertical="center" wrapText="1"/>
    </xf>
    <xf numFmtId="1" fontId="7" fillId="0" borderId="123" xfId="0" applyNumberFormat="1" applyFont="1" applyBorder="1" applyAlignment="1">
      <alignment horizontal="center" vertical="center" wrapText="1"/>
    </xf>
    <xf numFmtId="1" fontId="7" fillId="4" borderId="31" xfId="0" applyNumberFormat="1" applyFont="1" applyFill="1" applyBorder="1" applyAlignment="1">
      <alignment horizontal="left" vertical="center" wrapText="1"/>
    </xf>
    <xf numFmtId="1" fontId="7" fillId="4" borderId="10" xfId="0" applyNumberFormat="1" applyFont="1" applyFill="1" applyBorder="1" applyAlignment="1">
      <alignment horizontal="left" vertical="center" wrapText="1"/>
    </xf>
    <xf numFmtId="1" fontId="5" fillId="0" borderId="0" xfId="0" applyNumberFormat="1" applyFont="1"/>
    <xf numFmtId="1" fontId="7" fillId="0" borderId="50" xfId="0" applyNumberFormat="1" applyFont="1" applyBorder="1"/>
    <xf numFmtId="1" fontId="7" fillId="0" borderId="0" xfId="0" applyNumberFormat="1" applyFont="1"/>
    <xf numFmtId="1" fontId="7" fillId="0" borderId="41" xfId="0" applyNumberFormat="1" applyFont="1" applyBorder="1" applyAlignment="1">
      <alignment horizontal="left" vertical="center" wrapText="1"/>
    </xf>
    <xf numFmtId="1" fontId="7" fillId="0" borderId="42" xfId="0" applyNumberFormat="1" applyFont="1" applyBorder="1" applyAlignment="1">
      <alignment horizontal="left" vertical="center" wrapText="1"/>
    </xf>
    <xf numFmtId="1" fontId="7" fillId="0" borderId="43" xfId="0" applyNumberFormat="1" applyFont="1" applyBorder="1" applyAlignment="1">
      <alignment horizontal="left" vertical="center" wrapText="1"/>
    </xf>
    <xf numFmtId="1" fontId="7" fillId="0" borderId="110" xfId="0" applyNumberFormat="1" applyFont="1" applyBorder="1" applyAlignment="1">
      <alignment horizontal="left" vertical="center" wrapText="1"/>
    </xf>
    <xf numFmtId="1" fontId="7" fillId="0" borderId="113" xfId="0" applyNumberFormat="1" applyFont="1" applyBorder="1" applyAlignment="1">
      <alignment horizontal="left" vertical="center" wrapText="1"/>
    </xf>
    <xf numFmtId="1" fontId="7" fillId="0" borderId="111" xfId="0" applyNumberFormat="1" applyFont="1" applyBorder="1" applyAlignment="1">
      <alignment horizontal="left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/>
    <xf numFmtId="1" fontId="7" fillId="0" borderId="18" xfId="0" applyNumberFormat="1" applyFont="1" applyBorder="1"/>
    <xf numFmtId="1" fontId="7" fillId="0" borderId="19" xfId="0" applyNumberFormat="1" applyFont="1" applyBorder="1"/>
    <xf numFmtId="1" fontId="7" fillId="4" borderId="39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/>
    </xf>
    <xf numFmtId="1" fontId="7" fillId="0" borderId="116" xfId="0" applyNumberFormat="1" applyFont="1" applyBorder="1"/>
    <xf numFmtId="1" fontId="7" fillId="0" borderId="27" xfId="0" applyNumberFormat="1" applyFont="1" applyBorder="1"/>
    <xf numFmtId="1" fontId="7" fillId="0" borderId="28" xfId="0" applyNumberFormat="1" applyFont="1" applyBorder="1"/>
    <xf numFmtId="1" fontId="7" fillId="0" borderId="29" xfId="0" applyNumberFormat="1" applyFont="1" applyBorder="1"/>
    <xf numFmtId="1" fontId="7" fillId="0" borderId="30" xfId="0" applyNumberFormat="1" applyFont="1" applyBorder="1"/>
    <xf numFmtId="1" fontId="7" fillId="0" borderId="23" xfId="0" applyNumberFormat="1" applyFont="1" applyBorder="1"/>
    <xf numFmtId="1" fontId="7" fillId="4" borderId="9" xfId="0" applyNumberFormat="1" applyFont="1" applyFill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0" fillId="0" borderId="0" xfId="0"/>
    <xf numFmtId="1" fontId="7" fillId="0" borderId="146" xfId="0" applyNumberFormat="1" applyFont="1" applyBorder="1" applyAlignment="1">
      <alignment horizontal="center" vertical="center" wrapText="1"/>
    </xf>
    <xf numFmtId="1" fontId="7" fillId="0" borderId="144" xfId="0" applyNumberFormat="1" applyFont="1" applyBorder="1" applyAlignment="1" applyProtection="1">
      <alignment horizontal="left" vertical="center" wrapText="1"/>
      <protection hidden="1"/>
    </xf>
    <xf numFmtId="1" fontId="7" fillId="0" borderId="129" xfId="0" applyNumberFormat="1" applyFont="1" applyBorder="1" applyAlignment="1" applyProtection="1">
      <alignment horizontal="left" vertical="center" wrapText="1"/>
      <protection hidden="1"/>
    </xf>
    <xf numFmtId="1" fontId="7" fillId="0" borderId="144" xfId="0" applyNumberFormat="1" applyFont="1" applyBorder="1" applyAlignment="1">
      <alignment horizontal="left" vertical="center" wrapText="1"/>
    </xf>
    <xf numFmtId="1" fontId="7" fillId="0" borderId="130" xfId="0" applyNumberFormat="1" applyFont="1" applyBorder="1" applyAlignment="1">
      <alignment horizontal="left" vertical="center" wrapText="1"/>
    </xf>
    <xf numFmtId="1" fontId="7" fillId="0" borderId="129" xfId="0" applyNumberFormat="1" applyFont="1" applyBorder="1" applyAlignment="1">
      <alignment horizontal="left" vertical="center" wrapText="1"/>
    </xf>
    <xf numFmtId="1" fontId="7" fillId="0" borderId="179" xfId="0" applyNumberFormat="1" applyFont="1" applyBorder="1" applyAlignment="1">
      <alignment horizontal="left" vertical="center" wrapText="1"/>
    </xf>
    <xf numFmtId="1" fontId="7" fillId="0" borderId="150" xfId="0" applyNumberFormat="1" applyFont="1" applyBorder="1" applyAlignment="1">
      <alignment horizontal="left" vertical="center" wrapText="1"/>
    </xf>
    <xf numFmtId="1" fontId="7" fillId="4" borderId="145" xfId="0" applyNumberFormat="1" applyFont="1" applyFill="1" applyBorder="1" applyAlignment="1">
      <alignment horizontal="left" vertical="center" wrapText="1"/>
    </xf>
    <xf numFmtId="1" fontId="7" fillId="0" borderId="145" xfId="0" applyNumberFormat="1" applyFont="1" applyBorder="1" applyAlignment="1">
      <alignment horizontal="left" vertical="center" wrapText="1"/>
    </xf>
    <xf numFmtId="1" fontId="7" fillId="0" borderId="144" xfId="0" applyNumberFormat="1" applyFont="1" applyBorder="1" applyAlignment="1">
      <alignment horizontal="left" wrapText="1"/>
    </xf>
    <xf numFmtId="1" fontId="7" fillId="0" borderId="129" xfId="0" applyNumberFormat="1" applyFont="1" applyBorder="1" applyAlignment="1">
      <alignment horizontal="left" wrapText="1"/>
    </xf>
    <xf numFmtId="1" fontId="7" fillId="4" borderId="149" xfId="0" applyNumberFormat="1" applyFont="1" applyFill="1" applyBorder="1" applyAlignment="1">
      <alignment horizontal="center" vertical="center" wrapText="1"/>
    </xf>
    <xf numFmtId="1" fontId="7" fillId="4" borderId="146" xfId="0" applyNumberFormat="1" applyFont="1" applyFill="1" applyBorder="1" applyAlignment="1">
      <alignment horizontal="center" vertical="center"/>
    </xf>
    <xf numFmtId="1" fontId="7" fillId="0" borderId="147" xfId="0" applyNumberFormat="1" applyFont="1" applyBorder="1" applyAlignment="1">
      <alignment horizontal="center" vertical="center" wrapText="1"/>
    </xf>
    <xf numFmtId="1" fontId="7" fillId="5" borderId="146" xfId="0" applyNumberFormat="1" applyFont="1" applyFill="1" applyBorder="1" applyAlignment="1">
      <alignment horizontal="center" vertical="center" wrapText="1"/>
    </xf>
    <xf numFmtId="1" fontId="7" fillId="4" borderId="144" xfId="0" applyNumberFormat="1" applyFont="1" applyFill="1" applyBorder="1" applyAlignment="1">
      <alignment horizontal="left" vertical="center" wrapText="1"/>
    </xf>
    <xf numFmtId="1" fontId="7" fillId="4" borderId="130" xfId="0" applyNumberFormat="1" applyFont="1" applyFill="1" applyBorder="1" applyAlignment="1">
      <alignment horizontal="left" vertical="center" wrapText="1"/>
    </xf>
    <xf numFmtId="1" fontId="7" fillId="4" borderId="129" xfId="0" applyNumberFormat="1" applyFont="1" applyFill="1" applyBorder="1" applyAlignment="1">
      <alignment horizontal="left" vertical="center" wrapText="1"/>
    </xf>
    <xf numFmtId="1" fontId="7" fillId="0" borderId="146" xfId="0" applyNumberFormat="1" applyFont="1" applyBorder="1" applyAlignment="1">
      <alignment horizontal="center" vertical="center"/>
    </xf>
    <xf numFmtId="1" fontId="7" fillId="4" borderId="144" xfId="0" applyNumberFormat="1" applyFont="1" applyFill="1" applyBorder="1" applyAlignment="1">
      <alignment horizontal="left" vertical="center"/>
    </xf>
    <xf numFmtId="1" fontId="7" fillId="4" borderId="129" xfId="0" applyNumberFormat="1" applyFont="1" applyFill="1" applyBorder="1" applyAlignment="1">
      <alignment horizontal="left" vertical="center"/>
    </xf>
    <xf numFmtId="1" fontId="7" fillId="0" borderId="146" xfId="1" applyNumberFormat="1" applyFont="1" applyFill="1" applyBorder="1" applyAlignment="1">
      <alignment horizontal="center" vertical="center" wrapText="1"/>
    </xf>
    <xf numFmtId="1" fontId="7" fillId="5" borderId="151" xfId="0" applyNumberFormat="1" applyFont="1" applyFill="1" applyBorder="1" applyAlignment="1">
      <alignment horizontal="center" vertical="center" wrapText="1"/>
    </xf>
    <xf numFmtId="1" fontId="7" fillId="5" borderId="144" xfId="0" applyNumberFormat="1" applyFont="1" applyFill="1" applyBorder="1" applyAlignment="1">
      <alignment horizontal="left" vertical="center" wrapText="1"/>
    </xf>
    <xf numFmtId="1" fontId="7" fillId="5" borderId="130" xfId="0" applyNumberFormat="1" applyFont="1" applyFill="1" applyBorder="1" applyAlignment="1">
      <alignment horizontal="left" vertical="center" wrapText="1"/>
    </xf>
    <xf numFmtId="1" fontId="7" fillId="5" borderId="129" xfId="0" applyNumberFormat="1" applyFont="1" applyFill="1" applyBorder="1" applyAlignment="1">
      <alignment horizontal="left" vertical="center" wrapText="1"/>
    </xf>
    <xf numFmtId="1" fontId="7" fillId="0" borderId="147" xfId="0" applyNumberFormat="1" applyFont="1" applyBorder="1" applyAlignment="1">
      <alignment horizontal="center" vertical="center"/>
    </xf>
    <xf numFmtId="1" fontId="7" fillId="0" borderId="154" xfId="0" applyNumberFormat="1" applyFont="1" applyBorder="1" applyAlignment="1">
      <alignment horizontal="center" vertical="center" wrapText="1"/>
    </xf>
    <xf numFmtId="1" fontId="7" fillId="0" borderId="151" xfId="0" applyNumberFormat="1" applyFont="1" applyBorder="1" applyAlignment="1">
      <alignment horizontal="center" vertical="center" wrapText="1"/>
    </xf>
    <xf numFmtId="1" fontId="7" fillId="0" borderId="149" xfId="0" applyNumberFormat="1" applyFont="1" applyBorder="1" applyAlignment="1">
      <alignment horizontal="center" vertical="center" wrapText="1"/>
    </xf>
    <xf numFmtId="1" fontId="7" fillId="0" borderId="153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144" xfId="0" applyNumberFormat="1" applyFont="1" applyBorder="1" applyAlignment="1">
      <alignment horizontal="left"/>
    </xf>
    <xf numFmtId="1" fontId="7" fillId="0" borderId="129" xfId="0" applyNumberFormat="1" applyFont="1" applyBorder="1" applyAlignment="1">
      <alignment horizontal="left"/>
    </xf>
    <xf numFmtId="1" fontId="7" fillId="10" borderId="146" xfId="0" applyNumberFormat="1" applyFont="1" applyFill="1" applyBorder="1" applyAlignment="1">
      <alignment horizontal="center" vertical="center" wrapText="1"/>
    </xf>
    <xf numFmtId="1" fontId="7" fillId="5" borderId="147" xfId="0" applyNumberFormat="1" applyFont="1" applyFill="1" applyBorder="1" applyAlignment="1">
      <alignment horizontal="center" vertical="center" wrapText="1"/>
    </xf>
    <xf numFmtId="1" fontId="7" fillId="0" borderId="146" xfId="0" applyNumberFormat="1" applyFont="1" applyBorder="1" applyAlignment="1">
      <alignment horizontal="left" vertical="center" wrapText="1"/>
    </xf>
    <xf numFmtId="1" fontId="7" fillId="0" borderId="150" xfId="0" applyNumberFormat="1" applyFont="1" applyBorder="1" applyAlignment="1">
      <alignment horizontal="center" vertical="center" wrapText="1"/>
    </xf>
    <xf numFmtId="1" fontId="7" fillId="0" borderId="142" xfId="0" applyNumberFormat="1" applyFont="1" applyBorder="1" applyAlignment="1">
      <alignment horizontal="left" vertical="center" wrapText="1"/>
    </xf>
    <xf numFmtId="1" fontId="7" fillId="0" borderId="141" xfId="0" applyNumberFormat="1" applyFont="1" applyBorder="1"/>
    <xf numFmtId="1" fontId="7" fillId="0" borderId="130" xfId="0" applyNumberFormat="1" applyFont="1" applyBorder="1"/>
    <xf numFmtId="1" fontId="7" fillId="0" borderId="129" xfId="0" applyNumberFormat="1" applyFont="1" applyBorder="1"/>
    <xf numFmtId="1" fontId="7" fillId="0" borderId="209" xfId="0" applyNumberFormat="1" applyFont="1" applyBorder="1" applyAlignment="1">
      <alignment horizontal="center" vertical="center" wrapText="1"/>
    </xf>
    <xf numFmtId="1" fontId="7" fillId="0" borderId="213" xfId="0" applyNumberFormat="1" applyFont="1" applyBorder="1" applyAlignment="1">
      <alignment horizontal="center" vertical="center" wrapText="1"/>
    </xf>
    <xf numFmtId="1" fontId="7" fillId="0" borderId="200" xfId="0" applyNumberFormat="1" applyFont="1" applyBorder="1" applyAlignment="1" applyProtection="1">
      <alignment horizontal="left" vertical="center" wrapText="1"/>
      <protection hidden="1"/>
    </xf>
    <xf numFmtId="1" fontId="7" fillId="0" borderId="217" xfId="0" applyNumberFormat="1" applyFont="1" applyBorder="1" applyAlignment="1">
      <alignment horizontal="left" vertical="center" wrapText="1"/>
    </xf>
    <xf numFmtId="1" fontId="7" fillId="0" borderId="200" xfId="0" applyNumberFormat="1" applyFont="1" applyBorder="1" applyAlignment="1">
      <alignment horizontal="left" vertical="center" wrapText="1"/>
    </xf>
    <xf numFmtId="1" fontId="7" fillId="0" borderId="213" xfId="0" applyNumberFormat="1" applyFont="1" applyBorder="1" applyAlignment="1">
      <alignment horizontal="center" vertical="center"/>
    </xf>
    <xf numFmtId="1" fontId="7" fillId="0" borderId="208" xfId="0" applyNumberFormat="1" applyFont="1" applyBorder="1" applyAlignment="1">
      <alignment horizontal="center" vertical="center"/>
    </xf>
    <xf numFmtId="1" fontId="7" fillId="5" borderId="208" xfId="0" applyNumberFormat="1" applyFont="1" applyFill="1" applyBorder="1" applyAlignment="1">
      <alignment horizontal="center" vertical="center" wrapText="1"/>
    </xf>
    <xf numFmtId="1" fontId="7" fillId="0" borderId="210" xfId="0" applyNumberFormat="1" applyFont="1" applyBorder="1" applyAlignment="1">
      <alignment horizontal="center" vertical="center" wrapText="1"/>
    </xf>
    <xf numFmtId="1" fontId="7" fillId="0" borderId="211" xfId="0" applyNumberFormat="1" applyFont="1" applyBorder="1" applyAlignment="1">
      <alignment horizontal="center" vertical="center" wrapText="1"/>
    </xf>
    <xf numFmtId="1" fontId="7" fillId="0" borderId="212" xfId="0" applyNumberFormat="1" applyFont="1" applyBorder="1" applyAlignment="1">
      <alignment horizontal="center" vertical="center" wrapText="1"/>
    </xf>
    <xf numFmtId="1" fontId="7" fillId="4" borderId="210" xfId="0" applyNumberFormat="1" applyFont="1" applyFill="1" applyBorder="1" applyAlignment="1">
      <alignment horizontal="center" vertical="center"/>
    </xf>
    <xf numFmtId="1" fontId="7" fillId="4" borderId="213" xfId="0" applyNumberFormat="1" applyFont="1" applyFill="1" applyBorder="1" applyAlignment="1">
      <alignment horizontal="center" vertical="center"/>
    </xf>
    <xf numFmtId="1" fontId="7" fillId="0" borderId="199" xfId="0" applyNumberFormat="1" applyFont="1" applyBorder="1" applyAlignment="1">
      <alignment horizontal="left" vertical="center" wrapText="1"/>
    </xf>
    <xf numFmtId="1" fontId="7" fillId="0" borderId="245" xfId="0" applyNumberFormat="1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 wrapText="1"/>
    </xf>
    <xf numFmtId="1" fontId="7" fillId="0" borderId="243" xfId="0" applyNumberFormat="1" applyFont="1" applyBorder="1" applyAlignment="1">
      <alignment horizontal="left" vertical="center" wrapText="1"/>
    </xf>
    <xf numFmtId="1" fontId="7" fillId="0" borderId="225" xfId="0" applyNumberFormat="1" applyFont="1" applyBorder="1" applyAlignment="1">
      <alignment horizontal="left" vertical="center" wrapText="1"/>
    </xf>
    <xf numFmtId="1" fontId="7" fillId="5" borderId="225" xfId="0" applyNumberFormat="1" applyFont="1" applyFill="1" applyBorder="1" applyAlignment="1">
      <alignment horizontal="left" vertical="center" wrapText="1"/>
    </xf>
    <xf numFmtId="1" fontId="7" fillId="0" borderId="200" xfId="0" applyNumberFormat="1" applyFont="1" applyBorder="1" applyAlignment="1">
      <alignment horizontal="left" wrapText="1"/>
    </xf>
    <xf numFmtId="1" fontId="7" fillId="4" borderId="214" xfId="0" applyNumberFormat="1" applyFont="1" applyFill="1" applyBorder="1" applyAlignment="1">
      <alignment horizontal="center" vertical="center" wrapText="1"/>
    </xf>
    <xf numFmtId="1" fontId="7" fillId="4" borderId="209" xfId="0" applyNumberFormat="1" applyFont="1" applyFill="1" applyBorder="1" applyAlignment="1">
      <alignment horizontal="center" vertical="center"/>
    </xf>
    <xf numFmtId="1" fontId="7" fillId="0" borderId="219" xfId="0" applyNumberFormat="1" applyFont="1" applyBorder="1" applyAlignment="1">
      <alignment horizontal="center" vertical="center" wrapText="1"/>
    </xf>
    <xf numFmtId="1" fontId="7" fillId="5" borderId="218" xfId="0" applyNumberFormat="1" applyFont="1" applyFill="1" applyBorder="1" applyAlignment="1">
      <alignment horizontal="center" vertical="center" wrapText="1"/>
    </xf>
    <xf numFmtId="1" fontId="7" fillId="4" borderId="219" xfId="0" applyNumberFormat="1" applyFont="1" applyFill="1" applyBorder="1" applyAlignment="1">
      <alignment horizontal="center" vertical="center" wrapText="1"/>
    </xf>
    <xf numFmtId="1" fontId="7" fillId="4" borderId="213" xfId="0" applyNumberFormat="1" applyFont="1" applyFill="1" applyBorder="1" applyAlignment="1">
      <alignment horizontal="center" vertical="center" wrapText="1"/>
    </xf>
    <xf numFmtId="1" fontId="7" fillId="4" borderId="225" xfId="0" applyNumberFormat="1" applyFont="1" applyFill="1" applyBorder="1" applyAlignment="1">
      <alignment horizontal="center" vertical="center" wrapText="1"/>
    </xf>
    <xf numFmtId="1" fontId="7" fillId="4" borderId="208" xfId="0" applyNumberFormat="1" applyFont="1" applyFill="1" applyBorder="1" applyAlignment="1">
      <alignment horizontal="center" vertical="center" wrapText="1"/>
    </xf>
    <xf numFmtId="1" fontId="7" fillId="0" borderId="208" xfId="0" applyNumberFormat="1" applyFont="1" applyBorder="1" applyAlignment="1">
      <alignment horizontal="center" vertical="center" wrapText="1"/>
    </xf>
    <xf numFmtId="1" fontId="7" fillId="0" borderId="223" xfId="0" applyNumberFormat="1" applyFont="1" applyBorder="1" applyAlignment="1">
      <alignment horizontal="center" vertical="center" wrapText="1"/>
    </xf>
    <xf numFmtId="1" fontId="7" fillId="5" borderId="209" xfId="0" applyNumberFormat="1" applyFont="1" applyFill="1" applyBorder="1" applyAlignment="1">
      <alignment horizontal="center" vertical="center" wrapText="1"/>
    </xf>
    <xf numFmtId="1" fontId="7" fillId="5" borderId="213" xfId="0" applyNumberFormat="1" applyFont="1" applyFill="1" applyBorder="1" applyAlignment="1">
      <alignment horizontal="center" vertical="center" wrapText="1"/>
    </xf>
    <xf numFmtId="1" fontId="7" fillId="5" borderId="223" xfId="0" applyNumberFormat="1" applyFont="1" applyFill="1" applyBorder="1" applyAlignment="1">
      <alignment horizontal="center" vertical="center" wrapText="1"/>
    </xf>
    <xf numFmtId="1" fontId="7" fillId="4" borderId="223" xfId="0" applyNumberFormat="1" applyFont="1" applyFill="1" applyBorder="1" applyAlignment="1">
      <alignment horizontal="center" vertical="center" wrapText="1"/>
    </xf>
    <xf numFmtId="0" fontId="7" fillId="0" borderId="212" xfId="0" applyFont="1" applyBorder="1" applyAlignment="1">
      <alignment horizontal="center" vertical="center" wrapText="1"/>
    </xf>
    <xf numFmtId="1" fontId="7" fillId="0" borderId="218" xfId="0" applyNumberFormat="1" applyFont="1" applyBorder="1" applyAlignment="1">
      <alignment horizontal="center" vertical="center" wrapText="1"/>
    </xf>
    <xf numFmtId="1" fontId="7" fillId="4" borderId="217" xfId="0" applyNumberFormat="1" applyFont="1" applyFill="1" applyBorder="1" applyAlignment="1">
      <alignment horizontal="left" vertical="center" wrapText="1"/>
    </xf>
    <xf numFmtId="1" fontId="7" fillId="4" borderId="200" xfId="0" applyNumberFormat="1" applyFont="1" applyFill="1" applyBorder="1" applyAlignment="1">
      <alignment horizontal="left" vertical="center" wrapText="1"/>
    </xf>
    <xf numFmtId="1" fontId="7" fillId="4" borderId="212" xfId="0" applyNumberFormat="1" applyFont="1" applyFill="1" applyBorder="1" applyAlignment="1">
      <alignment horizontal="center" vertical="center" wrapText="1"/>
    </xf>
    <xf numFmtId="1" fontId="7" fillId="4" borderId="218" xfId="0" applyNumberFormat="1" applyFont="1" applyFill="1" applyBorder="1" applyAlignment="1">
      <alignment horizontal="center" vertical="center" wrapText="1"/>
    </xf>
    <xf numFmtId="1" fontId="7" fillId="18" borderId="225" xfId="0" applyNumberFormat="1" applyFont="1" applyFill="1" applyBorder="1" applyAlignment="1">
      <alignment horizontal="left" vertical="center" wrapText="1"/>
    </xf>
    <xf numFmtId="1" fontId="7" fillId="5" borderId="208" xfId="0" applyNumberFormat="1" applyFont="1" applyFill="1" applyBorder="1" applyAlignment="1">
      <alignment horizontal="left" vertical="center" wrapText="1"/>
    </xf>
    <xf numFmtId="1" fontId="7" fillId="0" borderId="209" xfId="0" applyNumberFormat="1" applyFont="1" applyBorder="1" applyAlignment="1">
      <alignment horizontal="center" vertical="center"/>
    </xf>
    <xf numFmtId="1" fontId="7" fillId="0" borderId="208" xfId="0" applyNumberFormat="1" applyFont="1" applyBorder="1" applyAlignment="1">
      <alignment horizontal="left" vertical="center" wrapText="1"/>
    </xf>
    <xf numFmtId="1" fontId="7" fillId="4" borderId="200" xfId="0" applyNumberFormat="1" applyFont="1" applyFill="1" applyBorder="1" applyAlignment="1">
      <alignment horizontal="left" vertical="center"/>
    </xf>
    <xf numFmtId="1" fontId="7" fillId="0" borderId="209" xfId="1" applyNumberFormat="1" applyFont="1" applyFill="1" applyBorder="1" applyAlignment="1">
      <alignment horizontal="center" vertical="center" wrapText="1"/>
    </xf>
    <xf numFmtId="1" fontId="7" fillId="0" borderId="213" xfId="1" applyNumberFormat="1" applyFont="1" applyFill="1" applyBorder="1" applyAlignment="1">
      <alignment horizontal="center" vertical="center"/>
    </xf>
    <xf numFmtId="1" fontId="7" fillId="5" borderId="215" xfId="0" applyNumberFormat="1" applyFont="1" applyFill="1" applyBorder="1" applyAlignment="1">
      <alignment horizontal="center" vertical="center" wrapText="1"/>
    </xf>
    <xf numFmtId="1" fontId="7" fillId="5" borderId="217" xfId="0" applyNumberFormat="1" applyFont="1" applyFill="1" applyBorder="1" applyAlignment="1">
      <alignment horizontal="left" vertical="center" wrapText="1"/>
    </xf>
    <xf numFmtId="1" fontId="7" fillId="5" borderId="200" xfId="0" applyNumberFormat="1" applyFont="1" applyFill="1" applyBorder="1" applyAlignment="1">
      <alignment horizontal="left" vertical="center" wrapText="1"/>
    </xf>
    <xf numFmtId="1" fontId="7" fillId="0" borderId="211" xfId="0" applyNumberFormat="1" applyFont="1" applyBorder="1" applyAlignment="1">
      <alignment horizontal="center" vertical="center"/>
    </xf>
    <xf numFmtId="1" fontId="7" fillId="0" borderId="222" xfId="0" applyNumberFormat="1" applyFont="1" applyBorder="1" applyAlignment="1">
      <alignment horizontal="center" vertical="center" wrapText="1"/>
    </xf>
    <xf numFmtId="1" fontId="7" fillId="0" borderId="215" xfId="0" applyNumberFormat="1" applyFont="1" applyBorder="1" applyAlignment="1">
      <alignment horizontal="center" vertical="center" wrapText="1"/>
    </xf>
    <xf numFmtId="1" fontId="7" fillId="0" borderId="214" xfId="0" applyNumberFormat="1" applyFont="1" applyBorder="1" applyAlignment="1">
      <alignment horizontal="center" vertical="center" wrapText="1"/>
    </xf>
    <xf numFmtId="1" fontId="7" fillId="0" borderId="221" xfId="0" applyNumberFormat="1" applyFont="1" applyBorder="1" applyAlignment="1">
      <alignment horizontal="center" vertical="center" wrapText="1"/>
    </xf>
    <xf numFmtId="1" fontId="7" fillId="0" borderId="226" xfId="0" applyNumberFormat="1" applyFont="1" applyBorder="1" applyAlignment="1">
      <alignment horizontal="center" vertical="center" wrapText="1"/>
    </xf>
    <xf numFmtId="1" fontId="7" fillId="0" borderId="223" xfId="0" applyNumberFormat="1" applyFont="1" applyBorder="1" applyAlignment="1">
      <alignment horizontal="center" vertical="center"/>
    </xf>
    <xf numFmtId="1" fontId="7" fillId="0" borderId="225" xfId="0" applyNumberFormat="1" applyFont="1" applyBorder="1" applyAlignment="1">
      <alignment horizontal="center" vertical="center"/>
    </xf>
    <xf numFmtId="1" fontId="7" fillId="0" borderId="225" xfId="0" applyNumberFormat="1" applyFont="1" applyBorder="1" applyAlignment="1">
      <alignment horizontal="center" vertical="center" wrapText="1"/>
    </xf>
    <xf numFmtId="1" fontId="7" fillId="0" borderId="210" xfId="0" applyNumberFormat="1" applyFont="1" applyBorder="1" applyAlignment="1">
      <alignment horizontal="center" vertical="center"/>
    </xf>
    <xf numFmtId="1" fontId="7" fillId="0" borderId="200" xfId="0" applyNumberFormat="1" applyFont="1" applyBorder="1" applyAlignment="1">
      <alignment horizontal="left"/>
    </xf>
    <xf numFmtId="1" fontId="7" fillId="0" borderId="224" xfId="0" applyNumberFormat="1" applyFont="1" applyBorder="1" applyAlignment="1">
      <alignment horizontal="left" vertical="center" wrapText="1"/>
    </xf>
    <xf numFmtId="1" fontId="7" fillId="10" borderId="209" xfId="0" applyNumberFormat="1" applyFont="1" applyFill="1" applyBorder="1" applyAlignment="1">
      <alignment horizontal="center" vertical="center" wrapText="1"/>
    </xf>
    <xf numFmtId="1" fontId="7" fillId="10" borderId="210" xfId="0" applyNumberFormat="1" applyFont="1" applyFill="1" applyBorder="1" applyAlignment="1">
      <alignment horizontal="center" vertical="center" wrapText="1"/>
    </xf>
    <xf numFmtId="1" fontId="7" fillId="10" borderId="213" xfId="0" applyNumberFormat="1" applyFont="1" applyFill="1" applyBorder="1" applyAlignment="1">
      <alignment horizontal="center" vertical="center" wrapText="1"/>
    </xf>
    <xf numFmtId="1" fontId="7" fillId="5" borderId="210" xfId="0" applyNumberFormat="1" applyFont="1" applyFill="1" applyBorder="1" applyAlignment="1">
      <alignment horizontal="center" vertical="center" wrapText="1"/>
    </xf>
    <xf numFmtId="1" fontId="7" fillId="5" borderId="211" xfId="0" applyNumberFormat="1" applyFont="1" applyFill="1" applyBorder="1" applyAlignment="1">
      <alignment horizontal="center" vertical="center" wrapText="1"/>
    </xf>
    <xf numFmtId="1" fontId="7" fillId="0" borderId="209" xfId="0" applyNumberFormat="1" applyFont="1" applyBorder="1" applyAlignment="1">
      <alignment horizontal="left" vertical="center" wrapText="1"/>
    </xf>
    <xf numFmtId="1" fontId="7" fillId="0" borderId="210" xfId="0" applyNumberFormat="1" applyFont="1" applyBorder="1" applyAlignment="1">
      <alignment horizontal="left" vertical="center" wrapText="1"/>
    </xf>
    <xf numFmtId="1" fontId="7" fillId="0" borderId="213" xfId="0" applyNumberFormat="1" applyFont="1" applyBorder="1" applyAlignment="1">
      <alignment horizontal="left" vertical="center" wrapText="1"/>
    </xf>
    <xf numFmtId="1" fontId="7" fillId="4" borderId="208" xfId="0" applyNumberFormat="1" applyFont="1" applyFill="1" applyBorder="1" applyAlignment="1">
      <alignment horizontal="left" vertical="center" wrapText="1"/>
    </xf>
    <xf numFmtId="1" fontId="7" fillId="0" borderId="199" xfId="0" applyNumberFormat="1" applyFont="1" applyBorder="1" applyAlignment="1">
      <alignment horizontal="center" vertical="center" wrapText="1"/>
    </xf>
    <xf numFmtId="1" fontId="7" fillId="0" borderId="217" xfId="0" applyNumberFormat="1" applyFont="1" applyBorder="1"/>
    <xf numFmtId="1" fontId="7" fillId="0" borderId="200" xfId="0" applyNumberFormat="1" applyFont="1" applyBorder="1"/>
    <xf numFmtId="1" fontId="7" fillId="4" borderId="208" xfId="0" applyNumberFormat="1" applyFont="1" applyFill="1" applyBorder="1" applyAlignment="1">
      <alignment horizontal="center" vertical="center"/>
    </xf>
    <xf numFmtId="1" fontId="7" fillId="0" borderId="254" xfId="0" applyNumberFormat="1" applyFont="1" applyBorder="1" applyAlignment="1">
      <alignment horizontal="center" vertical="center" wrapText="1"/>
    </xf>
    <xf numFmtId="1" fontId="7" fillId="0" borderId="255" xfId="0" applyNumberFormat="1" applyFont="1" applyBorder="1" applyAlignment="1">
      <alignment horizontal="center" vertical="center" wrapText="1"/>
    </xf>
    <xf numFmtId="1" fontId="7" fillId="0" borderId="253" xfId="0" applyNumberFormat="1" applyFont="1" applyBorder="1" applyAlignment="1">
      <alignment horizontal="left" vertical="center" wrapText="1"/>
    </xf>
    <xf numFmtId="1" fontId="7" fillId="4" borderId="245" xfId="0" applyNumberFormat="1" applyFont="1" applyFill="1" applyBorder="1" applyAlignment="1">
      <alignment horizontal="center" vertical="center"/>
    </xf>
    <xf numFmtId="1" fontId="7" fillId="5" borderId="245" xfId="0" applyNumberFormat="1" applyFont="1" applyFill="1" applyBorder="1" applyAlignment="1">
      <alignment horizontal="center" vertical="center" wrapText="1"/>
    </xf>
    <xf numFmtId="1" fontId="7" fillId="0" borderId="245" xfId="0" applyNumberFormat="1" applyFont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/>
    </xf>
    <xf numFmtId="1" fontId="7" fillId="10" borderId="245" xfId="0" applyNumberFormat="1" applyFont="1" applyFill="1" applyBorder="1" applyAlignment="1">
      <alignment horizontal="center" vertical="center" wrapText="1"/>
    </xf>
    <xf numFmtId="1" fontId="7" fillId="5" borderId="244" xfId="0" applyNumberFormat="1" applyFont="1" applyFill="1" applyBorder="1" applyAlignment="1">
      <alignment horizontal="center" vertical="center" wrapText="1"/>
    </xf>
    <xf numFmtId="1" fontId="7" fillId="0" borderId="245" xfId="0" applyNumberFormat="1" applyFont="1" applyBorder="1" applyAlignment="1">
      <alignment horizontal="left" vertical="center" wrapText="1"/>
    </xf>
    <xf numFmtId="1" fontId="7" fillId="0" borderId="243" xfId="0" applyNumberFormat="1" applyFont="1" applyBorder="1" applyAlignment="1">
      <alignment horizontal="center" vertical="center" wrapText="1"/>
    </xf>
    <xf numFmtId="1" fontId="7" fillId="0" borderId="264" xfId="0" applyNumberFormat="1" applyFont="1" applyBorder="1" applyAlignment="1">
      <alignment horizontal="center" vertical="center" wrapText="1"/>
    </xf>
    <xf numFmtId="1" fontId="7" fillId="0" borderId="265" xfId="0" applyNumberFormat="1" applyFont="1" applyBorder="1" applyAlignment="1">
      <alignment horizontal="center" vertical="center" wrapText="1"/>
    </xf>
    <xf numFmtId="1" fontId="7" fillId="0" borderId="263" xfId="0" applyNumberFormat="1" applyFont="1" applyBorder="1" applyAlignment="1">
      <alignment horizontal="left" vertical="center" wrapText="1"/>
    </xf>
    <xf numFmtId="1" fontId="7" fillId="4" borderId="254" xfId="0" applyNumberFormat="1" applyFont="1" applyFill="1" applyBorder="1" applyAlignment="1">
      <alignment horizontal="center" vertical="center"/>
    </xf>
    <xf numFmtId="1" fontId="7" fillId="5" borderId="254" xfId="0" applyNumberFormat="1" applyFont="1" applyFill="1" applyBorder="1" applyAlignment="1">
      <alignment horizontal="center" vertical="center" wrapText="1"/>
    </xf>
    <xf numFmtId="1" fontId="7" fillId="0" borderId="254" xfId="0" applyNumberFormat="1" applyFont="1" applyBorder="1" applyAlignment="1">
      <alignment horizontal="center" vertical="center"/>
    </xf>
    <xf numFmtId="1" fontId="7" fillId="0" borderId="254" xfId="1" applyNumberFormat="1" applyFont="1" applyFill="1" applyBorder="1" applyAlignment="1">
      <alignment horizontal="center" vertical="center" wrapText="1"/>
    </xf>
    <xf numFmtId="1" fontId="7" fillId="0" borderId="255" xfId="0" applyNumberFormat="1" applyFont="1" applyBorder="1" applyAlignment="1">
      <alignment horizontal="center" vertical="center"/>
    </xf>
    <xf numFmtId="1" fontId="7" fillId="10" borderId="254" xfId="0" applyNumberFormat="1" applyFont="1" applyFill="1" applyBorder="1" applyAlignment="1">
      <alignment horizontal="center" vertical="center" wrapText="1"/>
    </xf>
    <xf numFmtId="1" fontId="7" fillId="5" borderId="255" xfId="0" applyNumberFormat="1" applyFont="1" applyFill="1" applyBorder="1" applyAlignment="1">
      <alignment horizontal="center" vertical="center" wrapText="1"/>
    </xf>
    <xf numFmtId="1" fontId="7" fillId="0" borderId="254" xfId="0" applyNumberFormat="1" applyFont="1" applyBorder="1" applyAlignment="1">
      <alignment horizontal="left" vertical="center" wrapText="1"/>
    </xf>
    <xf numFmtId="1" fontId="7" fillId="0" borderId="253" xfId="0" applyNumberFormat="1" applyFont="1" applyBorder="1" applyAlignment="1">
      <alignment horizontal="center" vertical="center" wrapText="1"/>
    </xf>
    <xf numFmtId="1" fontId="7" fillId="0" borderId="274" xfId="0" applyNumberFormat="1" applyFont="1" applyBorder="1" applyAlignment="1">
      <alignment horizontal="center" vertical="center" wrapText="1"/>
    </xf>
    <xf numFmtId="1" fontId="7" fillId="0" borderId="275" xfId="0" applyNumberFormat="1" applyFont="1" applyBorder="1" applyAlignment="1">
      <alignment horizontal="center" vertical="center" wrapText="1"/>
    </xf>
    <xf numFmtId="1" fontId="7" fillId="0" borderId="273" xfId="0" applyNumberFormat="1" applyFont="1" applyBorder="1" applyAlignment="1">
      <alignment horizontal="left" vertical="center" wrapText="1"/>
    </xf>
    <xf numFmtId="1" fontId="7" fillId="4" borderId="264" xfId="0" applyNumberFormat="1" applyFont="1" applyFill="1" applyBorder="1" applyAlignment="1">
      <alignment horizontal="center" vertical="center"/>
    </xf>
    <xf numFmtId="1" fontId="7" fillId="5" borderId="264" xfId="0" applyNumberFormat="1" applyFont="1" applyFill="1" applyBorder="1" applyAlignment="1">
      <alignment horizontal="center" vertical="center" wrapText="1"/>
    </xf>
    <xf numFmtId="1" fontId="7" fillId="0" borderId="264" xfId="0" applyNumberFormat="1" applyFont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 wrapText="1"/>
    </xf>
    <xf numFmtId="1" fontId="7" fillId="0" borderId="265" xfId="0" applyNumberFormat="1" applyFont="1" applyBorder="1" applyAlignment="1">
      <alignment horizontal="center" vertical="center"/>
    </xf>
    <xf numFmtId="1" fontId="7" fillId="10" borderId="264" xfId="0" applyNumberFormat="1" applyFont="1" applyFill="1" applyBorder="1" applyAlignment="1">
      <alignment horizontal="center" vertical="center" wrapText="1"/>
    </xf>
    <xf numFmtId="1" fontId="7" fillId="5" borderId="265" xfId="0" applyNumberFormat="1" applyFont="1" applyFill="1" applyBorder="1" applyAlignment="1">
      <alignment horizontal="center" vertical="center" wrapText="1"/>
    </xf>
    <xf numFmtId="1" fontId="7" fillId="0" borderId="264" xfId="0" applyNumberFormat="1" applyFont="1" applyBorder="1" applyAlignment="1">
      <alignment horizontal="left" vertical="center" wrapText="1"/>
    </xf>
    <xf numFmtId="1" fontId="7" fillId="0" borderId="263" xfId="0" applyNumberFormat="1" applyFont="1" applyBorder="1" applyAlignment="1">
      <alignment horizontal="center" vertical="center" wrapText="1"/>
    </xf>
    <xf numFmtId="1" fontId="7" fillId="0" borderId="278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 wrapText="1"/>
    </xf>
    <xf numFmtId="1" fontId="7" fillId="0" borderId="287" xfId="0" applyNumberFormat="1" applyFont="1" applyBorder="1" applyAlignment="1">
      <alignment horizontal="left" vertical="center" wrapText="1"/>
    </xf>
    <xf numFmtId="1" fontId="7" fillId="4" borderId="278" xfId="0" applyNumberFormat="1" applyFont="1" applyFill="1" applyBorder="1" applyAlignment="1">
      <alignment horizontal="center" vertical="center"/>
    </xf>
    <xf numFmtId="1" fontId="7" fillId="5" borderId="278" xfId="0" applyNumberFormat="1" applyFont="1" applyFill="1" applyBorder="1" applyAlignment="1">
      <alignment horizontal="center" vertical="center" wrapText="1"/>
    </xf>
    <xf numFmtId="1" fontId="7" fillId="0" borderId="278" xfId="0" applyNumberFormat="1" applyFont="1" applyBorder="1" applyAlignment="1">
      <alignment horizontal="center" vertical="center"/>
    </xf>
    <xf numFmtId="1" fontId="7" fillId="0" borderId="278" xfId="1" applyNumberFormat="1" applyFont="1" applyFill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/>
    </xf>
    <xf numFmtId="1" fontId="7" fillId="10" borderId="278" xfId="0" applyNumberFormat="1" applyFont="1" applyFill="1" applyBorder="1" applyAlignment="1">
      <alignment horizontal="center" vertical="center" wrapText="1"/>
    </xf>
    <xf numFmtId="1" fontId="7" fillId="5" borderId="279" xfId="0" applyNumberFormat="1" applyFont="1" applyFill="1" applyBorder="1" applyAlignment="1">
      <alignment horizontal="center" vertical="center" wrapText="1"/>
    </xf>
    <xf numFmtId="1" fontId="7" fillId="0" borderId="278" xfId="0" applyNumberFormat="1" applyFont="1" applyBorder="1" applyAlignment="1">
      <alignment horizontal="left" vertical="center" wrapText="1"/>
    </xf>
    <xf numFmtId="1" fontId="7" fillId="0" borderId="277" xfId="0" applyNumberFormat="1" applyFont="1" applyBorder="1" applyAlignment="1">
      <alignment horizontal="center" vertical="center" wrapText="1"/>
    </xf>
    <xf numFmtId="1" fontId="7" fillId="0" borderId="288" xfId="0" applyNumberFormat="1" applyFont="1" applyBorder="1" applyAlignment="1">
      <alignment horizontal="center" vertical="center" wrapText="1"/>
    </xf>
    <xf numFmtId="1" fontId="7" fillId="0" borderId="289" xfId="0" applyNumberFormat="1" applyFont="1" applyBorder="1" applyAlignment="1">
      <alignment horizontal="center" vertical="center" wrapText="1"/>
    </xf>
    <xf numFmtId="1" fontId="7" fillId="0" borderId="298" xfId="0" applyNumberFormat="1" applyFont="1" applyBorder="1" applyAlignment="1">
      <alignment horizontal="center" vertical="center" wrapText="1"/>
    </xf>
    <xf numFmtId="1" fontId="7" fillId="0" borderId="299" xfId="0" applyNumberFormat="1" applyFont="1" applyBorder="1" applyAlignment="1">
      <alignment horizontal="center" vertical="center" wrapText="1"/>
    </xf>
    <xf numFmtId="1" fontId="7" fillId="0" borderId="297" xfId="0" applyNumberFormat="1" applyFont="1" applyBorder="1" applyAlignment="1">
      <alignment horizontal="left" vertical="center" wrapText="1"/>
    </xf>
    <xf numFmtId="1" fontId="7" fillId="4" borderId="288" xfId="0" applyNumberFormat="1" applyFont="1" applyFill="1" applyBorder="1" applyAlignment="1">
      <alignment horizontal="center" vertical="center"/>
    </xf>
    <xf numFmtId="1" fontId="7" fillId="5" borderId="288" xfId="0" applyNumberFormat="1" applyFont="1" applyFill="1" applyBorder="1" applyAlignment="1">
      <alignment horizontal="center" vertical="center" wrapText="1"/>
    </xf>
    <xf numFmtId="1" fontId="7" fillId="0" borderId="288" xfId="0" applyNumberFormat="1" applyFont="1" applyBorder="1" applyAlignment="1">
      <alignment horizontal="center" vertical="center"/>
    </xf>
    <xf numFmtId="1" fontId="7" fillId="0" borderId="288" xfId="1" applyNumberFormat="1" applyFont="1" applyFill="1" applyBorder="1" applyAlignment="1">
      <alignment horizontal="center" vertical="center" wrapText="1"/>
    </xf>
    <xf numFmtId="1" fontId="7" fillId="0" borderId="289" xfId="0" applyNumberFormat="1" applyFont="1" applyBorder="1" applyAlignment="1">
      <alignment horizontal="center" vertical="center"/>
    </xf>
    <xf numFmtId="1" fontId="7" fillId="10" borderId="288" xfId="0" applyNumberFormat="1" applyFont="1" applyFill="1" applyBorder="1" applyAlignment="1">
      <alignment horizontal="center" vertical="center" wrapText="1"/>
    </xf>
    <xf numFmtId="1" fontId="7" fillId="5" borderId="289" xfId="0" applyNumberFormat="1" applyFont="1" applyFill="1" applyBorder="1" applyAlignment="1">
      <alignment horizontal="center" vertical="center" wrapText="1"/>
    </xf>
    <xf numFmtId="1" fontId="7" fillId="0" borderId="288" xfId="0" applyNumberFormat="1" applyFont="1" applyBorder="1" applyAlignment="1">
      <alignment horizontal="left" vertical="center" wrapText="1"/>
    </xf>
    <xf numFmtId="1" fontId="7" fillId="0" borderId="287" xfId="0" applyNumberFormat="1" applyFont="1" applyBorder="1" applyAlignment="1">
      <alignment horizontal="center" vertical="center" wrapText="1"/>
    </xf>
    <xf numFmtId="1" fontId="7" fillId="0" borderId="350" xfId="0" applyNumberFormat="1" applyFont="1" applyBorder="1" applyAlignment="1">
      <alignment horizontal="center" vertical="center" wrapText="1"/>
    </xf>
    <xf numFmtId="1" fontId="7" fillId="0" borderId="338" xfId="0" applyNumberFormat="1" applyFont="1" applyBorder="1" applyAlignment="1">
      <alignment horizontal="left" vertical="center" wrapText="1"/>
    </xf>
    <xf numFmtId="1" fontId="7" fillId="4" borderId="338" xfId="0" applyNumberFormat="1" applyFont="1" applyFill="1" applyBorder="1" applyAlignment="1">
      <alignment horizontal="left" vertical="center" wrapText="1"/>
    </xf>
    <xf numFmtId="1" fontId="7" fillId="5" borderId="338" xfId="0" applyNumberFormat="1" applyFont="1" applyFill="1" applyBorder="1" applyAlignment="1">
      <alignment horizontal="left" vertical="center" wrapText="1"/>
    </xf>
    <xf numFmtId="1" fontId="7" fillId="0" borderId="338" xfId="0" applyNumberFormat="1" applyFont="1" applyBorder="1"/>
    <xf numFmtId="1" fontId="7" fillId="0" borderId="335" xfId="0" applyNumberFormat="1" applyFont="1" applyBorder="1" applyAlignment="1">
      <alignment horizontal="center" vertical="center" wrapText="1"/>
    </xf>
    <xf numFmtId="1" fontId="7" fillId="0" borderId="336" xfId="0" applyNumberFormat="1" applyFont="1" applyBorder="1" applyAlignment="1">
      <alignment horizontal="center" vertical="center" wrapText="1"/>
    </xf>
    <xf numFmtId="1" fontId="7" fillId="0" borderId="333" xfId="0" applyNumberFormat="1" applyFont="1" applyBorder="1" applyAlignment="1">
      <alignment horizontal="left" vertical="center" wrapText="1"/>
    </xf>
    <xf numFmtId="1" fontId="7" fillId="4" borderId="303" xfId="0" applyNumberFormat="1" applyFont="1" applyFill="1" applyBorder="1" applyAlignment="1">
      <alignment horizontal="center" vertical="center" wrapText="1"/>
    </xf>
    <xf numFmtId="1" fontId="7" fillId="4" borderId="301" xfId="0" applyNumberFormat="1" applyFont="1" applyFill="1" applyBorder="1" applyAlignment="1">
      <alignment horizontal="center" vertical="center"/>
    </xf>
    <xf numFmtId="1" fontId="7" fillId="0" borderId="301" xfId="0" applyNumberFormat="1" applyFont="1" applyBorder="1" applyAlignment="1">
      <alignment horizontal="center" vertical="center" wrapText="1"/>
    </xf>
    <xf numFmtId="1" fontId="7" fillId="0" borderId="302" xfId="0" applyNumberFormat="1" applyFont="1" applyBorder="1" applyAlignment="1">
      <alignment horizontal="center" vertical="center" wrapText="1"/>
    </xf>
    <xf numFmtId="1" fontId="7" fillId="5" borderId="301" xfId="0" applyNumberFormat="1" applyFont="1" applyFill="1" applyBorder="1" applyAlignment="1">
      <alignment horizontal="center" vertical="center" wrapText="1"/>
    </xf>
    <xf numFmtId="1" fontId="7" fillId="0" borderId="301" xfId="0" applyNumberFormat="1" applyFont="1" applyBorder="1" applyAlignment="1">
      <alignment horizontal="center" vertical="center"/>
    </xf>
    <xf numFmtId="1" fontId="7" fillId="0" borderId="301" xfId="1" applyNumberFormat="1" applyFont="1" applyFill="1" applyBorder="1" applyAlignment="1">
      <alignment horizontal="center" vertical="center" wrapText="1"/>
    </xf>
    <xf numFmtId="1" fontId="7" fillId="5" borderId="305" xfId="0" applyNumberFormat="1" applyFont="1" applyFill="1" applyBorder="1" applyAlignment="1">
      <alignment horizontal="center" vertical="center" wrapText="1"/>
    </xf>
    <xf numFmtId="1" fontId="7" fillId="0" borderId="302" xfId="0" applyNumberFormat="1" applyFont="1" applyBorder="1" applyAlignment="1">
      <alignment horizontal="center" vertical="center"/>
    </xf>
    <xf numFmtId="1" fontId="7" fillId="0" borderId="308" xfId="0" applyNumberFormat="1" applyFont="1" applyBorder="1" applyAlignment="1">
      <alignment horizontal="center" vertical="center" wrapText="1"/>
    </xf>
    <xf numFmtId="1" fontId="7" fillId="0" borderId="305" xfId="0" applyNumberFormat="1" applyFont="1" applyBorder="1" applyAlignment="1">
      <alignment horizontal="center" vertical="center" wrapText="1"/>
    </xf>
    <xf numFmtId="1" fontId="7" fillId="0" borderId="303" xfId="0" applyNumberFormat="1" applyFont="1" applyBorder="1" applyAlignment="1">
      <alignment horizontal="center" vertical="center" wrapText="1"/>
    </xf>
    <xf numFmtId="1" fontId="7" fillId="0" borderId="307" xfId="0" applyNumberFormat="1" applyFont="1" applyBorder="1" applyAlignment="1">
      <alignment horizontal="center" vertical="center" wrapText="1"/>
    </xf>
    <xf numFmtId="1" fontId="7" fillId="10" borderId="301" xfId="0" applyNumberFormat="1" applyFont="1" applyFill="1" applyBorder="1" applyAlignment="1">
      <alignment horizontal="center" vertical="center" wrapText="1"/>
    </xf>
    <xf numFmtId="1" fontId="7" fillId="5" borderId="302" xfId="0" applyNumberFormat="1" applyFont="1" applyFill="1" applyBorder="1" applyAlignment="1">
      <alignment horizontal="center" vertical="center" wrapText="1"/>
    </xf>
    <xf numFmtId="1" fontId="7" fillId="0" borderId="301" xfId="0" applyNumberFormat="1" applyFont="1" applyBorder="1" applyAlignment="1">
      <alignment horizontal="left" vertical="center" wrapText="1"/>
    </xf>
    <xf numFmtId="1" fontId="7" fillId="0" borderId="297" xfId="0" applyNumberFormat="1" applyFont="1" applyBorder="1" applyAlignment="1">
      <alignment horizontal="center" vertical="center" wrapText="1"/>
    </xf>
    <xf numFmtId="1" fontId="7" fillId="0" borderId="388" xfId="0" applyNumberFormat="1" applyFont="1" applyBorder="1" applyAlignment="1">
      <alignment horizontal="center" vertical="center" wrapText="1"/>
    </xf>
    <xf numFmtId="1" fontId="7" fillId="0" borderId="380" xfId="0" applyNumberFormat="1" applyFont="1" applyBorder="1" applyAlignment="1" applyProtection="1">
      <alignment horizontal="left" vertical="center" wrapText="1"/>
      <protection hidden="1"/>
    </xf>
    <xf numFmtId="1" fontId="7" fillId="0" borderId="393" xfId="0" applyNumberFormat="1" applyFont="1" applyBorder="1" applyAlignment="1">
      <alignment horizontal="left" vertical="center" wrapText="1"/>
    </xf>
    <xf numFmtId="1" fontId="7" fillId="0" borderId="380" xfId="0" applyNumberFormat="1" applyFont="1" applyBorder="1" applyAlignment="1">
      <alignment horizontal="left" vertical="center" wrapText="1"/>
    </xf>
    <xf numFmtId="1" fontId="7" fillId="0" borderId="389" xfId="0" applyNumberFormat="1" applyFont="1" applyBorder="1" applyAlignment="1">
      <alignment horizontal="center" vertical="center" wrapText="1"/>
    </xf>
    <xf numFmtId="1" fontId="7" fillId="0" borderId="119" xfId="0" applyNumberFormat="1" applyFont="1" applyBorder="1" applyAlignment="1">
      <alignment horizontal="left" vertical="center" wrapText="1"/>
    </xf>
    <xf numFmtId="1" fontId="7" fillId="4" borderId="352" xfId="0" applyNumberFormat="1" applyFont="1" applyFill="1" applyBorder="1" applyAlignment="1">
      <alignment horizontal="center" vertical="center" wrapText="1"/>
    </xf>
    <xf numFmtId="1" fontId="7" fillId="4" borderId="350" xfId="0" applyNumberFormat="1" applyFont="1" applyFill="1" applyBorder="1" applyAlignment="1">
      <alignment horizontal="center" vertical="center"/>
    </xf>
    <xf numFmtId="1" fontId="7" fillId="5" borderId="350" xfId="0" applyNumberFormat="1" applyFont="1" applyFill="1" applyBorder="1" applyAlignment="1">
      <alignment horizontal="center" vertical="center" wrapText="1"/>
    </xf>
    <xf numFmtId="1" fontId="7" fillId="0" borderId="350" xfId="0" applyNumberFormat="1" applyFont="1" applyBorder="1" applyAlignment="1">
      <alignment horizontal="center" vertical="center"/>
    </xf>
    <xf numFmtId="1" fontId="7" fillId="0" borderId="350" xfId="1" applyNumberFormat="1" applyFont="1" applyFill="1" applyBorder="1" applyAlignment="1">
      <alignment horizontal="center" vertical="center" wrapText="1"/>
    </xf>
    <xf numFmtId="1" fontId="7" fillId="5" borderId="353" xfId="0" applyNumberFormat="1" applyFont="1" applyFill="1" applyBorder="1" applyAlignment="1">
      <alignment horizontal="center" vertical="center" wrapText="1"/>
    </xf>
    <xf numFmtId="1" fontId="7" fillId="0" borderId="356" xfId="0" applyNumberFormat="1" applyFont="1" applyBorder="1" applyAlignment="1">
      <alignment horizontal="center" vertical="center" wrapText="1"/>
    </xf>
    <xf numFmtId="1" fontId="7" fillId="0" borderId="353" xfId="0" applyNumberFormat="1" applyFont="1" applyBorder="1" applyAlignment="1">
      <alignment horizontal="center" vertical="center" wrapText="1"/>
    </xf>
    <xf numFmtId="1" fontId="7" fillId="0" borderId="352" xfId="0" applyNumberFormat="1" applyFont="1" applyBorder="1" applyAlignment="1">
      <alignment horizontal="center" vertical="center" wrapText="1"/>
    </xf>
    <xf numFmtId="1" fontId="7" fillId="0" borderId="355" xfId="0" applyNumberFormat="1" applyFont="1" applyBorder="1" applyAlignment="1">
      <alignment horizontal="center" vertical="center" wrapText="1"/>
    </xf>
    <xf numFmtId="1" fontId="7" fillId="10" borderId="350" xfId="0" applyNumberFormat="1" applyFont="1" applyFill="1" applyBorder="1" applyAlignment="1">
      <alignment horizontal="center" vertical="center" wrapText="1"/>
    </xf>
    <xf numFmtId="1" fontId="7" fillId="0" borderId="350" xfId="0" applyNumberFormat="1" applyFont="1" applyBorder="1" applyAlignment="1">
      <alignment horizontal="left" vertical="center" wrapText="1"/>
    </xf>
    <xf numFmtId="1" fontId="7" fillId="0" borderId="349" xfId="0" applyNumberFormat="1" applyFont="1" applyBorder="1" applyAlignment="1">
      <alignment horizontal="center" vertical="center" wrapText="1"/>
    </xf>
    <xf numFmtId="1" fontId="7" fillId="0" borderId="393" xfId="0" applyNumberFormat="1" applyFont="1" applyBorder="1"/>
    <xf numFmtId="1" fontId="7" fillId="0" borderId="394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/>
    <xf numFmtId="1" fontId="7" fillId="0" borderId="388" xfId="0" applyNumberFormat="1" applyFont="1" applyBorder="1" applyAlignment="1">
      <alignment horizontal="center" vertical="center"/>
    </xf>
    <xf numFmtId="1" fontId="7" fillId="4" borderId="393" xfId="0" applyNumberFormat="1" applyFont="1" applyFill="1" applyBorder="1" applyAlignment="1">
      <alignment horizontal="left" vertical="center" wrapText="1"/>
    </xf>
    <xf numFmtId="1" fontId="7" fillId="6" borderId="393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88" xfId="0" applyNumberFormat="1" applyFont="1" applyBorder="1" applyAlignment="1">
      <alignment horizontal="left" vertical="center" wrapText="1"/>
    </xf>
    <xf numFmtId="1" fontId="7" fillId="0" borderId="390" xfId="0" applyNumberFormat="1" applyFont="1" applyBorder="1" applyAlignment="1">
      <alignment horizontal="right" vertical="center" wrapText="1"/>
    </xf>
    <xf numFmtId="1" fontId="7" fillId="0" borderId="391" xfId="0" applyNumberFormat="1" applyFont="1" applyBorder="1" applyAlignment="1">
      <alignment horizontal="right" vertical="center" wrapText="1"/>
    </xf>
    <xf numFmtId="1" fontId="7" fillId="6" borderId="390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95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88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96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97" xfId="0" applyNumberFormat="1" applyFont="1" applyFill="1" applyBorder="1" applyAlignment="1" applyProtection="1">
      <alignment horizontal="right" vertical="center" wrapText="1"/>
      <protection locked="0"/>
    </xf>
    <xf numFmtId="1" fontId="7" fillId="6" borderId="391" xfId="0" applyNumberFormat="1" applyFont="1" applyFill="1" applyBorder="1" applyAlignment="1" applyProtection="1">
      <alignment horizontal="right" vertical="center" wrapText="1"/>
      <protection locked="0"/>
    </xf>
    <xf numFmtId="1" fontId="7" fillId="0" borderId="396" xfId="0" applyNumberFormat="1" applyFont="1" applyBorder="1" applyAlignment="1">
      <alignment horizontal="right" vertical="center" wrapText="1"/>
    </xf>
    <xf numFmtId="1" fontId="7" fillId="0" borderId="397" xfId="0" applyNumberFormat="1" applyFont="1" applyBorder="1" applyAlignment="1">
      <alignment horizontal="right" vertical="center" wrapText="1"/>
    </xf>
    <xf numFmtId="1" fontId="7" fillId="0" borderId="395" xfId="0" applyNumberFormat="1" applyFont="1" applyBorder="1" applyAlignment="1">
      <alignment horizontal="right" vertical="center" wrapText="1"/>
    </xf>
    <xf numFmtId="1" fontId="7" fillId="10" borderId="388" xfId="0" applyNumberFormat="1" applyFont="1" applyFill="1" applyBorder="1" applyAlignment="1">
      <alignment horizontal="center" vertical="center" wrapText="1"/>
    </xf>
    <xf numFmtId="1" fontId="7" fillId="5" borderId="388" xfId="0" applyNumberFormat="1" applyFont="1" applyFill="1" applyBorder="1" applyAlignment="1">
      <alignment horizontal="center" vertical="center" wrapText="1"/>
    </xf>
    <xf numFmtId="1" fontId="7" fillId="5" borderId="394" xfId="0" applyNumberFormat="1" applyFont="1" applyFill="1" applyBorder="1" applyAlignment="1">
      <alignment horizontal="center" vertical="center" wrapText="1"/>
    </xf>
    <xf numFmtId="1" fontId="7" fillId="0" borderId="394" xfId="0" applyNumberFormat="1" applyFont="1" applyBorder="1" applyAlignment="1">
      <alignment horizontal="center" vertical="center"/>
    </xf>
    <xf numFmtId="1" fontId="7" fillId="0" borderId="395" xfId="0" applyNumberFormat="1" applyFont="1" applyBorder="1" applyAlignment="1">
      <alignment horizontal="center" vertical="center"/>
    </xf>
    <xf numFmtId="1" fontId="7" fillId="0" borderId="397" xfId="0" applyNumberFormat="1" applyFont="1" applyBorder="1" applyAlignment="1">
      <alignment horizontal="center" vertical="center" wrapText="1"/>
    </xf>
    <xf numFmtId="1" fontId="7" fillId="0" borderId="391" xfId="0" applyNumberFormat="1" applyFont="1" applyBorder="1" applyAlignment="1">
      <alignment horizontal="center" vertical="center" wrapText="1"/>
    </xf>
    <xf numFmtId="1" fontId="7" fillId="5" borderId="391" xfId="0" applyNumberFormat="1" applyFont="1" applyFill="1" applyBorder="1" applyAlignment="1">
      <alignment horizontal="center" vertical="center" wrapText="1"/>
    </xf>
    <xf numFmtId="1" fontId="7" fillId="4" borderId="388" xfId="0" applyNumberFormat="1" applyFont="1" applyFill="1" applyBorder="1" applyAlignment="1">
      <alignment horizontal="center" vertical="center"/>
    </xf>
    <xf numFmtId="1" fontId="7" fillId="0" borderId="390" xfId="0" applyNumberFormat="1" applyFont="1" applyBorder="1" applyAlignment="1">
      <alignment horizontal="right" wrapText="1"/>
    </xf>
    <xf numFmtId="1" fontId="7" fillId="0" borderId="395" xfId="0" applyNumberFormat="1" applyFont="1" applyBorder="1"/>
    <xf numFmtId="1" fontId="7" fillId="0" borderId="390" xfId="0" applyNumberFormat="1" applyFont="1" applyBorder="1" applyAlignment="1">
      <alignment horizontal="right"/>
    </xf>
    <xf numFmtId="1" fontId="7" fillId="0" borderId="397" xfId="0" applyNumberFormat="1" applyFont="1" applyBorder="1" applyAlignment="1">
      <alignment horizontal="right"/>
    </xf>
    <xf numFmtId="1" fontId="7" fillId="0" borderId="391" xfId="0" applyNumberFormat="1" applyFont="1" applyBorder="1" applyAlignment="1">
      <alignment horizontal="right"/>
    </xf>
    <xf numFmtId="1" fontId="7" fillId="0" borderId="390" xfId="0" applyNumberFormat="1" applyFont="1" applyBorder="1" applyAlignment="1">
      <alignment horizontal="center" vertical="center" wrapText="1"/>
    </xf>
    <xf numFmtId="1" fontId="7" fillId="0" borderId="396" xfId="0" applyNumberFormat="1" applyFont="1" applyBorder="1" applyAlignment="1">
      <alignment horizontal="center" vertical="center" wrapText="1"/>
    </xf>
    <xf numFmtId="1" fontId="7" fillId="0" borderId="394" xfId="0" applyNumberFormat="1" applyFont="1" applyBorder="1" applyAlignment="1">
      <alignment horizontal="center" vertical="center" wrapText="1"/>
    </xf>
    <xf numFmtId="1" fontId="7" fillId="0" borderId="394" xfId="0" applyNumberFormat="1" applyFont="1" applyBorder="1" applyAlignment="1">
      <alignment horizontal="right" wrapText="1"/>
    </xf>
    <xf numFmtId="1" fontId="7" fillId="5" borderId="393" xfId="0" applyNumberFormat="1" applyFont="1" applyFill="1" applyBorder="1" applyAlignment="1">
      <alignment horizontal="left" vertical="center" wrapText="1"/>
    </xf>
    <xf numFmtId="1" fontId="7" fillId="4" borderId="391" xfId="0" applyNumberFormat="1" applyFont="1" applyFill="1" applyBorder="1" applyAlignment="1">
      <alignment horizontal="right"/>
    </xf>
    <xf numFmtId="1" fontId="7" fillId="0" borderId="388" xfId="1" applyNumberFormat="1" applyFont="1" applyFill="1" applyBorder="1" applyAlignment="1">
      <alignment horizontal="center" vertical="center" wrapText="1"/>
    </xf>
    <xf numFmtId="1" fontId="7" fillId="0" borderId="395" xfId="0" applyNumberFormat="1" applyFont="1" applyBorder="1" applyAlignment="1">
      <alignment horizontal="center" vertical="center" wrapText="1"/>
    </xf>
    <xf numFmtId="1" fontId="7" fillId="4" borderId="394" xfId="0" applyNumberFormat="1" applyFont="1" applyFill="1" applyBorder="1" applyAlignment="1">
      <alignment horizontal="right" wrapText="1"/>
    </xf>
    <xf numFmtId="1" fontId="7" fillId="9" borderId="395" xfId="0" applyNumberFormat="1" applyFont="1" applyFill="1" applyBorder="1"/>
    <xf numFmtId="1" fontId="7" fillId="14" borderId="390" xfId="0" applyNumberFormat="1" applyFont="1" applyFill="1" applyBorder="1"/>
    <xf numFmtId="1" fontId="7" fillId="0" borderId="397" xfId="0" applyNumberFormat="1" applyFont="1" applyBorder="1"/>
    <xf numFmtId="1" fontId="7" fillId="0" borderId="391" xfId="0" applyNumberFormat="1" applyFont="1" applyBorder="1"/>
    <xf numFmtId="1" fontId="7" fillId="6" borderId="393" xfId="0" applyNumberFormat="1" applyFont="1" applyFill="1" applyBorder="1" applyProtection="1">
      <protection locked="0"/>
    </xf>
    <xf numFmtId="1" fontId="7" fillId="14" borderId="393" xfId="0" applyNumberFormat="1" applyFont="1" applyFill="1" applyBorder="1"/>
    <xf numFmtId="1" fontId="7" fillId="4" borderId="390" xfId="0" applyNumberFormat="1" applyFont="1" applyFill="1" applyBorder="1" applyAlignment="1">
      <alignment horizontal="center" vertical="center" wrapText="1"/>
    </xf>
    <xf numFmtId="1" fontId="7" fillId="3" borderId="398" xfId="2" applyNumberFormat="1" applyFont="1" applyBorder="1" applyAlignment="1" applyProtection="1">
      <alignment wrapText="1"/>
      <protection locked="0"/>
    </xf>
    <xf numFmtId="1" fontId="7" fillId="3" borderId="399" xfId="2" applyNumberFormat="1" applyFont="1" applyBorder="1" applyAlignment="1" applyProtection="1">
      <alignment wrapText="1"/>
      <protection locked="0"/>
    </xf>
    <xf numFmtId="1" fontId="7" fillId="3" borderId="400" xfId="2" applyNumberFormat="1" applyFont="1" applyBorder="1" applyAlignment="1" applyProtection="1">
      <alignment wrapText="1"/>
      <protection locked="0"/>
    </xf>
    <xf numFmtId="1" fontId="7" fillId="3" borderId="401" xfId="2" applyNumberFormat="1" applyFont="1" applyBorder="1" applyAlignment="1" applyProtection="1">
      <alignment wrapText="1"/>
      <protection locked="0"/>
    </xf>
    <xf numFmtId="1" fontId="7" fillId="3" borderId="402" xfId="2" applyNumberFormat="1" applyFont="1" applyBorder="1" applyAlignment="1" applyProtection="1">
      <alignment wrapText="1"/>
      <protection locked="0"/>
    </xf>
    <xf numFmtId="1" fontId="7" fillId="3" borderId="403" xfId="2" applyNumberFormat="1" applyFont="1" applyBorder="1" applyAlignment="1" applyProtection="1">
      <alignment wrapText="1"/>
      <protection locked="0"/>
    </xf>
    <xf numFmtId="1" fontId="7" fillId="3" borderId="404" xfId="2" applyNumberFormat="1" applyFont="1" applyBorder="1" applyAlignment="1" applyProtection="1">
      <alignment wrapText="1"/>
      <protection locked="0"/>
    </xf>
    <xf numFmtId="1" fontId="7" fillId="3" borderId="405" xfId="2" applyNumberFormat="1" applyFont="1" applyBorder="1" applyAlignment="1" applyProtection="1">
      <alignment wrapText="1"/>
      <protection locked="0"/>
    </xf>
    <xf numFmtId="1" fontId="7" fillId="3" borderId="406" xfId="2" applyNumberFormat="1" applyFont="1" applyBorder="1" applyAlignment="1" applyProtection="1">
      <alignment wrapText="1"/>
      <protection locked="0"/>
    </xf>
    <xf numFmtId="1" fontId="7" fillId="3" borderId="407" xfId="2" applyNumberFormat="1" applyFont="1" applyBorder="1" applyAlignment="1" applyProtection="1">
      <alignment wrapText="1"/>
      <protection locked="0"/>
    </xf>
    <xf numFmtId="1" fontId="7" fillId="3" borderId="408" xfId="2" applyNumberFormat="1" applyFont="1" applyBorder="1" applyAlignment="1" applyProtection="1">
      <alignment wrapText="1"/>
      <protection locked="0"/>
    </xf>
    <xf numFmtId="1" fontId="7" fillId="3" borderId="409" xfId="2" applyNumberFormat="1" applyFont="1" applyBorder="1" applyAlignment="1" applyProtection="1">
      <alignment wrapText="1"/>
      <protection locked="0"/>
    </xf>
    <xf numFmtId="1" fontId="7" fillId="3" borderId="410" xfId="2" applyNumberFormat="1" applyFont="1" applyBorder="1" applyAlignment="1" applyProtection="1">
      <alignment wrapText="1"/>
      <protection locked="0"/>
    </xf>
    <xf numFmtId="1" fontId="7" fillId="3" borderId="411" xfId="2" applyNumberFormat="1" applyFont="1" applyBorder="1" applyAlignment="1" applyProtection="1">
      <alignment wrapText="1"/>
      <protection locked="0"/>
    </xf>
    <xf numFmtId="1" fontId="7" fillId="3" borderId="412" xfId="2" applyNumberFormat="1" applyFont="1" applyBorder="1" applyAlignment="1" applyProtection="1">
      <alignment wrapText="1"/>
      <protection locked="0"/>
    </xf>
    <xf numFmtId="1" fontId="7" fillId="3" borderId="413" xfId="2" applyNumberFormat="1" applyFont="1" applyBorder="1" applyAlignment="1" applyProtection="1">
      <alignment wrapText="1"/>
      <protection locked="0"/>
    </xf>
    <xf numFmtId="1" fontId="7" fillId="6" borderId="414" xfId="0" applyNumberFormat="1" applyFont="1" applyFill="1" applyBorder="1" applyAlignment="1" applyProtection="1">
      <alignment wrapText="1"/>
      <protection locked="0"/>
    </xf>
    <xf numFmtId="1" fontId="7" fillId="6" borderId="415" xfId="0" applyNumberFormat="1" applyFont="1" applyFill="1" applyBorder="1" applyAlignment="1" applyProtection="1">
      <alignment wrapText="1"/>
      <protection locked="0"/>
    </xf>
    <xf numFmtId="1" fontId="7" fillId="6" borderId="416" xfId="0" applyNumberFormat="1" applyFont="1" applyFill="1" applyBorder="1" applyAlignment="1" applyProtection="1">
      <alignment wrapText="1"/>
      <protection locked="0"/>
    </xf>
    <xf numFmtId="1" fontId="7" fillId="6" borderId="417" xfId="0" applyNumberFormat="1" applyFont="1" applyFill="1" applyBorder="1" applyAlignment="1" applyProtection="1">
      <alignment wrapText="1"/>
      <protection locked="0"/>
    </xf>
    <xf numFmtId="1" fontId="7" fillId="3" borderId="418" xfId="2" applyNumberFormat="1" applyFont="1" applyBorder="1" applyAlignment="1" applyProtection="1">
      <alignment wrapText="1"/>
      <protection locked="0"/>
    </xf>
    <xf numFmtId="1" fontId="7" fillId="3" borderId="419" xfId="2" applyNumberFormat="1" applyFont="1" applyBorder="1" applyAlignment="1" applyProtection="1">
      <alignment wrapText="1"/>
      <protection locked="0"/>
    </xf>
    <xf numFmtId="1" fontId="7" fillId="3" borderId="420" xfId="2" applyNumberFormat="1" applyFont="1" applyBorder="1" applyAlignment="1" applyProtection="1">
      <alignment wrapText="1"/>
      <protection locked="0"/>
    </xf>
    <xf numFmtId="1" fontId="7" fillId="3" borderId="421" xfId="2" applyNumberFormat="1" applyFont="1" applyBorder="1" applyAlignment="1" applyProtection="1">
      <alignment wrapText="1"/>
      <protection locked="0"/>
    </xf>
    <xf numFmtId="1" fontId="7" fillId="0" borderId="422" xfId="0" applyNumberFormat="1" applyFont="1" applyBorder="1" applyAlignment="1">
      <alignment horizontal="left" vertical="center" wrapText="1"/>
    </xf>
    <xf numFmtId="1" fontId="7" fillId="6" borderId="423" xfId="0" applyNumberFormat="1" applyFont="1" applyFill="1" applyBorder="1" applyAlignment="1" applyProtection="1">
      <alignment wrapText="1"/>
      <protection locked="0"/>
    </xf>
    <xf numFmtId="1" fontId="7" fillId="0" borderId="424" xfId="0" applyNumberFormat="1" applyFont="1" applyBorder="1" applyAlignment="1">
      <alignment horizontal="center" vertical="center" wrapText="1"/>
    </xf>
    <xf numFmtId="1" fontId="7" fillId="0" borderId="425" xfId="0" applyNumberFormat="1" applyFont="1" applyBorder="1" applyAlignment="1">
      <alignment horizontal="center" vertical="center" wrapText="1"/>
    </xf>
    <xf numFmtId="1" fontId="7" fillId="0" borderId="426" xfId="0" applyNumberFormat="1" applyFont="1" applyBorder="1" applyAlignment="1">
      <alignment horizontal="center" vertical="center" wrapText="1"/>
    </xf>
  </cellXfs>
  <cellStyles count="3">
    <cellStyle name="Bueno" xfId="1" builtinId="26"/>
    <cellStyle name="Normal" xfId="0" builtinId="0"/>
    <cellStyle name="Notas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1.xlsm" TargetMode="External"/><Relationship Id="rId1" Type="http://schemas.openxmlformats.org/officeDocument/2006/relationships/externalLinkPath" Target="/JOSE/A&#209;O%202025/REM%20MENSUAL/Modificaciones%20Rem/21%20Nov/REM%20A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2.xlsm" TargetMode="External"/><Relationship Id="rId1" Type="http://schemas.openxmlformats.org/officeDocument/2006/relationships/externalLinkPath" Target="/JOSE/A&#209;O%202025/REM%20MENSUAL/Modificaciones%20Rem/21%20Nov/REM%20A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3.xlsm" TargetMode="External"/><Relationship Id="rId1" Type="http://schemas.openxmlformats.org/officeDocument/2006/relationships/externalLinkPath" Target="/JOSE/A&#209;O%202025/REM%20MENSUAL/Modificaciones%20Rem/21%20Nov/REM%20A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4.xlsm" TargetMode="External"/><Relationship Id="rId1" Type="http://schemas.openxmlformats.org/officeDocument/2006/relationships/externalLinkPath" Target="/JOSE/A&#209;O%202025/REM%20MENSUAL/Modificaciones%20Rem/21%20Nov/REM%20A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5.xlsm" TargetMode="External"/><Relationship Id="rId1" Type="http://schemas.openxmlformats.org/officeDocument/2006/relationships/externalLinkPath" Target="/JOSE/A&#209;O%202025/REM%20MENSUAL/Modificaciones%20Rem/21%20Nov/REM%20A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6.xlsm" TargetMode="External"/><Relationship Id="rId1" Type="http://schemas.openxmlformats.org/officeDocument/2006/relationships/externalLinkPath" Target="/JOSE/A&#209;O%202025/REM%20MENSUAL/Modificaciones%20Rem/21%20Nov/REM%20A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7.xlsm" TargetMode="External"/><Relationship Id="rId1" Type="http://schemas.openxmlformats.org/officeDocument/2006/relationships/externalLinkPath" Target="/JOSE/A&#209;O%202025/REM%20MENSUAL/Modificaciones%20Rem/21%20Nov/REM%20A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8.xlsm" TargetMode="External"/><Relationship Id="rId1" Type="http://schemas.openxmlformats.org/officeDocument/2006/relationships/externalLinkPath" Target="/JOSE/A&#209;O%202025/REM%20MENSUAL/Modificaciones%20Rem/21%20Nov/REM%20A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21%20Nov\REM%20A\116108A09.xlsm" TargetMode="External"/><Relationship Id="rId1" Type="http://schemas.openxmlformats.org/officeDocument/2006/relationships/externalLinkPath" Target="/JOSE/A&#209;O%202025/REM%20MENSUAL/Modificaciones%20Rem/21%20Nov/REM%20A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Modificaciones%20Rem\Enero%202026\116108A10.xlsm" TargetMode="External"/><Relationship Id="rId1" Type="http://schemas.openxmlformats.org/officeDocument/2006/relationships/externalLinkPath" Target="/JOSE/A&#209;O%202025/REM%20MENSUAL/Modificaciones%20Rem/Enero%202026/116108A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384"/>
  <sheetViews>
    <sheetView workbookViewId="0">
      <selection activeCell="B320" sqref="B320:C320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7" width="11.42578125" customWidth="1"/>
    <col min="78" max="78" width="11.42578125" hidden="1" customWidth="1"/>
    <col min="79" max="104" width="11.42578125" style="2" hidden="1" customWidth="1"/>
    <col min="105" max="105" width="11.42578125" hidden="1" customWidth="1"/>
    <col min="106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str">
        <f>CONCATENATE("COMUNA: ",[1]NOMBRE!B2, " (",[1]NOMBRE!C2,[1]NOMBRE!D2,[1]NOMBRE!E2,[1]NOMBRE!F2,[1]NOMBRE!G2,")")</f>
        <v>COMUNA: 0 (00000)</v>
      </c>
    </row>
    <row r="3" spans="1:139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139" x14ac:dyDescent="0.25">
      <c r="A4" s="1" t="str">
        <f>CONCATENATE("MES: ",[1]NOMBRE!B6, " (",[1]NOMBRE!C6,[1]NOMBRE!D6,")")</f>
        <v>MES: 0 (00)</v>
      </c>
    </row>
    <row r="5" spans="1:139" x14ac:dyDescent="0.25">
      <c r="A5" s="1" t="str">
        <f>CONCATENATE("AÑO: ",[1]NOMBRE!B7)</f>
        <v>AÑO: 2025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267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302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339" t="s">
        <v>14</v>
      </c>
      <c r="H10" s="1310"/>
      <c r="I10" s="1267" t="s">
        <v>15</v>
      </c>
      <c r="J10" s="1268"/>
      <c r="K10" s="1301" t="s">
        <v>16</v>
      </c>
      <c r="L10" s="1268"/>
      <c r="M10" s="1267" t="s">
        <v>17</v>
      </c>
      <c r="N10" s="1268"/>
      <c r="O10" s="1267" t="s">
        <v>18</v>
      </c>
      <c r="P10" s="1268"/>
      <c r="Q10" s="1267" t="s">
        <v>19</v>
      </c>
      <c r="R10" s="1268"/>
      <c r="S10" s="1267" t="s">
        <v>20</v>
      </c>
      <c r="T10" s="1268"/>
      <c r="U10" s="1267" t="s">
        <v>21</v>
      </c>
      <c r="V10" s="1268"/>
      <c r="W10" s="1267" t="s">
        <v>22</v>
      </c>
      <c r="X10" s="1268"/>
      <c r="Y10" s="1267" t="s">
        <v>23</v>
      </c>
      <c r="Z10" s="1285"/>
      <c r="AA10" s="1267" t="s">
        <v>24</v>
      </c>
      <c r="AB10" s="1285"/>
      <c r="AC10" s="1267" t="s">
        <v>25</v>
      </c>
      <c r="AD10" s="1285"/>
      <c r="AE10" s="1267" t="s">
        <v>26</v>
      </c>
      <c r="AF10" s="1285"/>
      <c r="AG10" s="1267" t="s">
        <v>27</v>
      </c>
      <c r="AH10" s="1285"/>
      <c r="AI10" s="1267" t="s">
        <v>28</v>
      </c>
      <c r="AJ10" s="1285"/>
      <c r="AK10" s="1267" t="s">
        <v>29</v>
      </c>
      <c r="AL10" s="1285"/>
      <c r="AM10" s="1267" t="s">
        <v>30</v>
      </c>
      <c r="AN10" s="1285"/>
      <c r="AO10" s="1267" t="s">
        <v>31</v>
      </c>
      <c r="AP10" s="1427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11" t="s">
        <v>32</v>
      </c>
      <c r="E11" s="629" t="s">
        <v>33</v>
      </c>
      <c r="F11" s="12" t="s">
        <v>34</v>
      </c>
      <c r="G11" s="13" t="s">
        <v>33</v>
      </c>
      <c r="H11" s="12" t="s">
        <v>34</v>
      </c>
      <c r="I11" s="13" t="s">
        <v>33</v>
      </c>
      <c r="J11" s="12" t="s">
        <v>34</v>
      </c>
      <c r="K11" s="13" t="s">
        <v>33</v>
      </c>
      <c r="L11" s="12" t="s">
        <v>34</v>
      </c>
      <c r="M11" s="13" t="s">
        <v>33</v>
      </c>
      <c r="N11" s="12" t="s">
        <v>34</v>
      </c>
      <c r="O11" s="13" t="s">
        <v>33</v>
      </c>
      <c r="P11" s="12" t="s">
        <v>34</v>
      </c>
      <c r="Q11" s="13" t="s">
        <v>33</v>
      </c>
      <c r="R11" s="12" t="s">
        <v>34</v>
      </c>
      <c r="S11" s="13" t="s">
        <v>33</v>
      </c>
      <c r="T11" s="12" t="s">
        <v>34</v>
      </c>
      <c r="U11" s="13" t="s">
        <v>33</v>
      </c>
      <c r="V11" s="12" t="s">
        <v>34</v>
      </c>
      <c r="W11" s="13" t="s">
        <v>33</v>
      </c>
      <c r="X11" s="12" t="s">
        <v>34</v>
      </c>
      <c r="Y11" s="13" t="s">
        <v>33</v>
      </c>
      <c r="Z11" s="12" t="s">
        <v>34</v>
      </c>
      <c r="AA11" s="13" t="s">
        <v>33</v>
      </c>
      <c r="AB11" s="12" t="s">
        <v>34</v>
      </c>
      <c r="AC11" s="13" t="s">
        <v>33</v>
      </c>
      <c r="AD11" s="12" t="s">
        <v>34</v>
      </c>
      <c r="AE11" s="13" t="s">
        <v>33</v>
      </c>
      <c r="AF11" s="12" t="s">
        <v>34</v>
      </c>
      <c r="AG11" s="13" t="s">
        <v>33</v>
      </c>
      <c r="AH11" s="12" t="s">
        <v>34</v>
      </c>
      <c r="AI11" s="13" t="s">
        <v>33</v>
      </c>
      <c r="AJ11" s="12" t="s">
        <v>34</v>
      </c>
      <c r="AK11" s="13" t="s">
        <v>33</v>
      </c>
      <c r="AL11" s="12" t="s">
        <v>34</v>
      </c>
      <c r="AM11" s="13" t="s">
        <v>33</v>
      </c>
      <c r="AN11" s="12" t="s">
        <v>34</v>
      </c>
      <c r="AO11" s="13" t="s">
        <v>33</v>
      </c>
      <c r="AP11" s="630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488" t="s">
        <v>35</v>
      </c>
      <c r="B12" s="1489"/>
      <c r="C12" s="1490"/>
      <c r="D12" s="14">
        <f>SUM(E12+F12)</f>
        <v>3413</v>
      </c>
      <c r="E12" s="15">
        <f>SUM(G12+I12+K12+M12+O12+Q12+S12+U12+W12+Y12+AA12+AC12+AE12+AG12+AI12+AK12+AM12+AO12)</f>
        <v>1437</v>
      </c>
      <c r="F12" s="16">
        <f>SUM(H12+J12+L12+N12+P12+R12+T12+V12+X12+Z12+AB12+AD12+AF12+AH12+AJ12+AL12+AN12+AP12)</f>
        <v>1976</v>
      </c>
      <c r="G12" s="17">
        <f>SUM(ENERO:DICIEMBRE!G12)</f>
        <v>72</v>
      </c>
      <c r="H12" s="17">
        <f>SUM(ENERO:DICIEMBRE!H12)</f>
        <v>56</v>
      </c>
      <c r="I12" s="17">
        <f>SUM(ENERO:DICIEMBRE!I12)</f>
        <v>7</v>
      </c>
      <c r="J12" s="17">
        <f>SUM(ENERO:DICIEMBRE!J12)</f>
        <v>8</v>
      </c>
      <c r="K12" s="17">
        <f>SUM(ENERO:DICIEMBRE!K12)</f>
        <v>12</v>
      </c>
      <c r="L12" s="17">
        <f>SUM(ENERO:DICIEMBRE!L12)</f>
        <v>6</v>
      </c>
      <c r="M12" s="17">
        <f>SUM(ENERO:DICIEMBRE!M12)</f>
        <v>15</v>
      </c>
      <c r="N12" s="17">
        <f>SUM(ENERO:DICIEMBRE!N12)</f>
        <v>15</v>
      </c>
      <c r="O12" s="17">
        <f>SUM(ENERO:DICIEMBRE!O12)</f>
        <v>17</v>
      </c>
      <c r="P12" s="17">
        <f>SUM(ENERO:DICIEMBRE!P12)</f>
        <v>22</v>
      </c>
      <c r="Q12" s="17">
        <f>SUM(ENERO:DICIEMBRE!Q12)</f>
        <v>29</v>
      </c>
      <c r="R12" s="17">
        <f>SUM(ENERO:DICIEMBRE!R12)</f>
        <v>22</v>
      </c>
      <c r="S12" s="17">
        <f>SUM(ENERO:DICIEMBRE!S12)</f>
        <v>35</v>
      </c>
      <c r="T12" s="17">
        <f>SUM(ENERO:DICIEMBRE!T12)</f>
        <v>26</v>
      </c>
      <c r="U12" s="17">
        <f>SUM(ENERO:DICIEMBRE!U12)</f>
        <v>35</v>
      </c>
      <c r="V12" s="17">
        <f>SUM(ENERO:DICIEMBRE!V12)</f>
        <v>31</v>
      </c>
      <c r="W12" s="17">
        <f>SUM(ENERO:DICIEMBRE!W12)</f>
        <v>70</v>
      </c>
      <c r="X12" s="17">
        <f>SUM(ENERO:DICIEMBRE!X12)</f>
        <v>60</v>
      </c>
      <c r="Y12" s="17">
        <f>SUM(ENERO:DICIEMBRE!Y12)</f>
        <v>208</v>
      </c>
      <c r="Z12" s="17">
        <f>SUM(ENERO:DICIEMBRE!Z12)</f>
        <v>178</v>
      </c>
      <c r="AA12" s="17">
        <f>SUM(ENERO:DICIEMBRE!AA12)</f>
        <v>234</v>
      </c>
      <c r="AB12" s="17">
        <f>SUM(ENERO:DICIEMBRE!AB12)</f>
        <v>233</v>
      </c>
      <c r="AC12" s="17">
        <f>SUM(ENERO:DICIEMBRE!AC12)</f>
        <v>170</v>
      </c>
      <c r="AD12" s="17">
        <f>SUM(ENERO:DICIEMBRE!AD12)</f>
        <v>287</v>
      </c>
      <c r="AE12" s="17">
        <f>SUM(ENERO:DICIEMBRE!AE12)</f>
        <v>107</v>
      </c>
      <c r="AF12" s="17">
        <f>SUM(ENERO:DICIEMBRE!AF12)</f>
        <v>306</v>
      </c>
      <c r="AG12" s="17">
        <f>SUM(ENERO:DICIEMBRE!AG12)</f>
        <v>94</v>
      </c>
      <c r="AH12" s="17">
        <f>SUM(ENERO:DICIEMBRE!AH12)</f>
        <v>201</v>
      </c>
      <c r="AI12" s="17">
        <f>SUM(ENERO:DICIEMBRE!AI12)</f>
        <v>103</v>
      </c>
      <c r="AJ12" s="17">
        <f>SUM(ENERO:DICIEMBRE!AJ12)</f>
        <v>200</v>
      </c>
      <c r="AK12" s="17">
        <f>SUM(ENERO:DICIEMBRE!AK12)</f>
        <v>59</v>
      </c>
      <c r="AL12" s="17">
        <f>SUM(ENERO:DICIEMBRE!AL12)</f>
        <v>96</v>
      </c>
      <c r="AM12" s="17">
        <f>SUM(ENERO:DICIEMBRE!AM12)</f>
        <v>118</v>
      </c>
      <c r="AN12" s="17">
        <f>SUM(ENERO:DICIEMBRE!AN12)</f>
        <v>152</v>
      </c>
      <c r="AO12" s="17">
        <f>SUM(ENERO:DICIEMBRE!AO12)</f>
        <v>52</v>
      </c>
      <c r="AP12" s="17">
        <f>SUM(ENERO:DICIEMBRE!AP12)</f>
        <v>77</v>
      </c>
      <c r="AQ12" s="17">
        <f>SUM(ENERO:DICIEMBRE!AQ12)</f>
        <v>8</v>
      </c>
      <c r="AR12" s="17">
        <f>SUM(ENERO:DICIEMBRE!AR12)</f>
        <v>5</v>
      </c>
      <c r="AS12" s="17">
        <f>SUM(ENERO:DICIEMBRE!AS12)</f>
        <v>7</v>
      </c>
      <c r="AT12" s="17">
        <f>SUM(ENERO:DICIEMBRE!AT12)</f>
        <v>97</v>
      </c>
      <c r="AU12" s="17">
        <f>SUM(ENERO:DICIEMBRE!AU12)</f>
        <v>8</v>
      </c>
      <c r="AV12" s="17">
        <f>SUM(ENERO:DICIEMBRE!AV12)</f>
        <v>0</v>
      </c>
      <c r="AW12" s="17">
        <f>SUM(ENERO:DICIEMBRE!AW12)</f>
        <v>2</v>
      </c>
      <c r="AX12" s="17">
        <f>SUM(ENERO:DICIEMBRE!AX12)</f>
        <v>1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10360</v>
      </c>
      <c r="E13" s="563">
        <f t="shared" ref="E13:F15" si="6">SUM(G13+I13+K13+M13+O13+Q13+S13+U13+W13+Y13+AA13+AC13+AE13+AG13+AI13+AK13+AM13+AO13)</f>
        <v>4474</v>
      </c>
      <c r="F13" s="564">
        <f t="shared" si="6"/>
        <v>5886</v>
      </c>
      <c r="G13" s="17">
        <f>SUM(ENERO:DICIEMBRE!G13)</f>
        <v>62</v>
      </c>
      <c r="H13" s="17">
        <f>SUM(ENERO:DICIEMBRE!H13)</f>
        <v>50</v>
      </c>
      <c r="I13" s="17">
        <f>SUM(ENERO:DICIEMBRE!I13)</f>
        <v>6</v>
      </c>
      <c r="J13" s="17">
        <f>SUM(ENERO:DICIEMBRE!J13)</f>
        <v>7</v>
      </c>
      <c r="K13" s="17">
        <f>SUM(ENERO:DICIEMBRE!K13)</f>
        <v>16</v>
      </c>
      <c r="L13" s="17">
        <f>SUM(ENERO:DICIEMBRE!L13)</f>
        <v>7</v>
      </c>
      <c r="M13" s="17">
        <f>SUM(ENERO:DICIEMBRE!M13)</f>
        <v>22</v>
      </c>
      <c r="N13" s="17">
        <f>SUM(ENERO:DICIEMBRE!N13)</f>
        <v>27</v>
      </c>
      <c r="O13" s="17">
        <f>SUM(ENERO:DICIEMBRE!O13)</f>
        <v>58</v>
      </c>
      <c r="P13" s="17">
        <f>SUM(ENERO:DICIEMBRE!P13)</f>
        <v>63</v>
      </c>
      <c r="Q13" s="17">
        <f>SUM(ENERO:DICIEMBRE!Q13)</f>
        <v>33</v>
      </c>
      <c r="R13" s="17">
        <f>SUM(ENERO:DICIEMBRE!R13)</f>
        <v>45</v>
      </c>
      <c r="S13" s="17">
        <f>SUM(ENERO:DICIEMBRE!S13)</f>
        <v>129</v>
      </c>
      <c r="T13" s="17">
        <f>SUM(ENERO:DICIEMBRE!T13)</f>
        <v>56</v>
      </c>
      <c r="U13" s="17">
        <f>SUM(ENERO:DICIEMBRE!U13)</f>
        <v>99</v>
      </c>
      <c r="V13" s="17">
        <f>SUM(ENERO:DICIEMBRE!V13)</f>
        <v>68</v>
      </c>
      <c r="W13" s="17">
        <f>SUM(ENERO:DICIEMBRE!W13)</f>
        <v>167</v>
      </c>
      <c r="X13" s="17">
        <f>SUM(ENERO:DICIEMBRE!X13)</f>
        <v>156</v>
      </c>
      <c r="Y13" s="17">
        <f>SUM(ENERO:DICIEMBRE!Y13)</f>
        <v>735</v>
      </c>
      <c r="Z13" s="17">
        <f>SUM(ENERO:DICIEMBRE!Z13)</f>
        <v>642</v>
      </c>
      <c r="AA13" s="17">
        <f>SUM(ENERO:DICIEMBRE!AA13)</f>
        <v>1240</v>
      </c>
      <c r="AB13" s="17">
        <f>SUM(ENERO:DICIEMBRE!AB13)</f>
        <v>1204</v>
      </c>
      <c r="AC13" s="17">
        <f>SUM(ENERO:DICIEMBRE!AC13)</f>
        <v>603</v>
      </c>
      <c r="AD13" s="17">
        <f>SUM(ENERO:DICIEMBRE!AD13)</f>
        <v>818</v>
      </c>
      <c r="AE13" s="17">
        <f>SUM(ENERO:DICIEMBRE!AE13)</f>
        <v>216</v>
      </c>
      <c r="AF13" s="17">
        <f>SUM(ENERO:DICIEMBRE!AF13)</f>
        <v>734</v>
      </c>
      <c r="AG13" s="17">
        <f>SUM(ENERO:DICIEMBRE!AG13)</f>
        <v>210</v>
      </c>
      <c r="AH13" s="17">
        <f>SUM(ENERO:DICIEMBRE!AH13)</f>
        <v>560</v>
      </c>
      <c r="AI13" s="17">
        <f>SUM(ENERO:DICIEMBRE!AI13)</f>
        <v>219</v>
      </c>
      <c r="AJ13" s="17">
        <f>SUM(ENERO:DICIEMBRE!AJ13)</f>
        <v>573</v>
      </c>
      <c r="AK13" s="17">
        <f>SUM(ENERO:DICIEMBRE!AK13)</f>
        <v>212</v>
      </c>
      <c r="AL13" s="17">
        <f>SUM(ENERO:DICIEMBRE!AL13)</f>
        <v>261</v>
      </c>
      <c r="AM13" s="17">
        <f>SUM(ENERO:DICIEMBRE!AM13)</f>
        <v>289</v>
      </c>
      <c r="AN13" s="17">
        <f>SUM(ENERO:DICIEMBRE!AN13)</f>
        <v>394</v>
      </c>
      <c r="AO13" s="17">
        <f>SUM(ENERO:DICIEMBRE!AO13)</f>
        <v>158</v>
      </c>
      <c r="AP13" s="17">
        <f>SUM(ENERO:DICIEMBRE!AP13)</f>
        <v>221</v>
      </c>
      <c r="AQ13" s="17">
        <f>SUM(ENERO:DICIEMBRE!AQ13)</f>
        <v>22</v>
      </c>
      <c r="AR13" s="17">
        <f>SUM(ENERO:DICIEMBRE!AR13)</f>
        <v>32</v>
      </c>
      <c r="AS13" s="17">
        <f>SUM(ENERO:DICIEMBRE!AS13)</f>
        <v>12</v>
      </c>
      <c r="AT13" s="17">
        <f>SUM(ENERO:DICIEMBRE!AT13)</f>
        <v>346</v>
      </c>
      <c r="AU13" s="17">
        <f>SUM(ENERO:DICIEMBRE!AU13)</f>
        <v>17</v>
      </c>
      <c r="AV13" s="17">
        <f>SUM(ENERO:DICIEMBRE!AV13)</f>
        <v>0</v>
      </c>
      <c r="AW13" s="17">
        <f>SUM(ENERO:DICIEMBRE!AW13)</f>
        <v>3</v>
      </c>
      <c r="AX13" s="17">
        <f>SUM(ENERO:DICIEMBRE!AX13)</f>
        <v>18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133</v>
      </c>
      <c r="E14" s="563">
        <f t="shared" si="6"/>
        <v>78</v>
      </c>
      <c r="F14" s="564">
        <f t="shared" si="6"/>
        <v>55</v>
      </c>
      <c r="G14" s="17">
        <f>SUM(ENERO:DICIEMBRE!G14)</f>
        <v>0</v>
      </c>
      <c r="H14" s="17">
        <f>SUM(ENERO:DICIEMBRE!H14)</f>
        <v>1</v>
      </c>
      <c r="I14" s="17">
        <f>SUM(ENERO:DICIEMBRE!I14)</f>
        <v>2</v>
      </c>
      <c r="J14" s="17">
        <f>SUM(ENERO:DICIEMBRE!J14)</f>
        <v>0</v>
      </c>
      <c r="K14" s="17">
        <f>SUM(ENERO:DICIEMBRE!K14)</f>
        <v>2</v>
      </c>
      <c r="L14" s="17">
        <f>SUM(ENERO:DICIEMBRE!L14)</f>
        <v>1</v>
      </c>
      <c r="M14" s="17">
        <f>SUM(ENERO:DICIEMBRE!M14)</f>
        <v>2</v>
      </c>
      <c r="N14" s="17">
        <f>SUM(ENERO:DICIEMBRE!N14)</f>
        <v>2</v>
      </c>
      <c r="O14" s="17">
        <f>SUM(ENERO:DICIEMBRE!O14)</f>
        <v>2</v>
      </c>
      <c r="P14" s="17">
        <f>SUM(ENERO:DICIEMBRE!P14)</f>
        <v>4</v>
      </c>
      <c r="Q14" s="17">
        <f>SUM(ENERO:DICIEMBRE!Q14)</f>
        <v>5</v>
      </c>
      <c r="R14" s="17">
        <f>SUM(ENERO:DICIEMBRE!R14)</f>
        <v>0</v>
      </c>
      <c r="S14" s="17">
        <f>SUM(ENERO:DICIEMBRE!S14)</f>
        <v>9</v>
      </c>
      <c r="T14" s="17">
        <f>SUM(ENERO:DICIEMBRE!T14)</f>
        <v>5</v>
      </c>
      <c r="U14" s="17">
        <f>SUM(ENERO:DICIEMBRE!U14)</f>
        <v>5</v>
      </c>
      <c r="V14" s="17">
        <f>SUM(ENERO:DICIEMBRE!V14)</f>
        <v>4</v>
      </c>
      <c r="W14" s="17">
        <f>SUM(ENERO:DICIEMBRE!W14)</f>
        <v>15</v>
      </c>
      <c r="X14" s="17">
        <f>SUM(ENERO:DICIEMBRE!X14)</f>
        <v>8</v>
      </c>
      <c r="Y14" s="17">
        <f>SUM(ENERO:DICIEMBRE!Y14)</f>
        <v>17</v>
      </c>
      <c r="Z14" s="17">
        <f>SUM(ENERO:DICIEMBRE!Z14)</f>
        <v>12</v>
      </c>
      <c r="AA14" s="17">
        <f>SUM(ENERO:DICIEMBRE!AA14)</f>
        <v>5</v>
      </c>
      <c r="AB14" s="17">
        <f>SUM(ENERO:DICIEMBRE!AB14)</f>
        <v>4</v>
      </c>
      <c r="AC14" s="17">
        <f>SUM(ENERO:DICIEMBRE!AC14)</f>
        <v>2</v>
      </c>
      <c r="AD14" s="17">
        <f>SUM(ENERO:DICIEMBRE!AD14)</f>
        <v>4</v>
      </c>
      <c r="AE14" s="17">
        <f>SUM(ENERO:DICIEMBRE!AE14)</f>
        <v>1</v>
      </c>
      <c r="AF14" s="17">
        <f>SUM(ENERO:DICIEMBRE!AF14)</f>
        <v>1</v>
      </c>
      <c r="AG14" s="17">
        <f>SUM(ENERO:DICIEMBRE!AG14)</f>
        <v>1</v>
      </c>
      <c r="AH14" s="17">
        <f>SUM(ENERO:DICIEMBRE!AH14)</f>
        <v>2</v>
      </c>
      <c r="AI14" s="17">
        <f>SUM(ENERO:DICIEMBRE!AI14)</f>
        <v>5</v>
      </c>
      <c r="AJ14" s="17">
        <f>SUM(ENERO:DICIEMBRE!AJ14)</f>
        <v>5</v>
      </c>
      <c r="AK14" s="17">
        <f>SUM(ENERO:DICIEMBRE!AK14)</f>
        <v>3</v>
      </c>
      <c r="AL14" s="17">
        <f>SUM(ENERO:DICIEMBRE!AL14)</f>
        <v>1</v>
      </c>
      <c r="AM14" s="17">
        <f>SUM(ENERO:DICIEMBRE!AM14)</f>
        <v>2</v>
      </c>
      <c r="AN14" s="17">
        <f>SUM(ENERO:DICIEMBRE!AN14)</f>
        <v>1</v>
      </c>
      <c r="AO14" s="17">
        <f>SUM(ENERO:DICIEMBRE!AO14)</f>
        <v>0</v>
      </c>
      <c r="AP14" s="17">
        <f>SUM(ENERO:DICIEMBRE!AP14)</f>
        <v>0</v>
      </c>
      <c r="AQ14" s="17">
        <f>SUM(ENERO:DICIEMBRE!AQ14)</f>
        <v>1</v>
      </c>
      <c r="AR14" s="17">
        <f>SUM(ENERO:DICIEMBRE!AR14)</f>
        <v>0</v>
      </c>
      <c r="AS14" s="17">
        <f>SUM(ENERO:DICIEMBRE!AS14)</f>
        <v>0</v>
      </c>
      <c r="AT14" s="17">
        <f>SUM(ENERO:DICIEMBRE!AT14)</f>
        <v>6</v>
      </c>
      <c r="AU14" s="17">
        <f>SUM(ENERO:DICIEMBRE!AU14)</f>
        <v>1</v>
      </c>
      <c r="AV14" s="17">
        <f>SUM(ENERO:DICIEMBRE!AV14)</f>
        <v>0</v>
      </c>
      <c r="AW14" s="17">
        <f>SUM(ENERO:DICIEMBRE!AW14)</f>
        <v>0</v>
      </c>
      <c r="AX14" s="17">
        <f>SUM(ENERO:DICIEMBRE!AX14)</f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2443</v>
      </c>
      <c r="E15" s="563">
        <f t="shared" si="6"/>
        <v>1010</v>
      </c>
      <c r="F15" s="564">
        <f t="shared" si="6"/>
        <v>1433</v>
      </c>
      <c r="G15" s="17">
        <f>SUM(ENERO:DICIEMBRE!G15)</f>
        <v>7</v>
      </c>
      <c r="H15" s="17">
        <f>SUM(ENERO:DICIEMBRE!H15)</f>
        <v>3</v>
      </c>
      <c r="I15" s="17">
        <f>SUM(ENERO:DICIEMBRE!I15)</f>
        <v>3</v>
      </c>
      <c r="J15" s="17">
        <f>SUM(ENERO:DICIEMBRE!J15)</f>
        <v>1</v>
      </c>
      <c r="K15" s="17">
        <f>SUM(ENERO:DICIEMBRE!K15)</f>
        <v>5</v>
      </c>
      <c r="L15" s="17">
        <f>SUM(ENERO:DICIEMBRE!L15)</f>
        <v>1</v>
      </c>
      <c r="M15" s="17">
        <f>SUM(ENERO:DICIEMBRE!M15)</f>
        <v>6</v>
      </c>
      <c r="N15" s="17">
        <f>SUM(ENERO:DICIEMBRE!N15)</f>
        <v>5</v>
      </c>
      <c r="O15" s="17">
        <f>SUM(ENERO:DICIEMBRE!O15)</f>
        <v>19</v>
      </c>
      <c r="P15" s="17">
        <f>SUM(ENERO:DICIEMBRE!P15)</f>
        <v>8</v>
      </c>
      <c r="Q15" s="17">
        <f>SUM(ENERO:DICIEMBRE!Q15)</f>
        <v>15</v>
      </c>
      <c r="R15" s="17">
        <f>SUM(ENERO:DICIEMBRE!R15)</f>
        <v>8</v>
      </c>
      <c r="S15" s="17">
        <f>SUM(ENERO:DICIEMBRE!S15)</f>
        <v>38</v>
      </c>
      <c r="T15" s="17">
        <f>SUM(ENERO:DICIEMBRE!T15)</f>
        <v>11</v>
      </c>
      <c r="U15" s="17">
        <f>SUM(ENERO:DICIEMBRE!U15)</f>
        <v>23</v>
      </c>
      <c r="V15" s="17">
        <f>SUM(ENERO:DICIEMBRE!V15)</f>
        <v>20</v>
      </c>
      <c r="W15" s="17">
        <f>SUM(ENERO:DICIEMBRE!W15)</f>
        <v>35</v>
      </c>
      <c r="X15" s="17">
        <f>SUM(ENERO:DICIEMBRE!X15)</f>
        <v>41</v>
      </c>
      <c r="Y15" s="17">
        <f>SUM(ENERO:DICIEMBRE!Y15)</f>
        <v>114</v>
      </c>
      <c r="Z15" s="17">
        <f>SUM(ENERO:DICIEMBRE!Z15)</f>
        <v>99</v>
      </c>
      <c r="AA15" s="17">
        <f>SUM(ENERO:DICIEMBRE!AA15)</f>
        <v>217</v>
      </c>
      <c r="AB15" s="17">
        <f>SUM(ENERO:DICIEMBRE!AB15)</f>
        <v>181</v>
      </c>
      <c r="AC15" s="17">
        <f>SUM(ENERO:DICIEMBRE!AC15)</f>
        <v>124</v>
      </c>
      <c r="AD15" s="17">
        <f>SUM(ENERO:DICIEMBRE!AD15)</f>
        <v>245</v>
      </c>
      <c r="AE15" s="17">
        <f>SUM(ENERO:DICIEMBRE!AE15)</f>
        <v>87</v>
      </c>
      <c r="AF15" s="17">
        <f>SUM(ENERO:DICIEMBRE!AF15)</f>
        <v>226</v>
      </c>
      <c r="AG15" s="17">
        <f>SUM(ENERO:DICIEMBRE!AG15)</f>
        <v>87</v>
      </c>
      <c r="AH15" s="17">
        <f>SUM(ENERO:DICIEMBRE!AH15)</f>
        <v>220</v>
      </c>
      <c r="AI15" s="17">
        <f>SUM(ENERO:DICIEMBRE!AI15)</f>
        <v>73</v>
      </c>
      <c r="AJ15" s="17">
        <f>SUM(ENERO:DICIEMBRE!AJ15)</f>
        <v>152</v>
      </c>
      <c r="AK15" s="17">
        <f>SUM(ENERO:DICIEMBRE!AK15)</f>
        <v>33</v>
      </c>
      <c r="AL15" s="17">
        <f>SUM(ENERO:DICIEMBRE!AL15)</f>
        <v>60</v>
      </c>
      <c r="AM15" s="17">
        <f>SUM(ENERO:DICIEMBRE!AM15)</f>
        <v>64</v>
      </c>
      <c r="AN15" s="17">
        <f>SUM(ENERO:DICIEMBRE!AN15)</f>
        <v>84</v>
      </c>
      <c r="AO15" s="17">
        <f>SUM(ENERO:DICIEMBRE!AO15)</f>
        <v>60</v>
      </c>
      <c r="AP15" s="17">
        <f>SUM(ENERO:DICIEMBRE!AP15)</f>
        <v>68</v>
      </c>
      <c r="AQ15" s="17">
        <f>SUM(ENERO:DICIEMBRE!AQ15)</f>
        <v>4</v>
      </c>
      <c r="AR15" s="17">
        <f>SUM(ENERO:DICIEMBRE!AR15)</f>
        <v>2</v>
      </c>
      <c r="AS15" s="17">
        <f>SUM(ENERO:DICIEMBRE!AS15)</f>
        <v>12</v>
      </c>
      <c r="AT15" s="17">
        <f>SUM(ENERO:DICIEMBRE!AT15)</f>
        <v>2</v>
      </c>
      <c r="AU15" s="17">
        <f>SUM(ENERO:DICIEMBRE!AU15)</f>
        <v>0</v>
      </c>
      <c r="AV15" s="17">
        <f>SUM(ENERO:DICIEMBRE!AV15)</f>
        <v>0</v>
      </c>
      <c r="AW15" s="17">
        <f>SUM(ENERO:DICIEMBRE!AW15)</f>
        <v>0</v>
      </c>
      <c r="AX15" s="17">
        <f>SUM(ENERO:DICIEMBRE!AX15)</f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206</v>
      </c>
      <c r="E16" s="15">
        <f>SUM(G16+I16+K16+M16+O16+Q16+S16+U16+W16+Y16+AA16+AC16+AE16+AG16+AI16+AK16+AM16+AO16)</f>
        <v>56</v>
      </c>
      <c r="F16" s="16">
        <f>SUM(H16+J16+L16+N16+P16+R16+T16+V16+X16+Z16+AB16+AD16+AF16+AH16+AJ16+AL16+AN16+AP16)</f>
        <v>150</v>
      </c>
      <c r="G16" s="17">
        <f>SUM(ENERO:DICIEMBRE!G16)</f>
        <v>0</v>
      </c>
      <c r="H16" s="17">
        <f>SUM(ENERO:DICIEMBRE!H16)</f>
        <v>0</v>
      </c>
      <c r="I16" s="17">
        <f>SUM(ENERO:DICIEMBRE!I16)</f>
        <v>0</v>
      </c>
      <c r="J16" s="17">
        <f>SUM(ENERO:DICIEMBRE!J16)</f>
        <v>0</v>
      </c>
      <c r="K16" s="17">
        <f>SUM(ENERO:DICIEMBRE!K16)</f>
        <v>0</v>
      </c>
      <c r="L16" s="17">
        <f>SUM(ENERO:DICIEMBRE!L16)</f>
        <v>0</v>
      </c>
      <c r="M16" s="17">
        <f>SUM(ENERO:DICIEMBRE!M16)</f>
        <v>0</v>
      </c>
      <c r="N16" s="17">
        <f>SUM(ENERO:DICIEMBRE!N16)</f>
        <v>0</v>
      </c>
      <c r="O16" s="17">
        <f>SUM(ENERO:DICIEMBRE!O16)</f>
        <v>0</v>
      </c>
      <c r="P16" s="17">
        <f>SUM(ENERO:DICIEMBRE!P16)</f>
        <v>0</v>
      </c>
      <c r="Q16" s="17">
        <f>SUM(ENERO:DICIEMBRE!Q16)</f>
        <v>0</v>
      </c>
      <c r="R16" s="17">
        <f>SUM(ENERO:DICIEMBRE!R16)</f>
        <v>0</v>
      </c>
      <c r="S16" s="17">
        <f>SUM(ENERO:DICIEMBRE!S16)</f>
        <v>1</v>
      </c>
      <c r="T16" s="17">
        <f>SUM(ENERO:DICIEMBRE!T16)</f>
        <v>0</v>
      </c>
      <c r="U16" s="17">
        <f>SUM(ENERO:DICIEMBRE!U16)</f>
        <v>0</v>
      </c>
      <c r="V16" s="17">
        <f>SUM(ENERO:DICIEMBRE!V16)</f>
        <v>0</v>
      </c>
      <c r="W16" s="17">
        <f>SUM(ENERO:DICIEMBRE!W16)</f>
        <v>2</v>
      </c>
      <c r="X16" s="17">
        <f>SUM(ENERO:DICIEMBRE!X16)</f>
        <v>1</v>
      </c>
      <c r="Y16" s="17">
        <f>SUM(ENERO:DICIEMBRE!Y16)</f>
        <v>0</v>
      </c>
      <c r="Z16" s="17">
        <f>SUM(ENERO:DICIEMBRE!Z16)</f>
        <v>0</v>
      </c>
      <c r="AA16" s="17">
        <f>SUM(ENERO:DICIEMBRE!AA16)</f>
        <v>0</v>
      </c>
      <c r="AB16" s="17">
        <f>SUM(ENERO:DICIEMBRE!AB16)</f>
        <v>1</v>
      </c>
      <c r="AC16" s="17">
        <f>SUM(ENERO:DICIEMBRE!AC16)</f>
        <v>1</v>
      </c>
      <c r="AD16" s="17">
        <f>SUM(ENERO:DICIEMBRE!AD16)</f>
        <v>7</v>
      </c>
      <c r="AE16" s="17">
        <f>SUM(ENERO:DICIEMBRE!AE16)</f>
        <v>9</v>
      </c>
      <c r="AF16" s="17">
        <f>SUM(ENERO:DICIEMBRE!AF16)</f>
        <v>50</v>
      </c>
      <c r="AG16" s="17">
        <f>SUM(ENERO:DICIEMBRE!AG16)</f>
        <v>11</v>
      </c>
      <c r="AH16" s="17">
        <f>SUM(ENERO:DICIEMBRE!AH16)</f>
        <v>34</v>
      </c>
      <c r="AI16" s="17">
        <f>SUM(ENERO:DICIEMBRE!AI16)</f>
        <v>11</v>
      </c>
      <c r="AJ16" s="17">
        <f>SUM(ENERO:DICIEMBRE!AJ16)</f>
        <v>18</v>
      </c>
      <c r="AK16" s="17">
        <f>SUM(ENERO:DICIEMBRE!AK16)</f>
        <v>8</v>
      </c>
      <c r="AL16" s="17">
        <f>SUM(ENERO:DICIEMBRE!AL16)</f>
        <v>11</v>
      </c>
      <c r="AM16" s="17">
        <f>SUM(ENERO:DICIEMBRE!AM16)</f>
        <v>6</v>
      </c>
      <c r="AN16" s="17">
        <f>SUM(ENERO:DICIEMBRE!AN16)</f>
        <v>17</v>
      </c>
      <c r="AO16" s="17">
        <f>SUM(ENERO:DICIEMBRE!AO16)</f>
        <v>7</v>
      </c>
      <c r="AP16" s="17">
        <f>SUM(ENERO:DICIEMBRE!AP16)</f>
        <v>11</v>
      </c>
      <c r="AQ16" s="17">
        <f>SUM(ENERO:DICIEMBRE!AQ16)</f>
        <v>0</v>
      </c>
      <c r="AR16" s="17">
        <f>SUM(ENERO:DICIEMBRE!AR16)</f>
        <v>1</v>
      </c>
      <c r="AS16" s="17">
        <f>SUM(ENERO:DICIEMBRE!AS16)</f>
        <v>0</v>
      </c>
      <c r="AT16" s="17">
        <f>SUM(ENERO:DICIEMBRE!AT16)</f>
        <v>0</v>
      </c>
      <c r="AU16" s="17">
        <f>SUM(ENERO:DICIEMBRE!AU16)</f>
        <v>0</v>
      </c>
      <c r="AV16" s="17">
        <f>SUM(ENERO:DICIEMBRE!AV16)</f>
        <v>0</v>
      </c>
      <c r="AW16" s="17">
        <f>SUM(ENERO:DICIEMBRE!AW16)</f>
        <v>0</v>
      </c>
      <c r="AX16" s="17">
        <f>SUM(ENERO:DICIEMBRE!AX16)</f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customFormat="1" x14ac:dyDescent="0.25">
      <c r="A17" s="1476" t="s">
        <v>40</v>
      </c>
      <c r="B17" s="1499"/>
      <c r="C17" s="1477"/>
      <c r="D17" s="26">
        <f t="shared" si="5"/>
        <v>511</v>
      </c>
      <c r="E17" s="27">
        <f>SUM(G17+I17+K17+M17+O17+Q17+S17+U17+W17+Y17+AA17+AC17+AE17+AG17+AI17+AK17+AM17+AO17)</f>
        <v>128</v>
      </c>
      <c r="F17" s="28">
        <f>SUM(H17+J17+L17+N17+P17+R17+T17+V17+X17+Z17+AB17+AD17+AF17+AH17+AJ17+AL17+AN17+AP17)</f>
        <v>383</v>
      </c>
      <c r="G17" s="17">
        <f>SUM(ENERO:DICIEMBRE!G17)</f>
        <v>0</v>
      </c>
      <c r="H17" s="17">
        <f>SUM(ENERO:DICIEMBRE!H17)</f>
        <v>0</v>
      </c>
      <c r="I17" s="17">
        <f>SUM(ENERO:DICIEMBRE!I17)</f>
        <v>0</v>
      </c>
      <c r="J17" s="17">
        <f>SUM(ENERO:DICIEMBRE!J17)</f>
        <v>0</v>
      </c>
      <c r="K17" s="17">
        <f>SUM(ENERO:DICIEMBRE!K17)</f>
        <v>0</v>
      </c>
      <c r="L17" s="17">
        <f>SUM(ENERO:DICIEMBRE!L17)</f>
        <v>0</v>
      </c>
      <c r="M17" s="17">
        <f>SUM(ENERO:DICIEMBRE!M17)</f>
        <v>0</v>
      </c>
      <c r="N17" s="17">
        <f>SUM(ENERO:DICIEMBRE!N17)</f>
        <v>0</v>
      </c>
      <c r="O17" s="17">
        <f>SUM(ENERO:DICIEMBRE!O17)</f>
        <v>0</v>
      </c>
      <c r="P17" s="17">
        <f>SUM(ENERO:DICIEMBRE!P17)</f>
        <v>0</v>
      </c>
      <c r="Q17" s="17">
        <f>SUM(ENERO:DICIEMBRE!Q17)</f>
        <v>0</v>
      </c>
      <c r="R17" s="17">
        <f>SUM(ENERO:DICIEMBRE!R17)</f>
        <v>0</v>
      </c>
      <c r="S17" s="17">
        <f>SUM(ENERO:DICIEMBRE!S17)</f>
        <v>0</v>
      </c>
      <c r="T17" s="17">
        <f>SUM(ENERO:DICIEMBRE!T17)</f>
        <v>0</v>
      </c>
      <c r="U17" s="17">
        <f>SUM(ENERO:DICIEMBRE!U17)</f>
        <v>0</v>
      </c>
      <c r="V17" s="17">
        <f>SUM(ENERO:DICIEMBRE!V17)</f>
        <v>0</v>
      </c>
      <c r="W17" s="17">
        <f>SUM(ENERO:DICIEMBRE!W17)</f>
        <v>0</v>
      </c>
      <c r="X17" s="17">
        <f>SUM(ENERO:DICIEMBRE!X17)</f>
        <v>0</v>
      </c>
      <c r="Y17" s="17">
        <f>SUM(ENERO:DICIEMBRE!Y17)</f>
        <v>0</v>
      </c>
      <c r="Z17" s="17">
        <f>SUM(ENERO:DICIEMBRE!Z17)</f>
        <v>1</v>
      </c>
      <c r="AA17" s="17">
        <f>SUM(ENERO:DICIEMBRE!AA17)</f>
        <v>0</v>
      </c>
      <c r="AB17" s="17">
        <f>SUM(ENERO:DICIEMBRE!AB17)</f>
        <v>1</v>
      </c>
      <c r="AC17" s="17">
        <f>SUM(ENERO:DICIEMBRE!AC17)</f>
        <v>7</v>
      </c>
      <c r="AD17" s="17">
        <f>SUM(ENERO:DICIEMBRE!AD17)</f>
        <v>15</v>
      </c>
      <c r="AE17" s="17">
        <f>SUM(ENERO:DICIEMBRE!AE17)</f>
        <v>33</v>
      </c>
      <c r="AF17" s="17">
        <f>SUM(ENERO:DICIEMBRE!AF17)</f>
        <v>95</v>
      </c>
      <c r="AG17" s="17">
        <f>SUM(ENERO:DICIEMBRE!AG17)</f>
        <v>19</v>
      </c>
      <c r="AH17" s="17">
        <f>SUM(ENERO:DICIEMBRE!AH17)</f>
        <v>75</v>
      </c>
      <c r="AI17" s="17">
        <f>SUM(ENERO:DICIEMBRE!AI17)</f>
        <v>20</v>
      </c>
      <c r="AJ17" s="17">
        <f>SUM(ENERO:DICIEMBRE!AJ17)</f>
        <v>78</v>
      </c>
      <c r="AK17" s="17">
        <f>SUM(ENERO:DICIEMBRE!AK17)</f>
        <v>17</v>
      </c>
      <c r="AL17" s="17">
        <f>SUM(ENERO:DICIEMBRE!AL17)</f>
        <v>32</v>
      </c>
      <c r="AM17" s="17">
        <f>SUM(ENERO:DICIEMBRE!AM17)</f>
        <v>23</v>
      </c>
      <c r="AN17" s="17">
        <f>SUM(ENERO:DICIEMBRE!AN17)</f>
        <v>57</v>
      </c>
      <c r="AO17" s="17">
        <f>SUM(ENERO:DICIEMBRE!AO17)</f>
        <v>9</v>
      </c>
      <c r="AP17" s="17">
        <f>SUM(ENERO:DICIEMBRE!AP17)</f>
        <v>29</v>
      </c>
      <c r="AQ17" s="17">
        <f>SUM(ENERO:DICIEMBRE!AQ17)</f>
        <v>0</v>
      </c>
      <c r="AR17" s="17">
        <f>SUM(ENERO:DICIEMBRE!AR17)</f>
        <v>3</v>
      </c>
      <c r="AS17" s="17">
        <f>SUM(ENERO:DICIEMBRE!AS17)</f>
        <v>1</v>
      </c>
      <c r="AT17" s="17">
        <f>SUM(ENERO:DICIEMBRE!AT17)</f>
        <v>0</v>
      </c>
      <c r="AU17" s="17">
        <f>SUM(ENERO:DICIEMBRE!AU17)</f>
        <v>0</v>
      </c>
      <c r="AV17" s="17">
        <f>SUM(ENERO:DICIEMBRE!AV17)</f>
        <v>0</v>
      </c>
      <c r="AW17" s="17">
        <f>SUM(ENERO:DICIEMBRE!AW17)</f>
        <v>0</v>
      </c>
      <c r="AX17" s="17">
        <f>SUM(ENERO:DICIEMBRE!AX17)</f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I17" s="2"/>
      <c r="CJ17" s="2"/>
      <c r="CK17" s="2"/>
      <c r="CL17" s="2"/>
      <c r="CM17" s="2"/>
      <c r="CN17" s="2"/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customForma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 customFormat="1" x14ac:dyDescent="0.25">
      <c r="A19" s="1286" t="s">
        <v>42</v>
      </c>
      <c r="B19" s="1287"/>
      <c r="C19" s="1288"/>
      <c r="D19" s="1267" t="s">
        <v>43</v>
      </c>
      <c r="E19" s="1301"/>
      <c r="F19" s="1268"/>
      <c r="G19" s="1491" t="s">
        <v>14</v>
      </c>
      <c r="H19" s="1492"/>
      <c r="I19" s="1268" t="s">
        <v>15</v>
      </c>
      <c r="J19" s="1475"/>
      <c r="K19" s="1267" t="s">
        <v>16</v>
      </c>
      <c r="L19" s="1268"/>
      <c r="M19" s="1268" t="s">
        <v>17</v>
      </c>
      <c r="N19" s="1475"/>
      <c r="O19" s="1267" t="s">
        <v>18</v>
      </c>
      <c r="P19" s="1268"/>
      <c r="Q19" s="1267" t="s">
        <v>19</v>
      </c>
      <c r="R19" s="1268"/>
      <c r="S19" s="1267" t="s">
        <v>20</v>
      </c>
      <c r="T19" s="1268"/>
      <c r="U19" s="1267" t="s">
        <v>21</v>
      </c>
      <c r="V19" s="1268"/>
      <c r="W19" s="1301" t="s">
        <v>22</v>
      </c>
      <c r="X19" s="1301"/>
      <c r="Y19" s="1267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427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 customFormat="1" x14ac:dyDescent="0.25">
      <c r="A20" s="1292"/>
      <c r="B20" s="1293"/>
      <c r="C20" s="1294"/>
      <c r="D20" s="13" t="s">
        <v>32</v>
      </c>
      <c r="E20" s="628" t="s">
        <v>33</v>
      </c>
      <c r="F20" s="39" t="s">
        <v>34</v>
      </c>
      <c r="G20" s="13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13" t="s">
        <v>33</v>
      </c>
      <c r="V20" s="12" t="s">
        <v>34</v>
      </c>
      <c r="W20" s="628" t="s">
        <v>33</v>
      </c>
      <c r="X20" s="42" t="s">
        <v>34</v>
      </c>
      <c r="Y20" s="13" t="s">
        <v>33</v>
      </c>
      <c r="Z20" s="12" t="s">
        <v>34</v>
      </c>
      <c r="AA20" s="628" t="s">
        <v>33</v>
      </c>
      <c r="AB20" s="42" t="s">
        <v>34</v>
      </c>
      <c r="AC20" s="13" t="s">
        <v>33</v>
      </c>
      <c r="AD20" s="12" t="s">
        <v>34</v>
      </c>
      <c r="AE20" s="628" t="s">
        <v>33</v>
      </c>
      <c r="AF20" s="42" t="s">
        <v>34</v>
      </c>
      <c r="AG20" s="13" t="s">
        <v>33</v>
      </c>
      <c r="AH20" s="12" t="s">
        <v>34</v>
      </c>
      <c r="AI20" s="628" t="s">
        <v>33</v>
      </c>
      <c r="AJ20" s="42" t="s">
        <v>34</v>
      </c>
      <c r="AK20" s="13" t="s">
        <v>33</v>
      </c>
      <c r="AL20" s="12" t="s">
        <v>34</v>
      </c>
      <c r="AM20" s="628" t="s">
        <v>33</v>
      </c>
      <c r="AN20" s="12" t="s">
        <v>34</v>
      </c>
      <c r="AO20" s="628" t="s">
        <v>33</v>
      </c>
      <c r="AP20" s="630" t="s">
        <v>34</v>
      </c>
      <c r="AQ20" s="1304"/>
      <c r="AR20" s="1487"/>
      <c r="AS20" s="1383"/>
      <c r="AT20" s="1383"/>
      <c r="AU20" s="1383"/>
      <c r="AV20" s="1399"/>
      <c r="AW20" s="1399"/>
      <c r="AX20" s="1338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 customFormat="1" x14ac:dyDescent="0.25">
      <c r="A21" s="1481" t="s">
        <v>46</v>
      </c>
      <c r="B21" s="1482"/>
      <c r="C21" s="1483"/>
      <c r="D21" s="43">
        <f>SUM(E21+F21)</f>
        <v>676</v>
      </c>
      <c r="E21" s="44">
        <f>SUM(G21+I21+K21+M21+O21+Q21+S21+U21+W21+Y21+AA21+AC21+AE21+AG21+AI21+AK21+AM21+AO21)</f>
        <v>304</v>
      </c>
      <c r="F21" s="45">
        <f>SUM(H21+J21+L21+N21+P21+R21+T21+V21+X21+Z21+AB21+AD21+AF21+AH21+AJ21+AL21+AN21+AP21)</f>
        <v>372</v>
      </c>
      <c r="G21" s="17">
        <f>SUM(ENERO:DICIEMBRE!G21)</f>
        <v>0</v>
      </c>
      <c r="H21" s="17">
        <f>SUM(ENERO:DICIEMBRE!H21)</f>
        <v>0</v>
      </c>
      <c r="I21" s="17">
        <f>SUM(ENERO:DICIEMBRE!I21)</f>
        <v>0</v>
      </c>
      <c r="J21" s="17">
        <f>SUM(ENERO:DICIEMBRE!J21)</f>
        <v>0</v>
      </c>
      <c r="K21" s="17">
        <f>SUM(ENERO:DICIEMBRE!K21)</f>
        <v>0</v>
      </c>
      <c r="L21" s="17">
        <f>SUM(ENERO:DICIEMBRE!L21)</f>
        <v>0</v>
      </c>
      <c r="M21" s="17">
        <f>SUM(ENERO:DICIEMBRE!M21)</f>
        <v>0</v>
      </c>
      <c r="N21" s="17">
        <f>SUM(ENERO:DICIEMBRE!N21)</f>
        <v>0</v>
      </c>
      <c r="O21" s="17">
        <f>SUM(ENERO:DICIEMBRE!O21)</f>
        <v>0</v>
      </c>
      <c r="P21" s="17">
        <f>SUM(ENERO:DICIEMBRE!P21)</f>
        <v>0</v>
      </c>
      <c r="Q21" s="17">
        <f>SUM(ENERO:DICIEMBRE!Q21)</f>
        <v>0</v>
      </c>
      <c r="R21" s="17">
        <f>SUM(ENERO:DICIEMBRE!R21)</f>
        <v>0</v>
      </c>
      <c r="S21" s="17">
        <f>SUM(ENERO:DICIEMBRE!S21)</f>
        <v>0</v>
      </c>
      <c r="T21" s="17">
        <f>SUM(ENERO:DICIEMBRE!T21)</f>
        <v>0</v>
      </c>
      <c r="U21" s="17">
        <f>SUM(ENERO:DICIEMBRE!U21)</f>
        <v>0</v>
      </c>
      <c r="V21" s="17">
        <f>SUM(ENERO:DICIEMBRE!V21)</f>
        <v>0</v>
      </c>
      <c r="W21" s="17">
        <f>SUM(ENERO:DICIEMBRE!W21)</f>
        <v>1</v>
      </c>
      <c r="X21" s="17">
        <f>SUM(ENERO:DICIEMBRE!X21)</f>
        <v>10</v>
      </c>
      <c r="Y21" s="17">
        <f>SUM(ENERO:DICIEMBRE!Y21)</f>
        <v>72</v>
      </c>
      <c r="Z21" s="17">
        <f>SUM(ENERO:DICIEMBRE!Z21)</f>
        <v>58</v>
      </c>
      <c r="AA21" s="17">
        <f>SUM(ENERO:DICIEMBRE!AA21)</f>
        <v>152</v>
      </c>
      <c r="AB21" s="17">
        <f>SUM(ENERO:DICIEMBRE!AB21)</f>
        <v>176</v>
      </c>
      <c r="AC21" s="17">
        <f>SUM(ENERO:DICIEMBRE!AC21)</f>
        <v>64</v>
      </c>
      <c r="AD21" s="17">
        <f>SUM(ENERO:DICIEMBRE!AD21)</f>
        <v>75</v>
      </c>
      <c r="AE21" s="17">
        <f>SUM(ENERO:DICIEMBRE!AE21)</f>
        <v>3</v>
      </c>
      <c r="AF21" s="17">
        <f>SUM(ENERO:DICIEMBRE!AF21)</f>
        <v>9</v>
      </c>
      <c r="AG21" s="17">
        <f>SUM(ENERO:DICIEMBRE!AG21)</f>
        <v>1</v>
      </c>
      <c r="AH21" s="17">
        <f>SUM(ENERO:DICIEMBRE!AH21)</f>
        <v>13</v>
      </c>
      <c r="AI21" s="17">
        <f>SUM(ENERO:DICIEMBRE!AI21)</f>
        <v>3</v>
      </c>
      <c r="AJ21" s="17">
        <f>SUM(ENERO:DICIEMBRE!AJ21)</f>
        <v>9</v>
      </c>
      <c r="AK21" s="17">
        <f>SUM(ENERO:DICIEMBRE!AK21)</f>
        <v>3</v>
      </c>
      <c r="AL21" s="17">
        <f>SUM(ENERO:DICIEMBRE!AL21)</f>
        <v>7</v>
      </c>
      <c r="AM21" s="17">
        <f>SUM(ENERO:DICIEMBRE!AM21)</f>
        <v>3</v>
      </c>
      <c r="AN21" s="17">
        <f>SUM(ENERO:DICIEMBRE!AN21)</f>
        <v>9</v>
      </c>
      <c r="AO21" s="17">
        <f>SUM(ENERO:DICIEMBRE!AO21)</f>
        <v>2</v>
      </c>
      <c r="AP21" s="17">
        <f>SUM(ENERO:DICIEMBRE!AP21)</f>
        <v>6</v>
      </c>
      <c r="AQ21" s="17">
        <f>SUM(ENERO:DICIEMBRE!AQ21)</f>
        <v>2</v>
      </c>
      <c r="AR21" s="17">
        <f>SUM(ENERO:DICIEMBRE!AR21)</f>
        <v>2</v>
      </c>
      <c r="AS21" s="17">
        <f>SUM(ENERO:DICIEMBRE!AS21)</f>
        <v>7</v>
      </c>
      <c r="AT21" s="17">
        <f>SUM(ENERO:DICIEMBRE!AT21)</f>
        <v>0</v>
      </c>
      <c r="AU21" s="17">
        <f>SUM(ENERO:DICIEMBRE!AU21)</f>
        <v>0</v>
      </c>
      <c r="AV21" s="17">
        <f>SUM(ENERO:DICIEMBRE!AV21)</f>
        <v>0</v>
      </c>
      <c r="AW21" s="17">
        <f>SUM(ENERO:DICIEMBRE!AW21)</f>
        <v>0</v>
      </c>
      <c r="AX21" s="17">
        <f>SUM(ENERO:DICIEMBRE!AX21)</f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I21" s="2"/>
      <c r="CJ21" s="2"/>
      <c r="CK21" s="2"/>
      <c r="CL21" s="2"/>
      <c r="CM21" s="2"/>
      <c r="CN21" s="2"/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customForma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17">
        <f>SUM(ENERO:DICIEMBRE!G22)</f>
        <v>0</v>
      </c>
      <c r="H22" s="17">
        <f>SUM(ENERO:DICIEMBRE!H22)</f>
        <v>0</v>
      </c>
      <c r="I22" s="17">
        <f>SUM(ENERO:DICIEMBRE!I22)</f>
        <v>0</v>
      </c>
      <c r="J22" s="17">
        <f>SUM(ENERO:DICIEMBRE!J22)</f>
        <v>0</v>
      </c>
      <c r="K22" s="17">
        <f>SUM(ENERO:DICIEMBRE!K22)</f>
        <v>0</v>
      </c>
      <c r="L22" s="17">
        <f>SUM(ENERO:DICIEMBRE!L22)</f>
        <v>0</v>
      </c>
      <c r="M22" s="17">
        <f>SUM(ENERO:DICIEMBRE!M22)</f>
        <v>0</v>
      </c>
      <c r="N22" s="17">
        <f>SUM(ENERO:DICIEMBRE!N22)</f>
        <v>0</v>
      </c>
      <c r="O22" s="17">
        <f>SUM(ENERO:DICIEMBRE!O22)</f>
        <v>0</v>
      </c>
      <c r="P22" s="17">
        <f>SUM(ENERO:DICIEMBRE!P22)</f>
        <v>0</v>
      </c>
      <c r="Q22" s="17">
        <f>SUM(ENERO:DICIEMBRE!Q22)</f>
        <v>0</v>
      </c>
      <c r="R22" s="17">
        <f>SUM(ENERO:DICIEMBRE!R22)</f>
        <v>0</v>
      </c>
      <c r="S22" s="17">
        <f>SUM(ENERO:DICIEMBRE!S22)</f>
        <v>0</v>
      </c>
      <c r="T22" s="17">
        <f>SUM(ENERO:DICIEMBRE!T22)</f>
        <v>0</v>
      </c>
      <c r="U22" s="17">
        <f>SUM(ENERO:DICIEMBRE!U22)</f>
        <v>0</v>
      </c>
      <c r="V22" s="17">
        <f>SUM(ENERO:DICIEMBRE!V22)</f>
        <v>0</v>
      </c>
      <c r="W22" s="17">
        <f>SUM(ENERO:DICIEMBRE!W22)</f>
        <v>0</v>
      </c>
      <c r="X22" s="17">
        <f>SUM(ENERO:DICIEMBRE!X22)</f>
        <v>0</v>
      </c>
      <c r="Y22" s="17">
        <f>SUM(ENERO:DICIEMBRE!Y22)</f>
        <v>0</v>
      </c>
      <c r="Z22" s="17">
        <f>SUM(ENERO:DICIEMBRE!Z22)</f>
        <v>0</v>
      </c>
      <c r="AA22" s="17">
        <f>SUM(ENERO:DICIEMBRE!AA22)</f>
        <v>0</v>
      </c>
      <c r="AB22" s="17">
        <f>SUM(ENERO:DICIEMBRE!AB22)</f>
        <v>0</v>
      </c>
      <c r="AC22" s="17">
        <f>SUM(ENERO:DICIEMBRE!AC22)</f>
        <v>0</v>
      </c>
      <c r="AD22" s="17">
        <f>SUM(ENERO:DICIEMBRE!AD22)</f>
        <v>0</v>
      </c>
      <c r="AE22" s="17">
        <f>SUM(ENERO:DICIEMBRE!AE22)</f>
        <v>0</v>
      </c>
      <c r="AF22" s="17">
        <f>SUM(ENERO:DICIEMBRE!AF22)</f>
        <v>0</v>
      </c>
      <c r="AG22" s="17">
        <f>SUM(ENERO:DICIEMBRE!AG22)</f>
        <v>0</v>
      </c>
      <c r="AH22" s="17">
        <f>SUM(ENERO:DICIEMBRE!AH22)</f>
        <v>0</v>
      </c>
      <c r="AI22" s="17">
        <f>SUM(ENERO:DICIEMBRE!AI22)</f>
        <v>0</v>
      </c>
      <c r="AJ22" s="17">
        <f>SUM(ENERO:DICIEMBRE!AJ22)</f>
        <v>0</v>
      </c>
      <c r="AK22" s="17">
        <f>SUM(ENERO:DICIEMBRE!AK22)</f>
        <v>0</v>
      </c>
      <c r="AL22" s="17">
        <f>SUM(ENERO:DICIEMBRE!AL22)</f>
        <v>0</v>
      </c>
      <c r="AM22" s="17">
        <f>SUM(ENERO:DICIEMBRE!AM22)</f>
        <v>0</v>
      </c>
      <c r="AN22" s="17">
        <f>SUM(ENERO:DICIEMBRE!AN22)</f>
        <v>0</v>
      </c>
      <c r="AO22" s="17">
        <f>SUM(ENERO:DICIEMBRE!AO22)</f>
        <v>0</v>
      </c>
      <c r="AP22" s="17">
        <f>SUM(ENERO:DICIEMBRE!AP22)</f>
        <v>0</v>
      </c>
      <c r="AQ22" s="17">
        <f>SUM(ENERO:DICIEMBRE!AQ22)</f>
        <v>0</v>
      </c>
      <c r="AR22" s="17">
        <f>SUM(ENERO:DICIEMBRE!AR22)</f>
        <v>0</v>
      </c>
      <c r="AS22" s="17">
        <f>SUM(ENERO:DICIEMBRE!AS22)</f>
        <v>0</v>
      </c>
      <c r="AT22" s="17">
        <f>SUM(ENERO:DICIEMBRE!AT22)</f>
        <v>0</v>
      </c>
      <c r="AU22" s="17">
        <f>SUM(ENERO:DICIEMBRE!AU22)</f>
        <v>0</v>
      </c>
      <c r="AV22" s="17">
        <f>SUM(ENERO:DICIEMBRE!AV22)</f>
        <v>0</v>
      </c>
      <c r="AW22" s="17">
        <f>SUM(ENERO:DICIEMBRE!AW22)</f>
        <v>0</v>
      </c>
      <c r="AX22" s="17">
        <f>SUM(ENERO:DICIEMBRE!AX22)</f>
        <v>0</v>
      </c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I22" s="2"/>
      <c r="CJ22" s="2"/>
      <c r="CK22" s="2"/>
      <c r="CL22" s="2"/>
      <c r="CM22" s="2"/>
      <c r="CN22" s="2"/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customFormat="1" x14ac:dyDescent="0.25">
      <c r="A23" s="1276" t="s">
        <v>48</v>
      </c>
      <c r="B23" s="1277"/>
      <c r="C23" s="1278"/>
      <c r="D23" s="562">
        <f t="shared" si="24"/>
        <v>2141</v>
      </c>
      <c r="E23" s="563">
        <f t="shared" ref="E23:F33" si="31">SUM(G23+I23+K23+M23+O23+Q23+S23+U23+W23+Y23+AA23+AC23+AE23+AG23+AI23+AK23+AM23+AO23)</f>
        <v>895</v>
      </c>
      <c r="F23" s="564">
        <f t="shared" si="31"/>
        <v>1246</v>
      </c>
      <c r="G23" s="17">
        <f>SUM(ENERO:DICIEMBRE!G23)</f>
        <v>0</v>
      </c>
      <c r="H23" s="17">
        <f>SUM(ENERO:DICIEMBRE!H23)</f>
        <v>1</v>
      </c>
      <c r="I23" s="17">
        <f>SUM(ENERO:DICIEMBRE!I23)</f>
        <v>1</v>
      </c>
      <c r="J23" s="17">
        <f>SUM(ENERO:DICIEMBRE!J23)</f>
        <v>0</v>
      </c>
      <c r="K23" s="17">
        <f>SUM(ENERO:DICIEMBRE!K23)</f>
        <v>5</v>
      </c>
      <c r="L23" s="17">
        <f>SUM(ENERO:DICIEMBRE!L23)</f>
        <v>2</v>
      </c>
      <c r="M23" s="17">
        <f>SUM(ENERO:DICIEMBRE!M23)</f>
        <v>8</v>
      </c>
      <c r="N23" s="17">
        <f>SUM(ENERO:DICIEMBRE!N23)</f>
        <v>11</v>
      </c>
      <c r="O23" s="17">
        <f>SUM(ENERO:DICIEMBRE!O23)</f>
        <v>8</v>
      </c>
      <c r="P23" s="17">
        <f>SUM(ENERO:DICIEMBRE!P23)</f>
        <v>16</v>
      </c>
      <c r="Q23" s="17">
        <f>SUM(ENERO:DICIEMBRE!Q23)</f>
        <v>16</v>
      </c>
      <c r="R23" s="17">
        <f>SUM(ENERO:DICIEMBRE!R23)</f>
        <v>20</v>
      </c>
      <c r="S23" s="17">
        <f>SUM(ENERO:DICIEMBRE!S23)</f>
        <v>21</v>
      </c>
      <c r="T23" s="17">
        <f>SUM(ENERO:DICIEMBRE!T23)</f>
        <v>19</v>
      </c>
      <c r="U23" s="17">
        <f>SUM(ENERO:DICIEMBRE!U23)</f>
        <v>26</v>
      </c>
      <c r="V23" s="17">
        <f>SUM(ENERO:DICIEMBRE!V23)</f>
        <v>17</v>
      </c>
      <c r="W23" s="17">
        <f>SUM(ENERO:DICIEMBRE!W23)</f>
        <v>46</v>
      </c>
      <c r="X23" s="17">
        <f>SUM(ENERO:DICIEMBRE!X23)</f>
        <v>47</v>
      </c>
      <c r="Y23" s="17">
        <f>SUM(ENERO:DICIEMBRE!Y23)</f>
        <v>222</v>
      </c>
      <c r="Z23" s="17">
        <f>SUM(ENERO:DICIEMBRE!Z23)</f>
        <v>193</v>
      </c>
      <c r="AA23" s="17">
        <f>SUM(ENERO:DICIEMBRE!AA23)</f>
        <v>165</v>
      </c>
      <c r="AB23" s="17">
        <f>SUM(ENERO:DICIEMBRE!AB23)</f>
        <v>158</v>
      </c>
      <c r="AC23" s="17">
        <f>SUM(ENERO:DICIEMBRE!AC23)</f>
        <v>54</v>
      </c>
      <c r="AD23" s="17">
        <f>SUM(ENERO:DICIEMBRE!AD23)</f>
        <v>103</v>
      </c>
      <c r="AE23" s="17">
        <f>SUM(ENERO:DICIEMBRE!AE23)</f>
        <v>54</v>
      </c>
      <c r="AF23" s="17">
        <f>SUM(ENERO:DICIEMBRE!AF23)</f>
        <v>182</v>
      </c>
      <c r="AG23" s="17">
        <f>SUM(ENERO:DICIEMBRE!AG23)</f>
        <v>51</v>
      </c>
      <c r="AH23" s="17">
        <f>SUM(ENERO:DICIEMBRE!AH23)</f>
        <v>125</v>
      </c>
      <c r="AI23" s="17">
        <f>SUM(ENERO:DICIEMBRE!AI23)</f>
        <v>57</v>
      </c>
      <c r="AJ23" s="17">
        <f>SUM(ENERO:DICIEMBRE!AJ23)</f>
        <v>108</v>
      </c>
      <c r="AK23" s="17">
        <f>SUM(ENERO:DICIEMBRE!AK23)</f>
        <v>32</v>
      </c>
      <c r="AL23" s="17">
        <f>SUM(ENERO:DICIEMBRE!AL23)</f>
        <v>52</v>
      </c>
      <c r="AM23" s="17">
        <f>SUM(ENERO:DICIEMBRE!AM23)</f>
        <v>89</v>
      </c>
      <c r="AN23" s="17">
        <f>SUM(ENERO:DICIEMBRE!AN23)</f>
        <v>119</v>
      </c>
      <c r="AO23" s="17">
        <f>SUM(ENERO:DICIEMBRE!AO23)</f>
        <v>40</v>
      </c>
      <c r="AP23" s="17">
        <f>SUM(ENERO:DICIEMBRE!AP23)</f>
        <v>73</v>
      </c>
      <c r="AQ23" s="17">
        <f>SUM(ENERO:DICIEMBRE!AQ23)</f>
        <v>9</v>
      </c>
      <c r="AR23" s="17">
        <f>SUM(ENERO:DICIEMBRE!AR23)</f>
        <v>3</v>
      </c>
      <c r="AS23" s="17">
        <f>SUM(ENERO:DICIEMBRE!AS23)</f>
        <v>3</v>
      </c>
      <c r="AT23" s="17">
        <f>SUM(ENERO:DICIEMBRE!AT23)</f>
        <v>687</v>
      </c>
      <c r="AU23" s="17">
        <f>SUM(ENERO:DICIEMBRE!AU23)</f>
        <v>77</v>
      </c>
      <c r="AV23" s="17">
        <f>SUM(ENERO:DICIEMBRE!AV23)</f>
        <v>4</v>
      </c>
      <c r="AW23" s="17">
        <f>SUM(ENERO:DICIEMBRE!AW23)</f>
        <v>1</v>
      </c>
      <c r="AX23" s="17">
        <f>SUM(ENERO:DICIEMBRE!AX23)</f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I23" s="2"/>
      <c r="CJ23" s="2"/>
      <c r="CK23" s="2"/>
      <c r="CL23" s="2"/>
      <c r="CM23" s="2"/>
      <c r="CN23" s="2"/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customFormat="1" x14ac:dyDescent="0.25">
      <c r="A24" s="1276" t="s">
        <v>49</v>
      </c>
      <c r="B24" s="1277"/>
      <c r="C24" s="1278"/>
      <c r="D24" s="562">
        <f t="shared" si="24"/>
        <v>202</v>
      </c>
      <c r="E24" s="563">
        <f t="shared" si="31"/>
        <v>121</v>
      </c>
      <c r="F24" s="564">
        <f t="shared" si="31"/>
        <v>81</v>
      </c>
      <c r="G24" s="17">
        <f>SUM(ENERO:DICIEMBRE!G24)</f>
        <v>0</v>
      </c>
      <c r="H24" s="17">
        <f>SUM(ENERO:DICIEMBRE!H24)</f>
        <v>0</v>
      </c>
      <c r="I24" s="17">
        <f>SUM(ENERO:DICIEMBRE!I24)</f>
        <v>0</v>
      </c>
      <c r="J24" s="17">
        <f>SUM(ENERO:DICIEMBRE!J24)</f>
        <v>0</v>
      </c>
      <c r="K24" s="17">
        <f>SUM(ENERO:DICIEMBRE!K24)</f>
        <v>4</v>
      </c>
      <c r="L24" s="17">
        <f>SUM(ENERO:DICIEMBRE!L24)</f>
        <v>0</v>
      </c>
      <c r="M24" s="17">
        <f>SUM(ENERO:DICIEMBRE!M24)</f>
        <v>1</v>
      </c>
      <c r="N24" s="17">
        <f>SUM(ENERO:DICIEMBRE!N24)</f>
        <v>6</v>
      </c>
      <c r="O24" s="17">
        <f>SUM(ENERO:DICIEMBRE!O24)</f>
        <v>26</v>
      </c>
      <c r="P24" s="17">
        <f>SUM(ENERO:DICIEMBRE!P24)</f>
        <v>11</v>
      </c>
      <c r="Q24" s="17">
        <f>SUM(ENERO:DICIEMBRE!Q24)</f>
        <v>8</v>
      </c>
      <c r="R24" s="17">
        <f>SUM(ENERO:DICIEMBRE!R24)</f>
        <v>0</v>
      </c>
      <c r="S24" s="17">
        <f>SUM(ENERO:DICIEMBRE!S24)</f>
        <v>0</v>
      </c>
      <c r="T24" s="17">
        <f>SUM(ENERO:DICIEMBRE!T24)</f>
        <v>6</v>
      </c>
      <c r="U24" s="17">
        <f>SUM(ENERO:DICIEMBRE!U24)</f>
        <v>22</v>
      </c>
      <c r="V24" s="17">
        <f>SUM(ENERO:DICIEMBRE!V24)</f>
        <v>6</v>
      </c>
      <c r="W24" s="17">
        <f>SUM(ENERO:DICIEMBRE!W24)</f>
        <v>21</v>
      </c>
      <c r="X24" s="17">
        <f>SUM(ENERO:DICIEMBRE!X24)</f>
        <v>33</v>
      </c>
      <c r="Y24" s="17">
        <f>SUM(ENERO:DICIEMBRE!Y24)</f>
        <v>35</v>
      </c>
      <c r="Z24" s="17">
        <f>SUM(ENERO:DICIEMBRE!Z24)</f>
        <v>7</v>
      </c>
      <c r="AA24" s="17">
        <f>SUM(ENERO:DICIEMBRE!AA24)</f>
        <v>4</v>
      </c>
      <c r="AB24" s="17">
        <f>SUM(ENERO:DICIEMBRE!AB24)</f>
        <v>12</v>
      </c>
      <c r="AC24" s="17">
        <f>SUM(ENERO:DICIEMBRE!AC24)</f>
        <v>0</v>
      </c>
      <c r="AD24" s="17">
        <f>SUM(ENERO:DICIEMBRE!AD24)</f>
        <v>0</v>
      </c>
      <c r="AE24" s="17">
        <f>SUM(ENERO:DICIEMBRE!AE24)</f>
        <v>0</v>
      </c>
      <c r="AF24" s="17">
        <f>SUM(ENERO:DICIEMBRE!AF24)</f>
        <v>0</v>
      </c>
      <c r="AG24" s="17">
        <f>SUM(ENERO:DICIEMBRE!AG24)</f>
        <v>0</v>
      </c>
      <c r="AH24" s="17">
        <f>SUM(ENERO:DICIEMBRE!AH24)</f>
        <v>0</v>
      </c>
      <c r="AI24" s="17">
        <f>SUM(ENERO:DICIEMBRE!AI24)</f>
        <v>0</v>
      </c>
      <c r="AJ24" s="17">
        <f>SUM(ENERO:DICIEMBRE!AJ24)</f>
        <v>0</v>
      </c>
      <c r="AK24" s="17">
        <f>SUM(ENERO:DICIEMBRE!AK24)</f>
        <v>0</v>
      </c>
      <c r="AL24" s="17">
        <f>SUM(ENERO:DICIEMBRE!AL24)</f>
        <v>0</v>
      </c>
      <c r="AM24" s="17">
        <f>SUM(ENERO:DICIEMBRE!AM24)</f>
        <v>0</v>
      </c>
      <c r="AN24" s="17">
        <f>SUM(ENERO:DICIEMBRE!AN24)</f>
        <v>0</v>
      </c>
      <c r="AO24" s="17">
        <f>SUM(ENERO:DICIEMBRE!AO24)</f>
        <v>0</v>
      </c>
      <c r="AP24" s="17">
        <f>SUM(ENERO:DICIEMBRE!AP24)</f>
        <v>0</v>
      </c>
      <c r="AQ24" s="17">
        <f>SUM(ENERO:DICIEMBRE!AQ24)</f>
        <v>8</v>
      </c>
      <c r="AR24" s="17">
        <f>SUM(ENERO:DICIEMBRE!AR24)</f>
        <v>0</v>
      </c>
      <c r="AS24" s="17">
        <f>SUM(ENERO:DICIEMBRE!AS24)</f>
        <v>0</v>
      </c>
      <c r="AT24" s="17">
        <f>SUM(ENERO:DICIEMBRE!AT24)</f>
        <v>0</v>
      </c>
      <c r="AU24" s="17">
        <f>SUM(ENERO:DICIEMBRE!AU24)</f>
        <v>65</v>
      </c>
      <c r="AV24" s="17">
        <f>SUM(ENERO:DICIEMBRE!AV24)</f>
        <v>4</v>
      </c>
      <c r="AW24" s="17">
        <f>SUM(ENERO:DICIEMBRE!AW24)</f>
        <v>0</v>
      </c>
      <c r="AX24" s="17">
        <f>SUM(ENERO:DICIEMBRE!AX24)</f>
        <v>8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I24" s="2"/>
      <c r="CJ24" s="2"/>
      <c r="CK24" s="2"/>
      <c r="CL24" s="2"/>
      <c r="CM24" s="2"/>
      <c r="CN24" s="2"/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customFormat="1" x14ac:dyDescent="0.25">
      <c r="A25" s="1276" t="s">
        <v>50</v>
      </c>
      <c r="B25" s="1277"/>
      <c r="C25" s="1278"/>
      <c r="D25" s="562">
        <f t="shared" si="24"/>
        <v>215</v>
      </c>
      <c r="E25" s="563">
        <f t="shared" si="31"/>
        <v>89</v>
      </c>
      <c r="F25" s="564">
        <f t="shared" si="31"/>
        <v>126</v>
      </c>
      <c r="G25" s="17">
        <f>SUM(ENERO:DICIEMBRE!G25)</f>
        <v>0</v>
      </c>
      <c r="H25" s="17">
        <f>SUM(ENERO:DICIEMBRE!H25)</f>
        <v>0</v>
      </c>
      <c r="I25" s="17">
        <f>SUM(ENERO:DICIEMBRE!I25)</f>
        <v>0</v>
      </c>
      <c r="J25" s="17">
        <f>SUM(ENERO:DICIEMBRE!J25)</f>
        <v>5</v>
      </c>
      <c r="K25" s="17">
        <f>SUM(ENERO:DICIEMBRE!K25)</f>
        <v>5</v>
      </c>
      <c r="L25" s="17">
        <f>SUM(ENERO:DICIEMBRE!L25)</f>
        <v>1</v>
      </c>
      <c r="M25" s="17">
        <f>SUM(ENERO:DICIEMBRE!M25)</f>
        <v>3</v>
      </c>
      <c r="N25" s="17">
        <f>SUM(ENERO:DICIEMBRE!N25)</f>
        <v>3</v>
      </c>
      <c r="O25" s="17">
        <f>SUM(ENERO:DICIEMBRE!O25)</f>
        <v>11</v>
      </c>
      <c r="P25" s="17">
        <f>SUM(ENERO:DICIEMBRE!P25)</f>
        <v>13</v>
      </c>
      <c r="Q25" s="17">
        <f>SUM(ENERO:DICIEMBRE!Q25)</f>
        <v>4</v>
      </c>
      <c r="R25" s="17">
        <f>SUM(ENERO:DICIEMBRE!R25)</f>
        <v>2</v>
      </c>
      <c r="S25" s="17">
        <f>SUM(ENERO:DICIEMBRE!S25)</f>
        <v>14</v>
      </c>
      <c r="T25" s="17">
        <f>SUM(ENERO:DICIEMBRE!T25)</f>
        <v>5</v>
      </c>
      <c r="U25" s="17">
        <f>SUM(ENERO:DICIEMBRE!U25)</f>
        <v>7</v>
      </c>
      <c r="V25" s="17">
        <f>SUM(ENERO:DICIEMBRE!V25)</f>
        <v>6</v>
      </c>
      <c r="W25" s="17">
        <f>SUM(ENERO:DICIEMBRE!W25)</f>
        <v>16</v>
      </c>
      <c r="X25" s="17">
        <f>SUM(ENERO:DICIEMBRE!X25)</f>
        <v>7</v>
      </c>
      <c r="Y25" s="17">
        <f>SUM(ENERO:DICIEMBRE!Y25)</f>
        <v>14</v>
      </c>
      <c r="Z25" s="17">
        <f>SUM(ENERO:DICIEMBRE!Z25)</f>
        <v>12</v>
      </c>
      <c r="AA25" s="17">
        <f>SUM(ENERO:DICIEMBRE!AA25)</f>
        <v>2</v>
      </c>
      <c r="AB25" s="17">
        <f>SUM(ENERO:DICIEMBRE!AB25)</f>
        <v>4</v>
      </c>
      <c r="AC25" s="17">
        <f>SUM(ENERO:DICIEMBRE!AC25)</f>
        <v>0</v>
      </c>
      <c r="AD25" s="17">
        <f>SUM(ENERO:DICIEMBRE!AD25)</f>
        <v>6</v>
      </c>
      <c r="AE25" s="17">
        <f>SUM(ENERO:DICIEMBRE!AE25)</f>
        <v>3</v>
      </c>
      <c r="AF25" s="17">
        <f>SUM(ENERO:DICIEMBRE!AF25)</f>
        <v>23</v>
      </c>
      <c r="AG25" s="17">
        <f>SUM(ENERO:DICIEMBRE!AG25)</f>
        <v>3</v>
      </c>
      <c r="AH25" s="17">
        <f>SUM(ENERO:DICIEMBRE!AH25)</f>
        <v>12</v>
      </c>
      <c r="AI25" s="17">
        <f>SUM(ENERO:DICIEMBRE!AI25)</f>
        <v>2</v>
      </c>
      <c r="AJ25" s="17">
        <f>SUM(ENERO:DICIEMBRE!AJ25)</f>
        <v>9</v>
      </c>
      <c r="AK25" s="17">
        <f>SUM(ENERO:DICIEMBRE!AK25)</f>
        <v>2</v>
      </c>
      <c r="AL25" s="17">
        <f>SUM(ENERO:DICIEMBRE!AL25)</f>
        <v>7</v>
      </c>
      <c r="AM25" s="17">
        <f>SUM(ENERO:DICIEMBRE!AM25)</f>
        <v>2</v>
      </c>
      <c r="AN25" s="17">
        <f>SUM(ENERO:DICIEMBRE!AN25)</f>
        <v>9</v>
      </c>
      <c r="AO25" s="17">
        <f>SUM(ENERO:DICIEMBRE!AO25)</f>
        <v>1</v>
      </c>
      <c r="AP25" s="17">
        <f>SUM(ENERO:DICIEMBRE!AP25)</f>
        <v>2</v>
      </c>
      <c r="AQ25" s="17">
        <f>SUM(ENERO:DICIEMBRE!AQ25)</f>
        <v>1</v>
      </c>
      <c r="AR25" s="17">
        <f>SUM(ENERO:DICIEMBRE!AR25)</f>
        <v>8</v>
      </c>
      <c r="AS25" s="17">
        <f>SUM(ENERO:DICIEMBRE!AS25)</f>
        <v>0</v>
      </c>
      <c r="AT25" s="17">
        <f>SUM(ENERO:DICIEMBRE!AT25)</f>
        <v>0</v>
      </c>
      <c r="AU25" s="17">
        <f>SUM(ENERO:DICIEMBRE!AU25)</f>
        <v>39</v>
      </c>
      <c r="AV25" s="17">
        <f>SUM(ENERO:DICIEMBRE!AV25)</f>
        <v>4</v>
      </c>
      <c r="AW25" s="17">
        <f>SUM(ENERO:DICIEMBRE!AW25)</f>
        <v>1</v>
      </c>
      <c r="AX25" s="17">
        <f>SUM(ENERO:DICIEMBRE!AX25)</f>
        <v>2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I25" s="2"/>
      <c r="CJ25" s="2"/>
      <c r="CK25" s="2"/>
      <c r="CL25" s="2"/>
      <c r="CM25" s="2"/>
      <c r="CN25" s="2"/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customForma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17">
        <f>SUM(ENERO:DICIEMBRE!G26)</f>
        <v>0</v>
      </c>
      <c r="H26" s="17">
        <f>SUM(ENERO:DICIEMBRE!H26)</f>
        <v>0</v>
      </c>
      <c r="I26" s="17">
        <f>SUM(ENERO:DICIEMBRE!I26)</f>
        <v>0</v>
      </c>
      <c r="J26" s="17">
        <f>SUM(ENERO:DICIEMBRE!J26)</f>
        <v>0</v>
      </c>
      <c r="K26" s="17">
        <f>SUM(ENERO:DICIEMBRE!K26)</f>
        <v>0</v>
      </c>
      <c r="L26" s="17">
        <f>SUM(ENERO:DICIEMBRE!L26)</f>
        <v>0</v>
      </c>
      <c r="M26" s="17">
        <f>SUM(ENERO:DICIEMBRE!M26)</f>
        <v>0</v>
      </c>
      <c r="N26" s="17">
        <f>SUM(ENERO:DICIEMBRE!N26)</f>
        <v>0</v>
      </c>
      <c r="O26" s="17">
        <f>SUM(ENERO:DICIEMBRE!O26)</f>
        <v>0</v>
      </c>
      <c r="P26" s="17">
        <f>SUM(ENERO:DICIEMBRE!P26)</f>
        <v>0</v>
      </c>
      <c r="Q26" s="17">
        <f>SUM(ENERO:DICIEMBRE!Q26)</f>
        <v>0</v>
      </c>
      <c r="R26" s="17">
        <f>SUM(ENERO:DICIEMBRE!R26)</f>
        <v>0</v>
      </c>
      <c r="S26" s="17">
        <f>SUM(ENERO:DICIEMBRE!S26)</f>
        <v>0</v>
      </c>
      <c r="T26" s="17">
        <f>SUM(ENERO:DICIEMBRE!T26)</f>
        <v>0</v>
      </c>
      <c r="U26" s="17">
        <f>SUM(ENERO:DICIEMBRE!U26)</f>
        <v>0</v>
      </c>
      <c r="V26" s="17">
        <f>SUM(ENERO:DICIEMBRE!V26)</f>
        <v>0</v>
      </c>
      <c r="W26" s="17">
        <f>SUM(ENERO:DICIEMBRE!W26)</f>
        <v>0</v>
      </c>
      <c r="X26" s="17">
        <f>SUM(ENERO:DICIEMBRE!X26)</f>
        <v>0</v>
      </c>
      <c r="Y26" s="17">
        <f>SUM(ENERO:DICIEMBRE!Y26)</f>
        <v>0</v>
      </c>
      <c r="Z26" s="17">
        <f>SUM(ENERO:DICIEMBRE!Z26)</f>
        <v>0</v>
      </c>
      <c r="AA26" s="17">
        <f>SUM(ENERO:DICIEMBRE!AA26)</f>
        <v>0</v>
      </c>
      <c r="AB26" s="17">
        <f>SUM(ENERO:DICIEMBRE!AB26)</f>
        <v>0</v>
      </c>
      <c r="AC26" s="17">
        <f>SUM(ENERO:DICIEMBRE!AC26)</f>
        <v>0</v>
      </c>
      <c r="AD26" s="17">
        <f>SUM(ENERO:DICIEMBRE!AD26)</f>
        <v>0</v>
      </c>
      <c r="AE26" s="17">
        <f>SUM(ENERO:DICIEMBRE!AE26)</f>
        <v>0</v>
      </c>
      <c r="AF26" s="17">
        <f>SUM(ENERO:DICIEMBRE!AF26)</f>
        <v>0</v>
      </c>
      <c r="AG26" s="17">
        <f>SUM(ENERO:DICIEMBRE!AG26)</f>
        <v>0</v>
      </c>
      <c r="AH26" s="17">
        <f>SUM(ENERO:DICIEMBRE!AH26)</f>
        <v>0</v>
      </c>
      <c r="AI26" s="17">
        <f>SUM(ENERO:DICIEMBRE!AI26)</f>
        <v>0</v>
      </c>
      <c r="AJ26" s="17">
        <f>SUM(ENERO:DICIEMBRE!AJ26)</f>
        <v>0</v>
      </c>
      <c r="AK26" s="17">
        <f>SUM(ENERO:DICIEMBRE!AK26)</f>
        <v>0</v>
      </c>
      <c r="AL26" s="17">
        <f>SUM(ENERO:DICIEMBRE!AL26)</f>
        <v>0</v>
      </c>
      <c r="AM26" s="17">
        <f>SUM(ENERO:DICIEMBRE!AM26)</f>
        <v>0</v>
      </c>
      <c r="AN26" s="17">
        <f>SUM(ENERO:DICIEMBRE!AN26)</f>
        <v>0</v>
      </c>
      <c r="AO26" s="17">
        <f>SUM(ENERO:DICIEMBRE!AO26)</f>
        <v>0</v>
      </c>
      <c r="AP26" s="17">
        <f>SUM(ENERO:DICIEMBRE!AP26)</f>
        <v>0</v>
      </c>
      <c r="AQ26" s="17">
        <f>SUM(ENERO:DICIEMBRE!AQ26)</f>
        <v>0</v>
      </c>
      <c r="AR26" s="17">
        <f>SUM(ENERO:DICIEMBRE!AR26)</f>
        <v>0</v>
      </c>
      <c r="AS26" s="17">
        <f>SUM(ENERO:DICIEMBRE!AS26)</f>
        <v>0</v>
      </c>
      <c r="AT26" s="17">
        <f>SUM(ENERO:DICIEMBRE!AT26)</f>
        <v>0</v>
      </c>
      <c r="AU26" s="17">
        <f>SUM(ENERO:DICIEMBRE!AU26)</f>
        <v>0</v>
      </c>
      <c r="AV26" s="17">
        <f>SUM(ENERO:DICIEMBRE!AV26)</f>
        <v>0</v>
      </c>
      <c r="AW26" s="17">
        <f>SUM(ENERO:DICIEMBRE!AW26)</f>
        <v>0</v>
      </c>
      <c r="AX26" s="17">
        <f>SUM(ENERO:DICIEMBRE!AX26)</f>
        <v>0</v>
      </c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I26" s="2"/>
      <c r="CJ26" s="2"/>
      <c r="CK26" s="2"/>
      <c r="CL26" s="2"/>
      <c r="CM26" s="2"/>
      <c r="CN26" s="2"/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customForma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17">
        <f>SUM(ENERO:DICIEMBRE!G27)</f>
        <v>0</v>
      </c>
      <c r="H27" s="17">
        <f>SUM(ENERO:DICIEMBRE!H27)</f>
        <v>0</v>
      </c>
      <c r="I27" s="17">
        <f>SUM(ENERO:DICIEMBRE!I27)</f>
        <v>0</v>
      </c>
      <c r="J27" s="17">
        <f>SUM(ENERO:DICIEMBRE!J27)</f>
        <v>0</v>
      </c>
      <c r="K27" s="17">
        <f>SUM(ENERO:DICIEMBRE!K27)</f>
        <v>0</v>
      </c>
      <c r="L27" s="17">
        <f>SUM(ENERO:DICIEMBRE!L27)</f>
        <v>0</v>
      </c>
      <c r="M27" s="17">
        <f>SUM(ENERO:DICIEMBRE!M27)</f>
        <v>0</v>
      </c>
      <c r="N27" s="17">
        <f>SUM(ENERO:DICIEMBRE!N27)</f>
        <v>0</v>
      </c>
      <c r="O27" s="17">
        <f>SUM(ENERO:DICIEMBRE!O27)</f>
        <v>0</v>
      </c>
      <c r="P27" s="17">
        <f>SUM(ENERO:DICIEMBRE!P27)</f>
        <v>0</v>
      </c>
      <c r="Q27" s="17">
        <f>SUM(ENERO:DICIEMBRE!Q27)</f>
        <v>0</v>
      </c>
      <c r="R27" s="17">
        <f>SUM(ENERO:DICIEMBRE!R27)</f>
        <v>0</v>
      </c>
      <c r="S27" s="17">
        <f>SUM(ENERO:DICIEMBRE!S27)</f>
        <v>0</v>
      </c>
      <c r="T27" s="17">
        <f>SUM(ENERO:DICIEMBRE!T27)</f>
        <v>0</v>
      </c>
      <c r="U27" s="17">
        <f>SUM(ENERO:DICIEMBRE!U27)</f>
        <v>0</v>
      </c>
      <c r="V27" s="17">
        <f>SUM(ENERO:DICIEMBRE!V27)</f>
        <v>0</v>
      </c>
      <c r="W27" s="17">
        <f>SUM(ENERO:DICIEMBRE!W27)</f>
        <v>0</v>
      </c>
      <c r="X27" s="17">
        <f>SUM(ENERO:DICIEMBRE!X27)</f>
        <v>0</v>
      </c>
      <c r="Y27" s="17">
        <f>SUM(ENERO:DICIEMBRE!Y27)</f>
        <v>0</v>
      </c>
      <c r="Z27" s="17">
        <f>SUM(ENERO:DICIEMBRE!Z27)</f>
        <v>0</v>
      </c>
      <c r="AA27" s="17">
        <f>SUM(ENERO:DICIEMBRE!AA27)</f>
        <v>0</v>
      </c>
      <c r="AB27" s="17">
        <f>SUM(ENERO:DICIEMBRE!AB27)</f>
        <v>0</v>
      </c>
      <c r="AC27" s="17">
        <f>SUM(ENERO:DICIEMBRE!AC27)</f>
        <v>0</v>
      </c>
      <c r="AD27" s="17">
        <f>SUM(ENERO:DICIEMBRE!AD27)</f>
        <v>0</v>
      </c>
      <c r="AE27" s="17">
        <f>SUM(ENERO:DICIEMBRE!AE27)</f>
        <v>0</v>
      </c>
      <c r="AF27" s="17">
        <f>SUM(ENERO:DICIEMBRE!AF27)</f>
        <v>0</v>
      </c>
      <c r="AG27" s="17">
        <f>SUM(ENERO:DICIEMBRE!AG27)</f>
        <v>0</v>
      </c>
      <c r="AH27" s="17">
        <f>SUM(ENERO:DICIEMBRE!AH27)</f>
        <v>0</v>
      </c>
      <c r="AI27" s="17">
        <f>SUM(ENERO:DICIEMBRE!AI27)</f>
        <v>0</v>
      </c>
      <c r="AJ27" s="17">
        <f>SUM(ENERO:DICIEMBRE!AJ27)</f>
        <v>0</v>
      </c>
      <c r="AK27" s="17">
        <f>SUM(ENERO:DICIEMBRE!AK27)</f>
        <v>0</v>
      </c>
      <c r="AL27" s="17">
        <f>SUM(ENERO:DICIEMBRE!AL27)</f>
        <v>0</v>
      </c>
      <c r="AM27" s="17">
        <f>SUM(ENERO:DICIEMBRE!AM27)</f>
        <v>0</v>
      </c>
      <c r="AN27" s="17">
        <f>SUM(ENERO:DICIEMBRE!AN27)</f>
        <v>0</v>
      </c>
      <c r="AO27" s="17">
        <f>SUM(ENERO:DICIEMBRE!AO27)</f>
        <v>0</v>
      </c>
      <c r="AP27" s="17">
        <f>SUM(ENERO:DICIEMBRE!AP27)</f>
        <v>0</v>
      </c>
      <c r="AQ27" s="17">
        <f>SUM(ENERO:DICIEMBRE!AQ27)</f>
        <v>0</v>
      </c>
      <c r="AR27" s="17">
        <f>SUM(ENERO:DICIEMBRE!AR27)</f>
        <v>0</v>
      </c>
      <c r="AS27" s="17">
        <f>SUM(ENERO:DICIEMBRE!AS27)</f>
        <v>0</v>
      </c>
      <c r="AT27" s="17">
        <f>SUM(ENERO:DICIEMBRE!AT27)</f>
        <v>0</v>
      </c>
      <c r="AU27" s="17">
        <f>SUM(ENERO:DICIEMBRE!AU27)</f>
        <v>0</v>
      </c>
      <c r="AV27" s="17">
        <f>SUM(ENERO:DICIEMBRE!AV27)</f>
        <v>0</v>
      </c>
      <c r="AW27" s="17">
        <f>SUM(ENERO:DICIEMBRE!AW27)</f>
        <v>0</v>
      </c>
      <c r="AX27" s="17">
        <f>SUM(ENERO:DICIEMBRE!AX27)</f>
        <v>0</v>
      </c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I27" s="2"/>
      <c r="CJ27" s="2"/>
      <c r="CK27" s="2"/>
      <c r="CL27" s="2"/>
      <c r="CM27" s="2"/>
      <c r="CN27" s="2"/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customFormat="1" x14ac:dyDescent="0.25">
      <c r="A28" s="1276" t="s">
        <v>53</v>
      </c>
      <c r="B28" s="1277"/>
      <c r="C28" s="1278"/>
      <c r="D28" s="568">
        <f t="shared" si="24"/>
        <v>118</v>
      </c>
      <c r="E28" s="563">
        <f t="shared" si="31"/>
        <v>57</v>
      </c>
      <c r="F28" s="564">
        <f t="shared" si="31"/>
        <v>61</v>
      </c>
      <c r="G28" s="17">
        <f>SUM(ENERO:DICIEMBRE!G28)</f>
        <v>0</v>
      </c>
      <c r="H28" s="17">
        <f>SUM(ENERO:DICIEMBRE!H28)</f>
        <v>0</v>
      </c>
      <c r="I28" s="17">
        <f>SUM(ENERO:DICIEMBRE!I28)</f>
        <v>0</v>
      </c>
      <c r="J28" s="17">
        <f>SUM(ENERO:DICIEMBRE!J28)</f>
        <v>0</v>
      </c>
      <c r="K28" s="17">
        <f>SUM(ENERO:DICIEMBRE!K28)</f>
        <v>1</v>
      </c>
      <c r="L28" s="17">
        <f>SUM(ENERO:DICIEMBRE!L28)</f>
        <v>0</v>
      </c>
      <c r="M28" s="17">
        <f>SUM(ENERO:DICIEMBRE!M28)</f>
        <v>0</v>
      </c>
      <c r="N28" s="17">
        <f>SUM(ENERO:DICIEMBRE!N28)</f>
        <v>0</v>
      </c>
      <c r="O28" s="17">
        <f>SUM(ENERO:DICIEMBRE!O28)</f>
        <v>0</v>
      </c>
      <c r="P28" s="17">
        <f>SUM(ENERO:DICIEMBRE!P28)</f>
        <v>1</v>
      </c>
      <c r="Q28" s="17">
        <f>SUM(ENERO:DICIEMBRE!Q28)</f>
        <v>2</v>
      </c>
      <c r="R28" s="17">
        <f>SUM(ENERO:DICIEMBRE!R28)</f>
        <v>3</v>
      </c>
      <c r="S28" s="17">
        <f>SUM(ENERO:DICIEMBRE!S28)</f>
        <v>5</v>
      </c>
      <c r="T28" s="17">
        <f>SUM(ENERO:DICIEMBRE!T28)</f>
        <v>4</v>
      </c>
      <c r="U28" s="17">
        <f>SUM(ENERO:DICIEMBRE!U28)</f>
        <v>2</v>
      </c>
      <c r="V28" s="17">
        <f>SUM(ENERO:DICIEMBRE!V28)</f>
        <v>2</v>
      </c>
      <c r="W28" s="17">
        <f>SUM(ENERO:DICIEMBRE!W28)</f>
        <v>3</v>
      </c>
      <c r="X28" s="17">
        <f>SUM(ENERO:DICIEMBRE!X28)</f>
        <v>8</v>
      </c>
      <c r="Y28" s="17">
        <f>SUM(ENERO:DICIEMBRE!Y28)</f>
        <v>6</v>
      </c>
      <c r="Z28" s="17">
        <f>SUM(ENERO:DICIEMBRE!Z28)</f>
        <v>2</v>
      </c>
      <c r="AA28" s="17">
        <f>SUM(ENERO:DICIEMBRE!AA28)</f>
        <v>3</v>
      </c>
      <c r="AB28" s="17">
        <f>SUM(ENERO:DICIEMBRE!AB28)</f>
        <v>2</v>
      </c>
      <c r="AC28" s="17">
        <f>SUM(ENERO:DICIEMBRE!AC28)</f>
        <v>1</v>
      </c>
      <c r="AD28" s="17">
        <f>SUM(ENERO:DICIEMBRE!AD28)</f>
        <v>4</v>
      </c>
      <c r="AE28" s="17">
        <f>SUM(ENERO:DICIEMBRE!AE28)</f>
        <v>16</v>
      </c>
      <c r="AF28" s="17">
        <f>SUM(ENERO:DICIEMBRE!AF28)</f>
        <v>6</v>
      </c>
      <c r="AG28" s="17">
        <f>SUM(ENERO:DICIEMBRE!AG28)</f>
        <v>2</v>
      </c>
      <c r="AH28" s="17">
        <f>SUM(ENERO:DICIEMBRE!AH28)</f>
        <v>16</v>
      </c>
      <c r="AI28" s="17">
        <f>SUM(ENERO:DICIEMBRE!AI28)</f>
        <v>6</v>
      </c>
      <c r="AJ28" s="17">
        <f>SUM(ENERO:DICIEMBRE!AJ28)</f>
        <v>6</v>
      </c>
      <c r="AK28" s="17">
        <f>SUM(ENERO:DICIEMBRE!AK28)</f>
        <v>3</v>
      </c>
      <c r="AL28" s="17">
        <f>SUM(ENERO:DICIEMBRE!AL28)</f>
        <v>3</v>
      </c>
      <c r="AM28" s="17">
        <f>SUM(ENERO:DICIEMBRE!AM28)</f>
        <v>6</v>
      </c>
      <c r="AN28" s="17">
        <f>SUM(ENERO:DICIEMBRE!AN28)</f>
        <v>4</v>
      </c>
      <c r="AO28" s="17">
        <f>SUM(ENERO:DICIEMBRE!AO28)</f>
        <v>1</v>
      </c>
      <c r="AP28" s="17">
        <f>SUM(ENERO:DICIEMBRE!AP28)</f>
        <v>0</v>
      </c>
      <c r="AQ28" s="17">
        <f>SUM(ENERO:DICIEMBRE!AQ28)</f>
        <v>0</v>
      </c>
      <c r="AR28" s="17">
        <f>SUM(ENERO:DICIEMBRE!AR28)</f>
        <v>0</v>
      </c>
      <c r="AS28" s="17">
        <f>SUM(ENERO:DICIEMBRE!AS28)</f>
        <v>0</v>
      </c>
      <c r="AT28" s="17">
        <f>SUM(ENERO:DICIEMBRE!AT28)</f>
        <v>0</v>
      </c>
      <c r="AU28" s="17">
        <f>SUM(ENERO:DICIEMBRE!AU28)</f>
        <v>7</v>
      </c>
      <c r="AV28" s="17">
        <f>SUM(ENERO:DICIEMBRE!AV28)</f>
        <v>0</v>
      </c>
      <c r="AW28" s="17">
        <f>SUM(ENERO:DICIEMBRE!AW28)</f>
        <v>0</v>
      </c>
      <c r="AX28" s="17">
        <f>SUM(ENERO:DICIEMBRE!AX28)</f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I28" s="2"/>
      <c r="CJ28" s="2"/>
      <c r="CK28" s="2"/>
      <c r="CL28" s="2"/>
      <c r="CM28" s="2"/>
      <c r="CN28" s="2"/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customForma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17">
        <f>SUM(ENERO:DICIEMBRE!G29)</f>
        <v>0</v>
      </c>
      <c r="H29" s="17">
        <f>SUM(ENERO:DICIEMBRE!H29)</f>
        <v>0</v>
      </c>
      <c r="I29" s="17">
        <f>SUM(ENERO:DICIEMBRE!I29)</f>
        <v>0</v>
      </c>
      <c r="J29" s="17">
        <f>SUM(ENERO:DICIEMBRE!J29)</f>
        <v>0</v>
      </c>
      <c r="K29" s="17">
        <f>SUM(ENERO:DICIEMBRE!K29)</f>
        <v>0</v>
      </c>
      <c r="L29" s="17">
        <f>SUM(ENERO:DICIEMBRE!L29)</f>
        <v>0</v>
      </c>
      <c r="M29" s="17">
        <f>SUM(ENERO:DICIEMBRE!M29)</f>
        <v>0</v>
      </c>
      <c r="N29" s="17">
        <f>SUM(ENERO:DICIEMBRE!N29)</f>
        <v>0</v>
      </c>
      <c r="O29" s="17">
        <f>SUM(ENERO:DICIEMBRE!O29)</f>
        <v>0</v>
      </c>
      <c r="P29" s="17">
        <f>SUM(ENERO:DICIEMBRE!P29)</f>
        <v>0</v>
      </c>
      <c r="Q29" s="17">
        <f>SUM(ENERO:DICIEMBRE!Q29)</f>
        <v>0</v>
      </c>
      <c r="R29" s="17">
        <f>SUM(ENERO:DICIEMBRE!R29)</f>
        <v>0</v>
      </c>
      <c r="S29" s="17">
        <f>SUM(ENERO:DICIEMBRE!S29)</f>
        <v>0</v>
      </c>
      <c r="T29" s="17">
        <f>SUM(ENERO:DICIEMBRE!T29)</f>
        <v>0</v>
      </c>
      <c r="U29" s="17">
        <f>SUM(ENERO:DICIEMBRE!U29)</f>
        <v>0</v>
      </c>
      <c r="V29" s="17">
        <f>SUM(ENERO:DICIEMBRE!V29)</f>
        <v>0</v>
      </c>
      <c r="W29" s="17">
        <f>SUM(ENERO:DICIEMBRE!W29)</f>
        <v>0</v>
      </c>
      <c r="X29" s="17">
        <f>SUM(ENERO:DICIEMBRE!X29)</f>
        <v>0</v>
      </c>
      <c r="Y29" s="17">
        <f>SUM(ENERO:DICIEMBRE!Y29)</f>
        <v>0</v>
      </c>
      <c r="Z29" s="17">
        <f>SUM(ENERO:DICIEMBRE!Z29)</f>
        <v>0</v>
      </c>
      <c r="AA29" s="17">
        <f>SUM(ENERO:DICIEMBRE!AA29)</f>
        <v>0</v>
      </c>
      <c r="AB29" s="17">
        <f>SUM(ENERO:DICIEMBRE!AB29)</f>
        <v>0</v>
      </c>
      <c r="AC29" s="17">
        <f>SUM(ENERO:DICIEMBRE!AC29)</f>
        <v>0</v>
      </c>
      <c r="AD29" s="17">
        <f>SUM(ENERO:DICIEMBRE!AD29)</f>
        <v>0</v>
      </c>
      <c r="AE29" s="17">
        <f>SUM(ENERO:DICIEMBRE!AE29)</f>
        <v>0</v>
      </c>
      <c r="AF29" s="17">
        <f>SUM(ENERO:DICIEMBRE!AF29)</f>
        <v>0</v>
      </c>
      <c r="AG29" s="17">
        <f>SUM(ENERO:DICIEMBRE!AG29)</f>
        <v>0</v>
      </c>
      <c r="AH29" s="17">
        <f>SUM(ENERO:DICIEMBRE!AH29)</f>
        <v>0</v>
      </c>
      <c r="AI29" s="17">
        <f>SUM(ENERO:DICIEMBRE!AI29)</f>
        <v>0</v>
      </c>
      <c r="AJ29" s="17">
        <f>SUM(ENERO:DICIEMBRE!AJ29)</f>
        <v>0</v>
      </c>
      <c r="AK29" s="17">
        <f>SUM(ENERO:DICIEMBRE!AK29)</f>
        <v>0</v>
      </c>
      <c r="AL29" s="17">
        <f>SUM(ENERO:DICIEMBRE!AL29)</f>
        <v>0</v>
      </c>
      <c r="AM29" s="17">
        <f>SUM(ENERO:DICIEMBRE!AM29)</f>
        <v>0</v>
      </c>
      <c r="AN29" s="17">
        <f>SUM(ENERO:DICIEMBRE!AN29)</f>
        <v>0</v>
      </c>
      <c r="AO29" s="17">
        <f>SUM(ENERO:DICIEMBRE!AO29)</f>
        <v>0</v>
      </c>
      <c r="AP29" s="17">
        <f>SUM(ENERO:DICIEMBRE!AP29)</f>
        <v>0</v>
      </c>
      <c r="AQ29" s="17">
        <f>SUM(ENERO:DICIEMBRE!AQ29)</f>
        <v>0</v>
      </c>
      <c r="AR29" s="17">
        <f>SUM(ENERO:DICIEMBRE!AR29)</f>
        <v>0</v>
      </c>
      <c r="AS29" s="17">
        <f>SUM(ENERO:DICIEMBRE!AS29)</f>
        <v>0</v>
      </c>
      <c r="AT29" s="17">
        <f>SUM(ENERO:DICIEMBRE!AT29)</f>
        <v>0</v>
      </c>
      <c r="AU29" s="17">
        <f>SUM(ENERO:DICIEMBRE!AU29)</f>
        <v>0</v>
      </c>
      <c r="AV29" s="17">
        <f>SUM(ENERO:DICIEMBRE!AV29)</f>
        <v>0</v>
      </c>
      <c r="AW29" s="17">
        <f>SUM(ENERO:DICIEMBRE!AW29)</f>
        <v>0</v>
      </c>
      <c r="AX29" s="17">
        <f>SUM(ENERO:DICIEMBRE!AX29)</f>
        <v>0</v>
      </c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I29" s="2"/>
      <c r="CJ29" s="2"/>
      <c r="CK29" s="2"/>
      <c r="CL29" s="2"/>
      <c r="CM29" s="2"/>
      <c r="CN29" s="2"/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customForma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17">
        <f>SUM(ENERO:DICIEMBRE!G30)</f>
        <v>0</v>
      </c>
      <c r="H30" s="17">
        <f>SUM(ENERO:DICIEMBRE!H30)</f>
        <v>0</v>
      </c>
      <c r="I30" s="17">
        <f>SUM(ENERO:DICIEMBRE!I30)</f>
        <v>0</v>
      </c>
      <c r="J30" s="17">
        <f>SUM(ENERO:DICIEMBRE!J30)</f>
        <v>0</v>
      </c>
      <c r="K30" s="17">
        <f>SUM(ENERO:DICIEMBRE!K30)</f>
        <v>0</v>
      </c>
      <c r="L30" s="17">
        <f>SUM(ENERO:DICIEMBRE!L30)</f>
        <v>0</v>
      </c>
      <c r="M30" s="17">
        <f>SUM(ENERO:DICIEMBRE!M30)</f>
        <v>0</v>
      </c>
      <c r="N30" s="17">
        <f>SUM(ENERO:DICIEMBRE!N30)</f>
        <v>0</v>
      </c>
      <c r="O30" s="17">
        <f>SUM(ENERO:DICIEMBRE!O30)</f>
        <v>0</v>
      </c>
      <c r="P30" s="17">
        <f>SUM(ENERO:DICIEMBRE!P30)</f>
        <v>0</v>
      </c>
      <c r="Q30" s="17">
        <f>SUM(ENERO:DICIEMBRE!Q30)</f>
        <v>0</v>
      </c>
      <c r="R30" s="17">
        <f>SUM(ENERO:DICIEMBRE!R30)</f>
        <v>0</v>
      </c>
      <c r="S30" s="17">
        <f>SUM(ENERO:DICIEMBRE!S30)</f>
        <v>0</v>
      </c>
      <c r="T30" s="17">
        <f>SUM(ENERO:DICIEMBRE!T30)</f>
        <v>0</v>
      </c>
      <c r="U30" s="17">
        <f>SUM(ENERO:DICIEMBRE!U30)</f>
        <v>0</v>
      </c>
      <c r="V30" s="17">
        <f>SUM(ENERO:DICIEMBRE!V30)</f>
        <v>0</v>
      </c>
      <c r="W30" s="17">
        <f>SUM(ENERO:DICIEMBRE!W30)</f>
        <v>0</v>
      </c>
      <c r="X30" s="17">
        <f>SUM(ENERO:DICIEMBRE!X30)</f>
        <v>0</v>
      </c>
      <c r="Y30" s="17">
        <f>SUM(ENERO:DICIEMBRE!Y30)</f>
        <v>0</v>
      </c>
      <c r="Z30" s="17">
        <f>SUM(ENERO:DICIEMBRE!Z30)</f>
        <v>0</v>
      </c>
      <c r="AA30" s="17">
        <f>SUM(ENERO:DICIEMBRE!AA30)</f>
        <v>0</v>
      </c>
      <c r="AB30" s="17">
        <f>SUM(ENERO:DICIEMBRE!AB30)</f>
        <v>0</v>
      </c>
      <c r="AC30" s="17">
        <f>SUM(ENERO:DICIEMBRE!AC30)</f>
        <v>0</v>
      </c>
      <c r="AD30" s="17">
        <f>SUM(ENERO:DICIEMBRE!AD30)</f>
        <v>0</v>
      </c>
      <c r="AE30" s="17">
        <f>SUM(ENERO:DICIEMBRE!AE30)</f>
        <v>0</v>
      </c>
      <c r="AF30" s="17">
        <f>SUM(ENERO:DICIEMBRE!AF30)</f>
        <v>0</v>
      </c>
      <c r="AG30" s="17">
        <f>SUM(ENERO:DICIEMBRE!AG30)</f>
        <v>0</v>
      </c>
      <c r="AH30" s="17">
        <f>SUM(ENERO:DICIEMBRE!AH30)</f>
        <v>0</v>
      </c>
      <c r="AI30" s="17">
        <f>SUM(ENERO:DICIEMBRE!AI30)</f>
        <v>0</v>
      </c>
      <c r="AJ30" s="17">
        <f>SUM(ENERO:DICIEMBRE!AJ30)</f>
        <v>0</v>
      </c>
      <c r="AK30" s="17">
        <f>SUM(ENERO:DICIEMBRE!AK30)</f>
        <v>0</v>
      </c>
      <c r="AL30" s="17">
        <f>SUM(ENERO:DICIEMBRE!AL30)</f>
        <v>0</v>
      </c>
      <c r="AM30" s="17">
        <f>SUM(ENERO:DICIEMBRE!AM30)</f>
        <v>0</v>
      </c>
      <c r="AN30" s="17">
        <f>SUM(ENERO:DICIEMBRE!AN30)</f>
        <v>0</v>
      </c>
      <c r="AO30" s="17">
        <f>SUM(ENERO:DICIEMBRE!AO30)</f>
        <v>0</v>
      </c>
      <c r="AP30" s="17">
        <f>SUM(ENERO:DICIEMBRE!AP30)</f>
        <v>0</v>
      </c>
      <c r="AQ30" s="17">
        <f>SUM(ENERO:DICIEMBRE!AQ30)</f>
        <v>0</v>
      </c>
      <c r="AR30" s="17">
        <f>SUM(ENERO:DICIEMBRE!AR30)</f>
        <v>0</v>
      </c>
      <c r="AS30" s="17">
        <f>SUM(ENERO:DICIEMBRE!AS30)</f>
        <v>0</v>
      </c>
      <c r="AT30" s="17">
        <f>SUM(ENERO:DICIEMBRE!AT30)</f>
        <v>0</v>
      </c>
      <c r="AU30" s="17">
        <f>SUM(ENERO:DICIEMBRE!AU30)</f>
        <v>0</v>
      </c>
      <c r="AV30" s="17">
        <f>SUM(ENERO:DICIEMBRE!AV30)</f>
        <v>0</v>
      </c>
      <c r="AW30" s="17">
        <f>SUM(ENERO:DICIEMBRE!AW30)</f>
        <v>0</v>
      </c>
      <c r="AX30" s="17">
        <f>SUM(ENERO:DICIEMBRE!AX30)</f>
        <v>0</v>
      </c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I30" s="2"/>
      <c r="CJ30" s="2"/>
      <c r="CK30" s="2"/>
      <c r="CL30" s="2"/>
      <c r="CM30" s="2"/>
      <c r="CN30" s="2"/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customFormat="1" x14ac:dyDescent="0.25">
      <c r="A31" s="1276" t="s">
        <v>56</v>
      </c>
      <c r="B31" s="1277"/>
      <c r="C31" s="1278"/>
      <c r="D31" s="562">
        <f t="shared" si="24"/>
        <v>777</v>
      </c>
      <c r="E31" s="563">
        <f t="shared" si="31"/>
        <v>218</v>
      </c>
      <c r="F31" s="564">
        <f t="shared" si="31"/>
        <v>559</v>
      </c>
      <c r="G31" s="17">
        <f>SUM(ENERO:DICIEMBRE!G31)</f>
        <v>0</v>
      </c>
      <c r="H31" s="17">
        <f>SUM(ENERO:DICIEMBRE!H31)</f>
        <v>0</v>
      </c>
      <c r="I31" s="17">
        <f>SUM(ENERO:DICIEMBRE!I31)</f>
        <v>0</v>
      </c>
      <c r="J31" s="17">
        <f>SUM(ENERO:DICIEMBRE!J31)</f>
        <v>0</v>
      </c>
      <c r="K31" s="17">
        <f>SUM(ENERO:DICIEMBRE!K31)</f>
        <v>0</v>
      </c>
      <c r="L31" s="17">
        <f>SUM(ENERO:DICIEMBRE!L31)</f>
        <v>0</v>
      </c>
      <c r="M31" s="17">
        <f>SUM(ENERO:DICIEMBRE!M31)</f>
        <v>0</v>
      </c>
      <c r="N31" s="17">
        <f>SUM(ENERO:DICIEMBRE!N31)</f>
        <v>0</v>
      </c>
      <c r="O31" s="17">
        <f>SUM(ENERO:DICIEMBRE!O31)</f>
        <v>0</v>
      </c>
      <c r="P31" s="17">
        <f>SUM(ENERO:DICIEMBRE!P31)</f>
        <v>0</v>
      </c>
      <c r="Q31" s="17">
        <f>SUM(ENERO:DICIEMBRE!Q31)</f>
        <v>0</v>
      </c>
      <c r="R31" s="17">
        <f>SUM(ENERO:DICIEMBRE!R31)</f>
        <v>0</v>
      </c>
      <c r="S31" s="17">
        <f>SUM(ENERO:DICIEMBRE!S31)</f>
        <v>0</v>
      </c>
      <c r="T31" s="17">
        <f>SUM(ENERO:DICIEMBRE!T31)</f>
        <v>0</v>
      </c>
      <c r="U31" s="17">
        <f>SUM(ENERO:DICIEMBRE!U31)</f>
        <v>0</v>
      </c>
      <c r="V31" s="17">
        <f>SUM(ENERO:DICIEMBRE!V31)</f>
        <v>0</v>
      </c>
      <c r="W31" s="17">
        <f>SUM(ENERO:DICIEMBRE!W31)</f>
        <v>4</v>
      </c>
      <c r="X31" s="17">
        <f>SUM(ENERO:DICIEMBRE!X31)</f>
        <v>0</v>
      </c>
      <c r="Y31" s="17">
        <f>SUM(ENERO:DICIEMBRE!Y31)</f>
        <v>2</v>
      </c>
      <c r="Z31" s="17">
        <f>SUM(ENERO:DICIEMBRE!Z31)</f>
        <v>2</v>
      </c>
      <c r="AA31" s="17">
        <f>SUM(ENERO:DICIEMBRE!AA31)</f>
        <v>0</v>
      </c>
      <c r="AB31" s="17">
        <f>SUM(ENERO:DICIEMBRE!AB31)</f>
        <v>0</v>
      </c>
      <c r="AC31" s="17">
        <f>SUM(ENERO:DICIEMBRE!AC31)</f>
        <v>5</v>
      </c>
      <c r="AD31" s="17">
        <f>SUM(ENERO:DICIEMBRE!AD31)</f>
        <v>11</v>
      </c>
      <c r="AE31" s="17">
        <f>SUM(ENERO:DICIEMBRE!AE31)</f>
        <v>49</v>
      </c>
      <c r="AF31" s="17">
        <f>SUM(ENERO:DICIEMBRE!AF31)</f>
        <v>129</v>
      </c>
      <c r="AG31" s="17">
        <f>SUM(ENERO:DICIEMBRE!AG31)</f>
        <v>55</v>
      </c>
      <c r="AH31" s="17">
        <f>SUM(ENERO:DICIEMBRE!AH31)</f>
        <v>122</v>
      </c>
      <c r="AI31" s="17">
        <f>SUM(ENERO:DICIEMBRE!AI31)</f>
        <v>41</v>
      </c>
      <c r="AJ31" s="17">
        <f>SUM(ENERO:DICIEMBRE!AJ31)</f>
        <v>133</v>
      </c>
      <c r="AK31" s="17">
        <f>SUM(ENERO:DICIEMBRE!AK31)</f>
        <v>40</v>
      </c>
      <c r="AL31" s="17">
        <f>SUM(ENERO:DICIEMBRE!AL31)</f>
        <v>52</v>
      </c>
      <c r="AM31" s="17">
        <f>SUM(ENERO:DICIEMBRE!AM31)</f>
        <v>6</v>
      </c>
      <c r="AN31" s="17">
        <f>SUM(ENERO:DICIEMBRE!AN31)</f>
        <v>61</v>
      </c>
      <c r="AO31" s="17">
        <f>SUM(ENERO:DICIEMBRE!AO31)</f>
        <v>16</v>
      </c>
      <c r="AP31" s="17">
        <f>SUM(ENERO:DICIEMBRE!AP31)</f>
        <v>49</v>
      </c>
      <c r="AQ31" s="17">
        <f>SUM(ENERO:DICIEMBRE!AQ31)</f>
        <v>0</v>
      </c>
      <c r="AR31" s="17">
        <f>SUM(ENERO:DICIEMBRE!AR31)</f>
        <v>4</v>
      </c>
      <c r="AS31" s="17">
        <f>SUM(ENERO:DICIEMBRE!AS31)</f>
        <v>0</v>
      </c>
      <c r="AT31" s="17">
        <f>SUM(ENERO:DICIEMBRE!AT31)</f>
        <v>0</v>
      </c>
      <c r="AU31" s="17">
        <f>SUM(ENERO:DICIEMBRE!AU31)</f>
        <v>0</v>
      </c>
      <c r="AV31" s="17">
        <f>SUM(ENERO:DICIEMBRE!AV31)</f>
        <v>0</v>
      </c>
      <c r="AW31" s="17">
        <f>SUM(ENERO:DICIEMBRE!AW31)</f>
        <v>0</v>
      </c>
      <c r="AX31" s="17">
        <f>SUM(ENERO:DICIEMBRE!AX31)</f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I31" s="2"/>
      <c r="CJ31" s="2"/>
      <c r="CK31" s="2"/>
      <c r="CL31" s="2"/>
      <c r="CM31" s="2"/>
      <c r="CN31" s="2"/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customForma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17">
        <f>SUM(ENERO:DICIEMBRE!G32)</f>
        <v>0</v>
      </c>
      <c r="H32" s="17">
        <f>SUM(ENERO:DICIEMBRE!H32)</f>
        <v>0</v>
      </c>
      <c r="I32" s="17">
        <f>SUM(ENERO:DICIEMBRE!I32)</f>
        <v>0</v>
      </c>
      <c r="J32" s="17">
        <f>SUM(ENERO:DICIEMBRE!J32)</f>
        <v>0</v>
      </c>
      <c r="K32" s="17">
        <f>SUM(ENERO:DICIEMBRE!K32)</f>
        <v>0</v>
      </c>
      <c r="L32" s="17">
        <f>SUM(ENERO:DICIEMBRE!L32)</f>
        <v>0</v>
      </c>
      <c r="M32" s="17">
        <f>SUM(ENERO:DICIEMBRE!M32)</f>
        <v>0</v>
      </c>
      <c r="N32" s="17">
        <f>SUM(ENERO:DICIEMBRE!N32)</f>
        <v>0</v>
      </c>
      <c r="O32" s="17">
        <f>SUM(ENERO:DICIEMBRE!O32)</f>
        <v>0</v>
      </c>
      <c r="P32" s="17">
        <f>SUM(ENERO:DICIEMBRE!P32)</f>
        <v>0</v>
      </c>
      <c r="Q32" s="17">
        <f>SUM(ENERO:DICIEMBRE!Q32)</f>
        <v>0</v>
      </c>
      <c r="R32" s="17">
        <f>SUM(ENERO:DICIEMBRE!R32)</f>
        <v>0</v>
      </c>
      <c r="S32" s="17">
        <f>SUM(ENERO:DICIEMBRE!S32)</f>
        <v>0</v>
      </c>
      <c r="T32" s="17">
        <f>SUM(ENERO:DICIEMBRE!T32)</f>
        <v>0</v>
      </c>
      <c r="U32" s="17">
        <f>SUM(ENERO:DICIEMBRE!U32)</f>
        <v>0</v>
      </c>
      <c r="V32" s="17">
        <f>SUM(ENERO:DICIEMBRE!V32)</f>
        <v>0</v>
      </c>
      <c r="W32" s="17">
        <f>SUM(ENERO:DICIEMBRE!W32)</f>
        <v>0</v>
      </c>
      <c r="X32" s="17">
        <f>SUM(ENERO:DICIEMBRE!X32)</f>
        <v>0</v>
      </c>
      <c r="Y32" s="17">
        <f>SUM(ENERO:DICIEMBRE!Y32)</f>
        <v>0</v>
      </c>
      <c r="Z32" s="17">
        <f>SUM(ENERO:DICIEMBRE!Z32)</f>
        <v>0</v>
      </c>
      <c r="AA32" s="17">
        <f>SUM(ENERO:DICIEMBRE!AA32)</f>
        <v>0</v>
      </c>
      <c r="AB32" s="17">
        <f>SUM(ENERO:DICIEMBRE!AB32)</f>
        <v>0</v>
      </c>
      <c r="AC32" s="17">
        <f>SUM(ENERO:DICIEMBRE!AC32)</f>
        <v>0</v>
      </c>
      <c r="AD32" s="17">
        <f>SUM(ENERO:DICIEMBRE!AD32)</f>
        <v>0</v>
      </c>
      <c r="AE32" s="17">
        <f>SUM(ENERO:DICIEMBRE!AE32)</f>
        <v>0</v>
      </c>
      <c r="AF32" s="17">
        <f>SUM(ENERO:DICIEMBRE!AF32)</f>
        <v>0</v>
      </c>
      <c r="AG32" s="17">
        <f>SUM(ENERO:DICIEMBRE!AG32)</f>
        <v>0</v>
      </c>
      <c r="AH32" s="17">
        <f>SUM(ENERO:DICIEMBRE!AH32)</f>
        <v>0</v>
      </c>
      <c r="AI32" s="17">
        <f>SUM(ENERO:DICIEMBRE!AI32)</f>
        <v>0</v>
      </c>
      <c r="AJ32" s="17">
        <f>SUM(ENERO:DICIEMBRE!AJ32)</f>
        <v>0</v>
      </c>
      <c r="AK32" s="17">
        <f>SUM(ENERO:DICIEMBRE!AK32)</f>
        <v>0</v>
      </c>
      <c r="AL32" s="17">
        <f>SUM(ENERO:DICIEMBRE!AL32)</f>
        <v>0</v>
      </c>
      <c r="AM32" s="17">
        <f>SUM(ENERO:DICIEMBRE!AM32)</f>
        <v>0</v>
      </c>
      <c r="AN32" s="17">
        <f>SUM(ENERO:DICIEMBRE!AN32)</f>
        <v>0</v>
      </c>
      <c r="AO32" s="17">
        <f>SUM(ENERO:DICIEMBRE!AO32)</f>
        <v>0</v>
      </c>
      <c r="AP32" s="17">
        <f>SUM(ENERO:DICIEMBRE!AP32)</f>
        <v>0</v>
      </c>
      <c r="AQ32" s="17">
        <f>SUM(ENERO:DICIEMBRE!AQ32)</f>
        <v>0</v>
      </c>
      <c r="AR32" s="17">
        <f>SUM(ENERO:DICIEMBRE!AR32)</f>
        <v>0</v>
      </c>
      <c r="AS32" s="17">
        <f>SUM(ENERO:DICIEMBRE!AS32)</f>
        <v>0</v>
      </c>
      <c r="AT32" s="17">
        <f>SUM(ENERO:DICIEMBRE!AT32)</f>
        <v>0</v>
      </c>
      <c r="AU32" s="17">
        <f>SUM(ENERO:DICIEMBRE!AU32)</f>
        <v>0</v>
      </c>
      <c r="AV32" s="17">
        <f>SUM(ENERO:DICIEMBRE!AV32)</f>
        <v>0</v>
      </c>
      <c r="AW32" s="17">
        <f>SUM(ENERO:DICIEMBRE!AW32)</f>
        <v>0</v>
      </c>
      <c r="AX32" s="17">
        <f>SUM(ENERO:DICIEMBRE!AX32)</f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I32" s="2"/>
      <c r="CJ32" s="2"/>
      <c r="CK32" s="2"/>
      <c r="CL32" s="2"/>
      <c r="CM32" s="2"/>
      <c r="CN32" s="2"/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customFormat="1" x14ac:dyDescent="0.25">
      <c r="A33" s="1276" t="s">
        <v>58</v>
      </c>
      <c r="B33" s="1277"/>
      <c r="C33" s="1278"/>
      <c r="D33" s="562">
        <f t="shared" si="24"/>
        <v>1280</v>
      </c>
      <c r="E33" s="563">
        <f t="shared" si="31"/>
        <v>661</v>
      </c>
      <c r="F33" s="564">
        <f t="shared" si="31"/>
        <v>619</v>
      </c>
      <c r="G33" s="17">
        <f>SUM(ENERO:DICIEMBRE!G33)</f>
        <v>6</v>
      </c>
      <c r="H33" s="17">
        <f>SUM(ENERO:DICIEMBRE!H33)</f>
        <v>0</v>
      </c>
      <c r="I33" s="17">
        <f>SUM(ENERO:DICIEMBRE!I33)</f>
        <v>1</v>
      </c>
      <c r="J33" s="17">
        <f>SUM(ENERO:DICIEMBRE!J33)</f>
        <v>6</v>
      </c>
      <c r="K33" s="17">
        <f>SUM(ENERO:DICIEMBRE!K33)</f>
        <v>6</v>
      </c>
      <c r="L33" s="17">
        <f>SUM(ENERO:DICIEMBRE!L33)</f>
        <v>6</v>
      </c>
      <c r="M33" s="17">
        <f>SUM(ENERO:DICIEMBRE!M33)</f>
        <v>20</v>
      </c>
      <c r="N33" s="17">
        <f>SUM(ENERO:DICIEMBRE!N33)</f>
        <v>38</v>
      </c>
      <c r="O33" s="17">
        <f>SUM(ENERO:DICIEMBRE!O33)</f>
        <v>51</v>
      </c>
      <c r="P33" s="17">
        <f>SUM(ENERO:DICIEMBRE!P33)</f>
        <v>71</v>
      </c>
      <c r="Q33" s="17">
        <f>SUM(ENERO:DICIEMBRE!Q33)</f>
        <v>35</v>
      </c>
      <c r="R33" s="17">
        <f>SUM(ENERO:DICIEMBRE!R33)</f>
        <v>66</v>
      </c>
      <c r="S33" s="17">
        <f>SUM(ENERO:DICIEMBRE!S33)</f>
        <v>166</v>
      </c>
      <c r="T33" s="17">
        <f>SUM(ENERO:DICIEMBRE!T33)</f>
        <v>69</v>
      </c>
      <c r="U33" s="17">
        <f>SUM(ENERO:DICIEMBRE!U33)</f>
        <v>86</v>
      </c>
      <c r="V33" s="17">
        <f>SUM(ENERO:DICIEMBRE!V33)</f>
        <v>84</v>
      </c>
      <c r="W33" s="17">
        <f>SUM(ENERO:DICIEMBRE!W33)</f>
        <v>119</v>
      </c>
      <c r="X33" s="17">
        <f>SUM(ENERO:DICIEMBRE!X33)</f>
        <v>127</v>
      </c>
      <c r="Y33" s="17">
        <f>SUM(ENERO:DICIEMBRE!Y33)</f>
        <v>105</v>
      </c>
      <c r="Z33" s="17">
        <f>SUM(ENERO:DICIEMBRE!Z33)</f>
        <v>50</v>
      </c>
      <c r="AA33" s="17">
        <f>SUM(ENERO:DICIEMBRE!AA33)</f>
        <v>13</v>
      </c>
      <c r="AB33" s="17">
        <f>SUM(ENERO:DICIEMBRE!AB33)</f>
        <v>3</v>
      </c>
      <c r="AC33" s="17">
        <f>SUM(ENERO:DICIEMBRE!AC33)</f>
        <v>16</v>
      </c>
      <c r="AD33" s="17">
        <f>SUM(ENERO:DICIEMBRE!AD33)</f>
        <v>11</v>
      </c>
      <c r="AE33" s="17">
        <f>SUM(ENERO:DICIEMBRE!AE33)</f>
        <v>15</v>
      </c>
      <c r="AF33" s="17">
        <f>SUM(ENERO:DICIEMBRE!AF33)</f>
        <v>38</v>
      </c>
      <c r="AG33" s="17">
        <f>SUM(ENERO:DICIEMBRE!AG33)</f>
        <v>8</v>
      </c>
      <c r="AH33" s="17">
        <f>SUM(ENERO:DICIEMBRE!AH33)</f>
        <v>15</v>
      </c>
      <c r="AI33" s="17">
        <f>SUM(ENERO:DICIEMBRE!AI33)</f>
        <v>6</v>
      </c>
      <c r="AJ33" s="17">
        <f>SUM(ENERO:DICIEMBRE!AJ33)</f>
        <v>11</v>
      </c>
      <c r="AK33" s="17">
        <f>SUM(ENERO:DICIEMBRE!AK33)</f>
        <v>1</v>
      </c>
      <c r="AL33" s="17">
        <f>SUM(ENERO:DICIEMBRE!AL33)</f>
        <v>13</v>
      </c>
      <c r="AM33" s="17">
        <f>SUM(ENERO:DICIEMBRE!AM33)</f>
        <v>3</v>
      </c>
      <c r="AN33" s="17">
        <f>SUM(ENERO:DICIEMBRE!AN33)</f>
        <v>8</v>
      </c>
      <c r="AO33" s="17">
        <f>SUM(ENERO:DICIEMBRE!AO33)</f>
        <v>4</v>
      </c>
      <c r="AP33" s="17">
        <f>SUM(ENERO:DICIEMBRE!AP33)</f>
        <v>3</v>
      </c>
      <c r="AQ33" s="17">
        <f>SUM(ENERO:DICIEMBRE!AQ33)</f>
        <v>1</v>
      </c>
      <c r="AR33" s="17">
        <f>SUM(ENERO:DICIEMBRE!AR33)</f>
        <v>0</v>
      </c>
      <c r="AS33" s="17">
        <f>SUM(ENERO:DICIEMBRE!AS33)</f>
        <v>0</v>
      </c>
      <c r="AT33" s="17">
        <f>SUM(ENERO:DICIEMBRE!AT33)</f>
        <v>0</v>
      </c>
      <c r="AU33" s="17">
        <f>SUM(ENERO:DICIEMBRE!AU33)</f>
        <v>318</v>
      </c>
      <c r="AV33" s="17">
        <f>SUM(ENERO:DICIEMBRE!AV33)</f>
        <v>0</v>
      </c>
      <c r="AW33" s="17">
        <f>SUM(ENERO:DICIEMBRE!AW33)</f>
        <v>1</v>
      </c>
      <c r="AX33" s="17">
        <f>SUM(ENERO:DICIEMBRE!AX33)</f>
        <v>22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I33" s="2"/>
      <c r="CJ33" s="2"/>
      <c r="CK33" s="2"/>
      <c r="CL33" s="2"/>
      <c r="CM33" s="2"/>
      <c r="CN33" s="2"/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customForma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17">
        <f>SUM(ENERO:DICIEMBRE!G34)</f>
        <v>0</v>
      </c>
      <c r="H34" s="17">
        <f>SUM(ENERO:DICIEMBRE!H34)</f>
        <v>0</v>
      </c>
      <c r="I34" s="17">
        <f>SUM(ENERO:DICIEMBRE!I34)</f>
        <v>0</v>
      </c>
      <c r="J34" s="17">
        <f>SUM(ENERO:DICIEMBRE!J34)</f>
        <v>0</v>
      </c>
      <c r="K34" s="17">
        <f>SUM(ENERO:DICIEMBRE!K34)</f>
        <v>0</v>
      </c>
      <c r="L34" s="17">
        <f>SUM(ENERO:DICIEMBRE!L34)</f>
        <v>0</v>
      </c>
      <c r="M34" s="17">
        <f>SUM(ENERO:DICIEMBRE!M34)</f>
        <v>0</v>
      </c>
      <c r="N34" s="17">
        <f>SUM(ENERO:DICIEMBRE!N34)</f>
        <v>0</v>
      </c>
      <c r="O34" s="17">
        <f>SUM(ENERO:DICIEMBRE!O34)</f>
        <v>0</v>
      </c>
      <c r="P34" s="17">
        <f>SUM(ENERO:DICIEMBRE!P34)</f>
        <v>0</v>
      </c>
      <c r="Q34" s="17">
        <f>SUM(ENERO:DICIEMBRE!Q34)</f>
        <v>0</v>
      </c>
      <c r="R34" s="17">
        <f>SUM(ENERO:DICIEMBRE!R34)</f>
        <v>0</v>
      </c>
      <c r="S34" s="17">
        <f>SUM(ENERO:DICIEMBRE!S34)</f>
        <v>0</v>
      </c>
      <c r="T34" s="17">
        <f>SUM(ENERO:DICIEMBRE!T34)</f>
        <v>0</v>
      </c>
      <c r="U34" s="17">
        <f>SUM(ENERO:DICIEMBRE!U34)</f>
        <v>0</v>
      </c>
      <c r="V34" s="17">
        <f>SUM(ENERO:DICIEMBRE!V34)</f>
        <v>0</v>
      </c>
      <c r="W34" s="17">
        <f>SUM(ENERO:DICIEMBRE!W34)</f>
        <v>0</v>
      </c>
      <c r="X34" s="17">
        <f>SUM(ENERO:DICIEMBRE!X34)</f>
        <v>0</v>
      </c>
      <c r="Y34" s="17">
        <f>SUM(ENERO:DICIEMBRE!Y34)</f>
        <v>0</v>
      </c>
      <c r="Z34" s="17">
        <f>SUM(ENERO:DICIEMBRE!Z34)</f>
        <v>0</v>
      </c>
      <c r="AA34" s="17">
        <f>SUM(ENERO:DICIEMBRE!AA34)</f>
        <v>0</v>
      </c>
      <c r="AB34" s="17">
        <f>SUM(ENERO:DICIEMBRE!AB34)</f>
        <v>0</v>
      </c>
      <c r="AC34" s="17">
        <f>SUM(ENERO:DICIEMBRE!AC34)</f>
        <v>0</v>
      </c>
      <c r="AD34" s="17">
        <f>SUM(ENERO:DICIEMBRE!AD34)</f>
        <v>0</v>
      </c>
      <c r="AE34" s="17">
        <f>SUM(ENERO:DICIEMBRE!AE34)</f>
        <v>0</v>
      </c>
      <c r="AF34" s="17">
        <f>SUM(ENERO:DICIEMBRE!AF34)</f>
        <v>0</v>
      </c>
      <c r="AG34" s="17">
        <f>SUM(ENERO:DICIEMBRE!AG34)</f>
        <v>0</v>
      </c>
      <c r="AH34" s="17">
        <f>SUM(ENERO:DICIEMBRE!AH34)</f>
        <v>0</v>
      </c>
      <c r="AI34" s="17">
        <f>SUM(ENERO:DICIEMBRE!AI34)</f>
        <v>0</v>
      </c>
      <c r="AJ34" s="17">
        <f>SUM(ENERO:DICIEMBRE!AJ34)</f>
        <v>0</v>
      </c>
      <c r="AK34" s="17">
        <f>SUM(ENERO:DICIEMBRE!AK34)</f>
        <v>0</v>
      </c>
      <c r="AL34" s="17">
        <f>SUM(ENERO:DICIEMBRE!AL34)</f>
        <v>0</v>
      </c>
      <c r="AM34" s="17">
        <f>SUM(ENERO:DICIEMBRE!AM34)</f>
        <v>0</v>
      </c>
      <c r="AN34" s="17">
        <f>SUM(ENERO:DICIEMBRE!AN34)</f>
        <v>0</v>
      </c>
      <c r="AO34" s="17">
        <f>SUM(ENERO:DICIEMBRE!AO34)</f>
        <v>0</v>
      </c>
      <c r="AP34" s="17">
        <f>SUM(ENERO:DICIEMBRE!AP34)</f>
        <v>0</v>
      </c>
      <c r="AQ34" s="17">
        <f>SUM(ENERO:DICIEMBRE!AQ34)</f>
        <v>0</v>
      </c>
      <c r="AR34" s="17">
        <f>SUM(ENERO:DICIEMBRE!AR34)</f>
        <v>0</v>
      </c>
      <c r="AS34" s="17">
        <f>SUM(ENERO:DICIEMBRE!AS34)</f>
        <v>0</v>
      </c>
      <c r="AT34" s="17">
        <f>SUM(ENERO:DICIEMBRE!AT34)</f>
        <v>0</v>
      </c>
      <c r="AU34" s="17">
        <f>SUM(ENERO:DICIEMBRE!AU34)</f>
        <v>0</v>
      </c>
      <c r="AV34" s="17">
        <f>SUM(ENERO:DICIEMBRE!AV34)</f>
        <v>0</v>
      </c>
      <c r="AW34" s="17">
        <f>SUM(ENERO:DICIEMBRE!AW34)</f>
        <v>0</v>
      </c>
      <c r="AX34" s="17">
        <f>SUM(ENERO:DICIEMBRE!AX34)</f>
        <v>0</v>
      </c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I34" s="2"/>
      <c r="CJ34" s="2"/>
      <c r="CK34" s="2"/>
      <c r="CL34" s="2"/>
      <c r="CM34" s="2"/>
      <c r="CN34" s="2"/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customForma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17">
        <f>SUM(ENERO:DICIEMBRE!G35)</f>
        <v>0</v>
      </c>
      <c r="H35" s="17">
        <f>SUM(ENERO:DICIEMBRE!H35)</f>
        <v>0</v>
      </c>
      <c r="I35" s="17">
        <f>SUM(ENERO:DICIEMBRE!I35)</f>
        <v>0</v>
      </c>
      <c r="J35" s="17">
        <f>SUM(ENERO:DICIEMBRE!J35)</f>
        <v>0</v>
      </c>
      <c r="K35" s="17">
        <f>SUM(ENERO:DICIEMBRE!K35)</f>
        <v>0</v>
      </c>
      <c r="L35" s="17">
        <f>SUM(ENERO:DICIEMBRE!L35)</f>
        <v>0</v>
      </c>
      <c r="M35" s="17">
        <f>SUM(ENERO:DICIEMBRE!M35)</f>
        <v>0</v>
      </c>
      <c r="N35" s="17">
        <f>SUM(ENERO:DICIEMBRE!N35)</f>
        <v>0</v>
      </c>
      <c r="O35" s="17">
        <f>SUM(ENERO:DICIEMBRE!O35)</f>
        <v>0</v>
      </c>
      <c r="P35" s="17">
        <f>SUM(ENERO:DICIEMBRE!P35)</f>
        <v>0</v>
      </c>
      <c r="Q35" s="17">
        <f>SUM(ENERO:DICIEMBRE!Q35)</f>
        <v>0</v>
      </c>
      <c r="R35" s="17">
        <f>SUM(ENERO:DICIEMBRE!R35)</f>
        <v>0</v>
      </c>
      <c r="S35" s="17">
        <f>SUM(ENERO:DICIEMBRE!S35)</f>
        <v>0</v>
      </c>
      <c r="T35" s="17">
        <f>SUM(ENERO:DICIEMBRE!T35)</f>
        <v>0</v>
      </c>
      <c r="U35" s="17">
        <f>SUM(ENERO:DICIEMBRE!U35)</f>
        <v>0</v>
      </c>
      <c r="V35" s="17">
        <f>SUM(ENERO:DICIEMBRE!V35)</f>
        <v>0</v>
      </c>
      <c r="W35" s="17">
        <f>SUM(ENERO:DICIEMBRE!W35)</f>
        <v>0</v>
      </c>
      <c r="X35" s="17">
        <f>SUM(ENERO:DICIEMBRE!X35)</f>
        <v>0</v>
      </c>
      <c r="Y35" s="17">
        <f>SUM(ENERO:DICIEMBRE!Y35)</f>
        <v>0</v>
      </c>
      <c r="Z35" s="17">
        <f>SUM(ENERO:DICIEMBRE!Z35)</f>
        <v>0</v>
      </c>
      <c r="AA35" s="17">
        <f>SUM(ENERO:DICIEMBRE!AA35)</f>
        <v>0</v>
      </c>
      <c r="AB35" s="17">
        <f>SUM(ENERO:DICIEMBRE!AB35)</f>
        <v>0</v>
      </c>
      <c r="AC35" s="17">
        <f>SUM(ENERO:DICIEMBRE!AC35)</f>
        <v>0</v>
      </c>
      <c r="AD35" s="17">
        <f>SUM(ENERO:DICIEMBRE!AD35)</f>
        <v>0</v>
      </c>
      <c r="AE35" s="17">
        <f>SUM(ENERO:DICIEMBRE!AE35)</f>
        <v>0</v>
      </c>
      <c r="AF35" s="17">
        <f>SUM(ENERO:DICIEMBRE!AF35)</f>
        <v>0</v>
      </c>
      <c r="AG35" s="17">
        <f>SUM(ENERO:DICIEMBRE!AG35)</f>
        <v>0</v>
      </c>
      <c r="AH35" s="17">
        <f>SUM(ENERO:DICIEMBRE!AH35)</f>
        <v>0</v>
      </c>
      <c r="AI35" s="17">
        <f>SUM(ENERO:DICIEMBRE!AI35)</f>
        <v>0</v>
      </c>
      <c r="AJ35" s="17">
        <f>SUM(ENERO:DICIEMBRE!AJ35)</f>
        <v>0</v>
      </c>
      <c r="AK35" s="17">
        <f>SUM(ENERO:DICIEMBRE!AK35)</f>
        <v>0</v>
      </c>
      <c r="AL35" s="17">
        <f>SUM(ENERO:DICIEMBRE!AL35)</f>
        <v>0</v>
      </c>
      <c r="AM35" s="17">
        <f>SUM(ENERO:DICIEMBRE!AM35)</f>
        <v>0</v>
      </c>
      <c r="AN35" s="17">
        <f>SUM(ENERO:DICIEMBRE!AN35)</f>
        <v>0</v>
      </c>
      <c r="AO35" s="17">
        <f>SUM(ENERO:DICIEMBRE!AO35)</f>
        <v>0</v>
      </c>
      <c r="AP35" s="17">
        <f>SUM(ENERO:DICIEMBRE!AP35)</f>
        <v>0</v>
      </c>
      <c r="AQ35" s="17">
        <f>SUM(ENERO:DICIEMBRE!AQ35)</f>
        <v>0</v>
      </c>
      <c r="AR35" s="17">
        <f>SUM(ENERO:DICIEMBRE!AR35)</f>
        <v>0</v>
      </c>
      <c r="AS35" s="17">
        <f>SUM(ENERO:DICIEMBRE!AS35)</f>
        <v>0</v>
      </c>
      <c r="AT35" s="17">
        <f>SUM(ENERO:DICIEMBRE!AT35)</f>
        <v>0</v>
      </c>
      <c r="AU35" s="17">
        <f>SUM(ENERO:DICIEMBRE!AU35)</f>
        <v>0</v>
      </c>
      <c r="AV35" s="17">
        <f>SUM(ENERO:DICIEMBRE!AV35)</f>
        <v>0</v>
      </c>
      <c r="AW35" s="17">
        <f>SUM(ENERO:DICIEMBRE!AW35)</f>
        <v>0</v>
      </c>
      <c r="AX35" s="17">
        <f>SUM(ENERO:DICIEMBRE!AX35)</f>
        <v>0</v>
      </c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I35" s="2"/>
      <c r="CJ35" s="2"/>
      <c r="CK35" s="2"/>
      <c r="CL35" s="2"/>
      <c r="CM35" s="2"/>
      <c r="CN35" s="2"/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customForma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17">
        <f>SUM(ENERO:DICIEMBRE!G36)</f>
        <v>0</v>
      </c>
      <c r="H36" s="17">
        <f>SUM(ENERO:DICIEMBRE!H36)</f>
        <v>0</v>
      </c>
      <c r="I36" s="17">
        <f>SUM(ENERO:DICIEMBRE!I36)</f>
        <v>0</v>
      </c>
      <c r="J36" s="17">
        <f>SUM(ENERO:DICIEMBRE!J36)</f>
        <v>0</v>
      </c>
      <c r="K36" s="17">
        <f>SUM(ENERO:DICIEMBRE!K36)</f>
        <v>0</v>
      </c>
      <c r="L36" s="17">
        <f>SUM(ENERO:DICIEMBRE!L36)</f>
        <v>0</v>
      </c>
      <c r="M36" s="17">
        <f>SUM(ENERO:DICIEMBRE!M36)</f>
        <v>0</v>
      </c>
      <c r="N36" s="17">
        <f>SUM(ENERO:DICIEMBRE!N36)</f>
        <v>0</v>
      </c>
      <c r="O36" s="17">
        <f>SUM(ENERO:DICIEMBRE!O36)</f>
        <v>0</v>
      </c>
      <c r="P36" s="17">
        <f>SUM(ENERO:DICIEMBRE!P36)</f>
        <v>0</v>
      </c>
      <c r="Q36" s="17">
        <f>SUM(ENERO:DICIEMBRE!Q36)</f>
        <v>0</v>
      </c>
      <c r="R36" s="17">
        <f>SUM(ENERO:DICIEMBRE!R36)</f>
        <v>0</v>
      </c>
      <c r="S36" s="17">
        <f>SUM(ENERO:DICIEMBRE!S36)</f>
        <v>0</v>
      </c>
      <c r="T36" s="17">
        <f>SUM(ENERO:DICIEMBRE!T36)</f>
        <v>0</v>
      </c>
      <c r="U36" s="17">
        <f>SUM(ENERO:DICIEMBRE!U36)</f>
        <v>0</v>
      </c>
      <c r="V36" s="17">
        <f>SUM(ENERO:DICIEMBRE!V36)</f>
        <v>0</v>
      </c>
      <c r="W36" s="17">
        <f>SUM(ENERO:DICIEMBRE!W36)</f>
        <v>0</v>
      </c>
      <c r="X36" s="17">
        <f>SUM(ENERO:DICIEMBRE!X36)</f>
        <v>0</v>
      </c>
      <c r="Y36" s="17">
        <f>SUM(ENERO:DICIEMBRE!Y36)</f>
        <v>0</v>
      </c>
      <c r="Z36" s="17">
        <f>SUM(ENERO:DICIEMBRE!Z36)</f>
        <v>0</v>
      </c>
      <c r="AA36" s="17">
        <f>SUM(ENERO:DICIEMBRE!AA36)</f>
        <v>0</v>
      </c>
      <c r="AB36" s="17">
        <f>SUM(ENERO:DICIEMBRE!AB36)</f>
        <v>0</v>
      </c>
      <c r="AC36" s="17">
        <f>SUM(ENERO:DICIEMBRE!AC36)</f>
        <v>0</v>
      </c>
      <c r="AD36" s="17">
        <f>SUM(ENERO:DICIEMBRE!AD36)</f>
        <v>0</v>
      </c>
      <c r="AE36" s="17">
        <f>SUM(ENERO:DICIEMBRE!AE36)</f>
        <v>0</v>
      </c>
      <c r="AF36" s="17">
        <f>SUM(ENERO:DICIEMBRE!AF36)</f>
        <v>0</v>
      </c>
      <c r="AG36" s="17">
        <f>SUM(ENERO:DICIEMBRE!AG36)</f>
        <v>0</v>
      </c>
      <c r="AH36" s="17">
        <f>SUM(ENERO:DICIEMBRE!AH36)</f>
        <v>0</v>
      </c>
      <c r="AI36" s="17">
        <f>SUM(ENERO:DICIEMBRE!AI36)</f>
        <v>0</v>
      </c>
      <c r="AJ36" s="17">
        <f>SUM(ENERO:DICIEMBRE!AJ36)</f>
        <v>0</v>
      </c>
      <c r="AK36" s="17">
        <f>SUM(ENERO:DICIEMBRE!AK36)</f>
        <v>0</v>
      </c>
      <c r="AL36" s="17">
        <f>SUM(ENERO:DICIEMBRE!AL36)</f>
        <v>0</v>
      </c>
      <c r="AM36" s="17">
        <f>SUM(ENERO:DICIEMBRE!AM36)</f>
        <v>0</v>
      </c>
      <c r="AN36" s="17">
        <f>SUM(ENERO:DICIEMBRE!AN36)</f>
        <v>0</v>
      </c>
      <c r="AO36" s="17">
        <f>SUM(ENERO:DICIEMBRE!AO36)</f>
        <v>0</v>
      </c>
      <c r="AP36" s="17">
        <f>SUM(ENERO:DICIEMBRE!AP36)</f>
        <v>0</v>
      </c>
      <c r="AQ36" s="17">
        <f>SUM(ENERO:DICIEMBRE!AQ36)</f>
        <v>0</v>
      </c>
      <c r="AR36" s="17">
        <f>SUM(ENERO:DICIEMBRE!AR36)</f>
        <v>0</v>
      </c>
      <c r="AS36" s="17">
        <f>SUM(ENERO:DICIEMBRE!AS36)</f>
        <v>0</v>
      </c>
      <c r="AT36" s="17">
        <f>SUM(ENERO:DICIEMBRE!AT36)</f>
        <v>0</v>
      </c>
      <c r="AU36" s="17">
        <f>SUM(ENERO:DICIEMBRE!AU36)</f>
        <v>0</v>
      </c>
      <c r="AV36" s="17">
        <f>SUM(ENERO:DICIEMBRE!AV36)</f>
        <v>0</v>
      </c>
      <c r="AW36" s="17">
        <f>SUM(ENERO:DICIEMBRE!AW36)</f>
        <v>0</v>
      </c>
      <c r="AX36" s="17">
        <f>SUM(ENERO:DICIEMBRE!AX36)</f>
        <v>0</v>
      </c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I36" s="2"/>
      <c r="CJ36" s="2"/>
      <c r="CK36" s="2"/>
      <c r="CL36" s="2"/>
      <c r="CM36" s="2"/>
      <c r="CN36" s="2"/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customFormat="1" x14ac:dyDescent="0.25">
      <c r="A37" s="1279" t="s">
        <v>62</v>
      </c>
      <c r="B37" s="1280"/>
      <c r="C37" s="1281"/>
      <c r="D37" s="562">
        <f t="shared" si="24"/>
        <v>1429</v>
      </c>
      <c r="E37" s="563">
        <f t="shared" si="32"/>
        <v>489</v>
      </c>
      <c r="F37" s="564">
        <f t="shared" si="32"/>
        <v>940</v>
      </c>
      <c r="G37" s="17">
        <f>SUM(ENERO:DICIEMBRE!G37)</f>
        <v>0</v>
      </c>
      <c r="H37" s="17">
        <f>SUM(ENERO:DICIEMBRE!H37)</f>
        <v>0</v>
      </c>
      <c r="I37" s="17">
        <f>SUM(ENERO:DICIEMBRE!I37)</f>
        <v>0</v>
      </c>
      <c r="J37" s="17">
        <f>SUM(ENERO:DICIEMBRE!J37)</f>
        <v>0</v>
      </c>
      <c r="K37" s="17">
        <f>SUM(ENERO:DICIEMBRE!K37)</f>
        <v>0</v>
      </c>
      <c r="L37" s="17">
        <f>SUM(ENERO:DICIEMBRE!L37)</f>
        <v>0</v>
      </c>
      <c r="M37" s="17">
        <f>SUM(ENERO:DICIEMBRE!M37)</f>
        <v>0</v>
      </c>
      <c r="N37" s="17">
        <f>SUM(ENERO:DICIEMBRE!N37)</f>
        <v>0</v>
      </c>
      <c r="O37" s="17">
        <f>SUM(ENERO:DICIEMBRE!O37)</f>
        <v>0</v>
      </c>
      <c r="P37" s="17">
        <f>SUM(ENERO:DICIEMBRE!P37)</f>
        <v>0</v>
      </c>
      <c r="Q37" s="17">
        <f>SUM(ENERO:DICIEMBRE!Q37)</f>
        <v>0</v>
      </c>
      <c r="R37" s="17">
        <f>SUM(ENERO:DICIEMBRE!R37)</f>
        <v>0</v>
      </c>
      <c r="S37" s="17">
        <f>SUM(ENERO:DICIEMBRE!S37)</f>
        <v>1</v>
      </c>
      <c r="T37" s="17">
        <f>SUM(ENERO:DICIEMBRE!T37)</f>
        <v>0</v>
      </c>
      <c r="U37" s="17">
        <f>SUM(ENERO:DICIEMBRE!U37)</f>
        <v>2</v>
      </c>
      <c r="V37" s="17">
        <f>SUM(ENERO:DICIEMBRE!V37)</f>
        <v>0</v>
      </c>
      <c r="W37" s="17">
        <f>SUM(ENERO:DICIEMBRE!W37)</f>
        <v>4</v>
      </c>
      <c r="X37" s="17">
        <f>SUM(ENERO:DICIEMBRE!X37)</f>
        <v>3</v>
      </c>
      <c r="Y37" s="17">
        <f>SUM(ENERO:DICIEMBRE!Y37)</f>
        <v>84</v>
      </c>
      <c r="Z37" s="17">
        <f>SUM(ENERO:DICIEMBRE!Z37)</f>
        <v>63</v>
      </c>
      <c r="AA37" s="17">
        <f>SUM(ENERO:DICIEMBRE!AA37)</f>
        <v>82</v>
      </c>
      <c r="AB37" s="17">
        <f>SUM(ENERO:DICIEMBRE!AB37)</f>
        <v>109</v>
      </c>
      <c r="AC37" s="17">
        <f>SUM(ENERO:DICIEMBRE!AC37)</f>
        <v>77</v>
      </c>
      <c r="AD37" s="17">
        <f>SUM(ENERO:DICIEMBRE!AD37)</f>
        <v>170</v>
      </c>
      <c r="AE37" s="17">
        <f>SUM(ENERO:DICIEMBRE!AE37)</f>
        <v>65</v>
      </c>
      <c r="AF37" s="17">
        <f>SUM(ENERO:DICIEMBRE!AF37)</f>
        <v>256</v>
      </c>
      <c r="AG37" s="17">
        <f>SUM(ENERO:DICIEMBRE!AG37)</f>
        <v>47</v>
      </c>
      <c r="AH37" s="17">
        <f>SUM(ENERO:DICIEMBRE!AH37)</f>
        <v>153</v>
      </c>
      <c r="AI37" s="17">
        <f>SUM(ENERO:DICIEMBRE!AI37)</f>
        <v>53</v>
      </c>
      <c r="AJ37" s="17">
        <f>SUM(ENERO:DICIEMBRE!AJ37)</f>
        <v>102</v>
      </c>
      <c r="AK37" s="17">
        <f>SUM(ENERO:DICIEMBRE!AK37)</f>
        <v>27</v>
      </c>
      <c r="AL37" s="17">
        <f>SUM(ENERO:DICIEMBRE!AL37)</f>
        <v>40</v>
      </c>
      <c r="AM37" s="17">
        <f>SUM(ENERO:DICIEMBRE!AM37)</f>
        <v>35</v>
      </c>
      <c r="AN37" s="17">
        <f>SUM(ENERO:DICIEMBRE!AN37)</f>
        <v>27</v>
      </c>
      <c r="AO37" s="17">
        <f>SUM(ENERO:DICIEMBRE!AO37)</f>
        <v>12</v>
      </c>
      <c r="AP37" s="17">
        <f>SUM(ENERO:DICIEMBRE!AP37)</f>
        <v>17</v>
      </c>
      <c r="AQ37" s="17">
        <f>SUM(ENERO:DICIEMBRE!AQ37)</f>
        <v>0</v>
      </c>
      <c r="AR37" s="17">
        <f>SUM(ENERO:DICIEMBRE!AR37)</f>
        <v>2</v>
      </c>
      <c r="AS37" s="17">
        <f>SUM(ENERO:DICIEMBRE!AS37)</f>
        <v>0</v>
      </c>
      <c r="AT37" s="17">
        <f>SUM(ENERO:DICIEMBRE!AT37)</f>
        <v>0</v>
      </c>
      <c r="AU37" s="17">
        <f>SUM(ENERO:DICIEMBRE!AU37)</f>
        <v>47</v>
      </c>
      <c r="AV37" s="17">
        <f>SUM(ENERO:DICIEMBRE!AV37)</f>
        <v>0</v>
      </c>
      <c r="AW37" s="17">
        <f>SUM(ENERO:DICIEMBRE!AW37)</f>
        <v>1</v>
      </c>
      <c r="AX37" s="17">
        <f>SUM(ENERO:DICIEMBRE!AX37)</f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I37" s="2"/>
      <c r="CJ37" s="2"/>
      <c r="CK37" s="2"/>
      <c r="CL37" s="2"/>
      <c r="CM37" s="2"/>
      <c r="CN37" s="2"/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customForma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17">
        <f>SUM(ENERO:DICIEMBRE!G38)</f>
        <v>0</v>
      </c>
      <c r="H38" s="17">
        <f>SUM(ENERO:DICIEMBRE!H38)</f>
        <v>0</v>
      </c>
      <c r="I38" s="17">
        <f>SUM(ENERO:DICIEMBRE!I38)</f>
        <v>0</v>
      </c>
      <c r="J38" s="17">
        <f>SUM(ENERO:DICIEMBRE!J38)</f>
        <v>0</v>
      </c>
      <c r="K38" s="17">
        <f>SUM(ENERO:DICIEMBRE!K38)</f>
        <v>0</v>
      </c>
      <c r="L38" s="17">
        <f>SUM(ENERO:DICIEMBRE!L38)</f>
        <v>0</v>
      </c>
      <c r="M38" s="17">
        <f>SUM(ENERO:DICIEMBRE!M38)</f>
        <v>0</v>
      </c>
      <c r="N38" s="17">
        <f>SUM(ENERO:DICIEMBRE!N38)</f>
        <v>0</v>
      </c>
      <c r="O38" s="17">
        <f>SUM(ENERO:DICIEMBRE!O38)</f>
        <v>0</v>
      </c>
      <c r="P38" s="17">
        <f>SUM(ENERO:DICIEMBRE!P38)</f>
        <v>0</v>
      </c>
      <c r="Q38" s="17">
        <f>SUM(ENERO:DICIEMBRE!Q38)</f>
        <v>0</v>
      </c>
      <c r="R38" s="17">
        <f>SUM(ENERO:DICIEMBRE!R38)</f>
        <v>0</v>
      </c>
      <c r="S38" s="17">
        <f>SUM(ENERO:DICIEMBRE!S38)</f>
        <v>0</v>
      </c>
      <c r="T38" s="17">
        <f>SUM(ENERO:DICIEMBRE!T38)</f>
        <v>0</v>
      </c>
      <c r="U38" s="17">
        <f>SUM(ENERO:DICIEMBRE!U38)</f>
        <v>0</v>
      </c>
      <c r="V38" s="17">
        <f>SUM(ENERO:DICIEMBRE!V38)</f>
        <v>0</v>
      </c>
      <c r="W38" s="17">
        <f>SUM(ENERO:DICIEMBRE!W38)</f>
        <v>0</v>
      </c>
      <c r="X38" s="17">
        <f>SUM(ENERO:DICIEMBRE!X38)</f>
        <v>0</v>
      </c>
      <c r="Y38" s="17">
        <f>SUM(ENERO:DICIEMBRE!Y38)</f>
        <v>0</v>
      </c>
      <c r="Z38" s="17">
        <f>SUM(ENERO:DICIEMBRE!Z38)</f>
        <v>0</v>
      </c>
      <c r="AA38" s="17">
        <f>SUM(ENERO:DICIEMBRE!AA38)</f>
        <v>0</v>
      </c>
      <c r="AB38" s="17">
        <f>SUM(ENERO:DICIEMBRE!AB38)</f>
        <v>0</v>
      </c>
      <c r="AC38" s="17">
        <f>SUM(ENERO:DICIEMBRE!AC38)</f>
        <v>0</v>
      </c>
      <c r="AD38" s="17">
        <f>SUM(ENERO:DICIEMBRE!AD38)</f>
        <v>0</v>
      </c>
      <c r="AE38" s="17">
        <f>SUM(ENERO:DICIEMBRE!AE38)</f>
        <v>0</v>
      </c>
      <c r="AF38" s="17">
        <f>SUM(ENERO:DICIEMBRE!AF38)</f>
        <v>0</v>
      </c>
      <c r="AG38" s="17">
        <f>SUM(ENERO:DICIEMBRE!AG38)</f>
        <v>0</v>
      </c>
      <c r="AH38" s="17">
        <f>SUM(ENERO:DICIEMBRE!AH38)</f>
        <v>0</v>
      </c>
      <c r="AI38" s="17">
        <f>SUM(ENERO:DICIEMBRE!AI38)</f>
        <v>0</v>
      </c>
      <c r="AJ38" s="17">
        <f>SUM(ENERO:DICIEMBRE!AJ38)</f>
        <v>0</v>
      </c>
      <c r="AK38" s="17">
        <f>SUM(ENERO:DICIEMBRE!AK38)</f>
        <v>0</v>
      </c>
      <c r="AL38" s="17">
        <f>SUM(ENERO:DICIEMBRE!AL38)</f>
        <v>0</v>
      </c>
      <c r="AM38" s="17">
        <f>SUM(ENERO:DICIEMBRE!AM38)</f>
        <v>0</v>
      </c>
      <c r="AN38" s="17">
        <f>SUM(ENERO:DICIEMBRE!AN38)</f>
        <v>0</v>
      </c>
      <c r="AO38" s="17">
        <f>SUM(ENERO:DICIEMBRE!AO38)</f>
        <v>0</v>
      </c>
      <c r="AP38" s="17">
        <f>SUM(ENERO:DICIEMBRE!AP38)</f>
        <v>0</v>
      </c>
      <c r="AQ38" s="17">
        <f>SUM(ENERO:DICIEMBRE!AQ38)</f>
        <v>0</v>
      </c>
      <c r="AR38" s="17">
        <f>SUM(ENERO:DICIEMBRE!AR38)</f>
        <v>0</v>
      </c>
      <c r="AS38" s="17">
        <f>SUM(ENERO:DICIEMBRE!AS38)</f>
        <v>0</v>
      </c>
      <c r="AT38" s="17">
        <f>SUM(ENERO:DICIEMBRE!AT38)</f>
        <v>0</v>
      </c>
      <c r="AU38" s="17">
        <f>SUM(ENERO:DICIEMBRE!AU38)</f>
        <v>0</v>
      </c>
      <c r="AV38" s="17">
        <f>SUM(ENERO:DICIEMBRE!AV38)</f>
        <v>0</v>
      </c>
      <c r="AW38" s="17">
        <f>SUM(ENERO:DICIEMBRE!AW38)</f>
        <v>0</v>
      </c>
      <c r="AX38" s="17">
        <f>SUM(ENERO:DICIEMBRE!AX38)</f>
        <v>0</v>
      </c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I38" s="2"/>
      <c r="CJ38" s="2"/>
      <c r="CK38" s="2"/>
      <c r="CL38" s="2"/>
      <c r="CM38" s="2"/>
      <c r="CN38" s="2"/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customFormat="1" x14ac:dyDescent="0.25">
      <c r="A39" s="1475" t="s">
        <v>64</v>
      </c>
      <c r="B39" s="1475"/>
      <c r="C39" s="1475"/>
      <c r="D39" s="60">
        <f>SUM(D21:D38)</f>
        <v>6838</v>
      </c>
      <c r="E39" s="631">
        <f>SUM(E21:E38)</f>
        <v>2834</v>
      </c>
      <c r="F39" s="61">
        <f t="shared" ref="F39:AX39" si="34">SUM(F21:F38)</f>
        <v>4004</v>
      </c>
      <c r="G39" s="60">
        <f t="shared" si="34"/>
        <v>6</v>
      </c>
      <c r="H39" s="61">
        <f t="shared" si="34"/>
        <v>1</v>
      </c>
      <c r="I39" s="60">
        <f t="shared" si="34"/>
        <v>2</v>
      </c>
      <c r="J39" s="61">
        <f t="shared" si="34"/>
        <v>11</v>
      </c>
      <c r="K39" s="60">
        <f t="shared" si="34"/>
        <v>21</v>
      </c>
      <c r="L39" s="61">
        <f t="shared" si="34"/>
        <v>9</v>
      </c>
      <c r="M39" s="60">
        <f t="shared" si="34"/>
        <v>32</v>
      </c>
      <c r="N39" s="61">
        <f t="shared" si="34"/>
        <v>58</v>
      </c>
      <c r="O39" s="60">
        <f t="shared" si="34"/>
        <v>96</v>
      </c>
      <c r="P39" s="61">
        <f t="shared" si="34"/>
        <v>112</v>
      </c>
      <c r="Q39" s="60">
        <f t="shared" si="34"/>
        <v>65</v>
      </c>
      <c r="R39" s="61">
        <f t="shared" si="34"/>
        <v>91</v>
      </c>
      <c r="S39" s="60">
        <f t="shared" si="34"/>
        <v>207</v>
      </c>
      <c r="T39" s="61">
        <f t="shared" si="34"/>
        <v>103</v>
      </c>
      <c r="U39" s="60">
        <f t="shared" si="34"/>
        <v>145</v>
      </c>
      <c r="V39" s="61">
        <f t="shared" si="34"/>
        <v>115</v>
      </c>
      <c r="W39" s="60">
        <f t="shared" si="34"/>
        <v>214</v>
      </c>
      <c r="X39" s="61">
        <f t="shared" si="34"/>
        <v>235</v>
      </c>
      <c r="Y39" s="60">
        <f t="shared" si="34"/>
        <v>540</v>
      </c>
      <c r="Z39" s="61">
        <f t="shared" si="34"/>
        <v>387</v>
      </c>
      <c r="AA39" s="60">
        <f t="shared" si="34"/>
        <v>421</v>
      </c>
      <c r="AB39" s="61">
        <f t="shared" si="34"/>
        <v>464</v>
      </c>
      <c r="AC39" s="60">
        <f t="shared" si="34"/>
        <v>217</v>
      </c>
      <c r="AD39" s="61">
        <f t="shared" si="34"/>
        <v>380</v>
      </c>
      <c r="AE39" s="60">
        <f t="shared" si="34"/>
        <v>205</v>
      </c>
      <c r="AF39" s="61">
        <f t="shared" si="34"/>
        <v>643</v>
      </c>
      <c r="AG39" s="60">
        <f t="shared" si="34"/>
        <v>167</v>
      </c>
      <c r="AH39" s="61">
        <f t="shared" si="34"/>
        <v>456</v>
      </c>
      <c r="AI39" s="60">
        <f t="shared" si="34"/>
        <v>168</v>
      </c>
      <c r="AJ39" s="61">
        <f t="shared" si="34"/>
        <v>378</v>
      </c>
      <c r="AK39" s="60">
        <f t="shared" si="34"/>
        <v>108</v>
      </c>
      <c r="AL39" s="61">
        <f t="shared" si="34"/>
        <v>174</v>
      </c>
      <c r="AM39" s="60">
        <f t="shared" si="34"/>
        <v>144</v>
      </c>
      <c r="AN39" s="61">
        <f t="shared" si="34"/>
        <v>237</v>
      </c>
      <c r="AO39" s="60">
        <f t="shared" si="34"/>
        <v>76</v>
      </c>
      <c r="AP39" s="61">
        <f t="shared" si="34"/>
        <v>150</v>
      </c>
      <c r="AQ39" s="60">
        <f t="shared" si="34"/>
        <v>21</v>
      </c>
      <c r="AR39" s="61">
        <f t="shared" si="34"/>
        <v>19</v>
      </c>
      <c r="AS39" s="60">
        <f t="shared" si="34"/>
        <v>10</v>
      </c>
      <c r="AT39" s="61">
        <f t="shared" si="34"/>
        <v>687</v>
      </c>
      <c r="AU39" s="60">
        <f t="shared" si="34"/>
        <v>553</v>
      </c>
      <c r="AV39" s="61">
        <f t="shared" si="34"/>
        <v>12</v>
      </c>
      <c r="AW39" s="60">
        <f t="shared" si="34"/>
        <v>4</v>
      </c>
      <c r="AX39" s="61">
        <f t="shared" si="34"/>
        <v>32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customForma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 customForma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267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302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 customFormat="1" x14ac:dyDescent="0.25">
      <c r="A42" s="1395"/>
      <c r="B42" s="1396"/>
      <c r="C42" s="1478"/>
      <c r="D42" s="1479"/>
      <c r="E42" s="1480"/>
      <c r="F42" s="1308"/>
      <c r="G42" s="1405" t="s">
        <v>14</v>
      </c>
      <c r="H42" s="1285"/>
      <c r="I42" s="1267" t="s">
        <v>15</v>
      </c>
      <c r="J42" s="1268"/>
      <c r="K42" s="1301" t="s">
        <v>16</v>
      </c>
      <c r="L42" s="1268"/>
      <c r="M42" s="1267" t="s">
        <v>17</v>
      </c>
      <c r="N42" s="1268"/>
      <c r="O42" s="1267" t="s">
        <v>18</v>
      </c>
      <c r="P42" s="1268"/>
      <c r="Q42" s="1267" t="s">
        <v>19</v>
      </c>
      <c r="R42" s="1268"/>
      <c r="S42" s="1267" t="s">
        <v>20</v>
      </c>
      <c r="T42" s="1268"/>
      <c r="U42" s="1267" t="s">
        <v>21</v>
      </c>
      <c r="V42" s="1268"/>
      <c r="W42" s="1267" t="s">
        <v>22</v>
      </c>
      <c r="X42" s="1268"/>
      <c r="Y42" s="1267" t="s">
        <v>23</v>
      </c>
      <c r="Z42" s="1285"/>
      <c r="AA42" s="1267" t="s">
        <v>24</v>
      </c>
      <c r="AB42" s="1285"/>
      <c r="AC42" s="1267" t="s">
        <v>25</v>
      </c>
      <c r="AD42" s="1285"/>
      <c r="AE42" s="1267" t="s">
        <v>26</v>
      </c>
      <c r="AF42" s="1285"/>
      <c r="AG42" s="1267" t="s">
        <v>27</v>
      </c>
      <c r="AH42" s="1285"/>
      <c r="AI42" s="1267" t="s">
        <v>28</v>
      </c>
      <c r="AJ42" s="1285"/>
      <c r="AK42" s="1267" t="s">
        <v>29</v>
      </c>
      <c r="AL42" s="1285"/>
      <c r="AM42" s="1267" t="s">
        <v>30</v>
      </c>
      <c r="AN42" s="1285"/>
      <c r="AO42" s="1267" t="s">
        <v>31</v>
      </c>
      <c r="AP42" s="1427"/>
      <c r="AQ42" s="1304"/>
      <c r="AR42" s="1382"/>
      <c r="AS42" s="1382"/>
      <c r="AT42" s="1382"/>
      <c r="AU42" s="1382"/>
      <c r="AV42" s="1382"/>
      <c r="AW42" s="1382"/>
      <c r="AX42" s="130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 customFormat="1" x14ac:dyDescent="0.25">
      <c r="A43" s="1478"/>
      <c r="B43" s="1478"/>
      <c r="C43" s="1307"/>
      <c r="D43" s="11" t="s">
        <v>32</v>
      </c>
      <c r="E43" s="64" t="s">
        <v>33</v>
      </c>
      <c r="F43" s="65" t="s">
        <v>34</v>
      </c>
      <c r="G43" s="11" t="s">
        <v>33</v>
      </c>
      <c r="H43" s="65" t="s">
        <v>34</v>
      </c>
      <c r="I43" s="11" t="s">
        <v>33</v>
      </c>
      <c r="J43" s="65" t="s">
        <v>34</v>
      </c>
      <c r="K43" s="629" t="s">
        <v>33</v>
      </c>
      <c r="L43" s="65" t="s">
        <v>34</v>
      </c>
      <c r="M43" s="64" t="s">
        <v>33</v>
      </c>
      <c r="N43" s="65" t="s">
        <v>34</v>
      </c>
      <c r="O43" s="64" t="s">
        <v>33</v>
      </c>
      <c r="P43" s="65" t="s">
        <v>34</v>
      </c>
      <c r="Q43" s="64" t="s">
        <v>33</v>
      </c>
      <c r="R43" s="65" t="s">
        <v>34</v>
      </c>
      <c r="S43" s="64" t="s">
        <v>33</v>
      </c>
      <c r="T43" s="65" t="s">
        <v>34</v>
      </c>
      <c r="U43" s="632" t="s">
        <v>33</v>
      </c>
      <c r="V43" s="12" t="s">
        <v>34</v>
      </c>
      <c r="W43" s="632" t="s">
        <v>33</v>
      </c>
      <c r="X43" s="12" t="s">
        <v>34</v>
      </c>
      <c r="Y43" s="13" t="s">
        <v>33</v>
      </c>
      <c r="Z43" s="12" t="s">
        <v>34</v>
      </c>
      <c r="AA43" s="13" t="s">
        <v>33</v>
      </c>
      <c r="AB43" s="12" t="s">
        <v>34</v>
      </c>
      <c r="AC43" s="13" t="s">
        <v>33</v>
      </c>
      <c r="AD43" s="12" t="s">
        <v>34</v>
      </c>
      <c r="AE43" s="13" t="s">
        <v>33</v>
      </c>
      <c r="AF43" s="12" t="s">
        <v>34</v>
      </c>
      <c r="AG43" s="13" t="s">
        <v>33</v>
      </c>
      <c r="AH43" s="12" t="s">
        <v>34</v>
      </c>
      <c r="AI43" s="13" t="s">
        <v>33</v>
      </c>
      <c r="AJ43" s="12" t="s">
        <v>34</v>
      </c>
      <c r="AK43" s="13" t="s">
        <v>33</v>
      </c>
      <c r="AL43" s="12" t="s">
        <v>34</v>
      </c>
      <c r="AM43" s="13" t="s">
        <v>33</v>
      </c>
      <c r="AN43" s="12" t="s">
        <v>34</v>
      </c>
      <c r="AO43" s="13" t="s">
        <v>33</v>
      </c>
      <c r="AP43" s="630" t="s">
        <v>34</v>
      </c>
      <c r="AQ43" s="1305"/>
      <c r="AR43" s="1383"/>
      <c r="AS43" s="1383"/>
      <c r="AT43" s="1383"/>
      <c r="AU43" s="1383"/>
      <c r="AV43" s="1383"/>
      <c r="AW43" s="1383"/>
      <c r="AX43" s="1308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 customFormat="1" x14ac:dyDescent="0.25">
      <c r="A44" s="1384" t="s">
        <v>70</v>
      </c>
      <c r="B44" s="1385"/>
      <c r="C44" s="1386"/>
      <c r="D44" s="66">
        <f t="shared" ref="D44:D62" si="35">SUM(E44+F44)</f>
        <v>0</v>
      </c>
      <c r="E44" s="67">
        <f>+S44+Y44+AA44+AC44+AE44+AG44+AI44+AK44+AM44+AO44</f>
        <v>0</v>
      </c>
      <c r="F44" s="68">
        <f>+T44+Z44+AB44+AD44+AF44+AH44+AJ44+AL44+AN44+AP44</f>
        <v>0</v>
      </c>
      <c r="G44" s="17">
        <f>SUM(ENERO:DICIEMBRE!G44)</f>
        <v>0</v>
      </c>
      <c r="H44" s="17">
        <f>SUM(ENERO:DICIEMBRE!H44)</f>
        <v>0</v>
      </c>
      <c r="I44" s="17">
        <f>SUM(ENERO:DICIEMBRE!I44)</f>
        <v>0</v>
      </c>
      <c r="J44" s="17">
        <f>SUM(ENERO:DICIEMBRE!J44)</f>
        <v>0</v>
      </c>
      <c r="K44" s="17">
        <f>SUM(ENERO:DICIEMBRE!K44)</f>
        <v>0</v>
      </c>
      <c r="L44" s="17">
        <f>SUM(ENERO:DICIEMBRE!L44)</f>
        <v>0</v>
      </c>
      <c r="M44" s="17">
        <f>SUM(ENERO:DICIEMBRE!M44)</f>
        <v>0</v>
      </c>
      <c r="N44" s="17">
        <f>SUM(ENERO:DICIEMBRE!N44)</f>
        <v>0</v>
      </c>
      <c r="O44" s="17">
        <f>SUM(ENERO:DICIEMBRE!O44)</f>
        <v>0</v>
      </c>
      <c r="P44" s="17">
        <f>SUM(ENERO:DICIEMBRE!P44)</f>
        <v>0</v>
      </c>
      <c r="Q44" s="17">
        <f>SUM(ENERO:DICIEMBRE!Q44)</f>
        <v>0</v>
      </c>
      <c r="R44" s="17">
        <f>SUM(ENERO:DICIEMBRE!R44)</f>
        <v>0</v>
      </c>
      <c r="S44" s="17">
        <f>SUM(ENERO:DICIEMBRE!S44)</f>
        <v>0</v>
      </c>
      <c r="T44" s="17">
        <f>SUM(ENERO:DICIEMBRE!T44)</f>
        <v>0</v>
      </c>
      <c r="U44" s="17">
        <f>SUM(ENERO:DICIEMBRE!U44)</f>
        <v>0</v>
      </c>
      <c r="V44" s="17">
        <f>SUM(ENERO:DICIEMBRE!V44)</f>
        <v>0</v>
      </c>
      <c r="W44" s="17">
        <f>SUM(ENERO:DICIEMBRE!W44)</f>
        <v>0</v>
      </c>
      <c r="X44" s="17">
        <f>SUM(ENERO:DICIEMBRE!X44)</f>
        <v>0</v>
      </c>
      <c r="Y44" s="17">
        <f>SUM(ENERO:DICIEMBRE!Y44)</f>
        <v>0</v>
      </c>
      <c r="Z44" s="17">
        <f>SUM(ENERO:DICIEMBRE!Z44)</f>
        <v>0</v>
      </c>
      <c r="AA44" s="17">
        <f>SUM(ENERO:DICIEMBRE!AA44)</f>
        <v>0</v>
      </c>
      <c r="AB44" s="17">
        <f>SUM(ENERO:DICIEMBRE!AB44)</f>
        <v>0</v>
      </c>
      <c r="AC44" s="17">
        <f>SUM(ENERO:DICIEMBRE!AC44)</f>
        <v>0</v>
      </c>
      <c r="AD44" s="17">
        <f>SUM(ENERO:DICIEMBRE!AD44)</f>
        <v>0</v>
      </c>
      <c r="AE44" s="17">
        <f>SUM(ENERO:DICIEMBRE!AE44)</f>
        <v>0</v>
      </c>
      <c r="AF44" s="17">
        <f>SUM(ENERO:DICIEMBRE!AF44)</f>
        <v>0</v>
      </c>
      <c r="AG44" s="17">
        <f>SUM(ENERO:DICIEMBRE!AG44)</f>
        <v>0</v>
      </c>
      <c r="AH44" s="17">
        <f>SUM(ENERO:DICIEMBRE!AH44)</f>
        <v>0</v>
      </c>
      <c r="AI44" s="17">
        <f>SUM(ENERO:DICIEMBRE!AI44)</f>
        <v>0</v>
      </c>
      <c r="AJ44" s="17">
        <f>SUM(ENERO:DICIEMBRE!AJ44)</f>
        <v>0</v>
      </c>
      <c r="AK44" s="17">
        <f>SUM(ENERO:DICIEMBRE!AK44)</f>
        <v>0</v>
      </c>
      <c r="AL44" s="17">
        <f>SUM(ENERO:DICIEMBRE!AL44)</f>
        <v>0</v>
      </c>
      <c r="AM44" s="17">
        <f>SUM(ENERO:DICIEMBRE!AM44)</f>
        <v>0</v>
      </c>
      <c r="AN44" s="17">
        <f>SUM(ENERO:DICIEMBRE!AN44)</f>
        <v>0</v>
      </c>
      <c r="AO44" s="17">
        <f>SUM(ENERO:DICIEMBRE!AO44)</f>
        <v>0</v>
      </c>
      <c r="AP44" s="17">
        <f>SUM(ENERO:DICIEMBRE!AP44)</f>
        <v>0</v>
      </c>
      <c r="AQ44" s="17">
        <f>SUM(ENERO:DICIEMBRE!AQ44)</f>
        <v>0</v>
      </c>
      <c r="AR44" s="17">
        <f>SUM(ENERO:DICIEMBRE!AR44)</f>
        <v>0</v>
      </c>
      <c r="AS44" s="17">
        <f>SUM(ENERO:DICIEMBRE!AS44)</f>
        <v>0</v>
      </c>
      <c r="AT44" s="17">
        <f>SUM(ENERO:DICIEMBRE!AT44)</f>
        <v>0</v>
      </c>
      <c r="AU44" s="17">
        <f>SUM(ENERO:DICIEMBRE!AU44)</f>
        <v>0</v>
      </c>
      <c r="AV44" s="17">
        <f>SUM(ENERO:DICIEMBRE!AV44)</f>
        <v>0</v>
      </c>
      <c r="AW44" s="17">
        <f>SUM(ENERO:DICIEMBRE!AW44)</f>
        <v>0</v>
      </c>
      <c r="AX44" s="17">
        <f>SUM(ENERO:DICIEMBRE!AX44)</f>
        <v>0</v>
      </c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I44" s="2"/>
      <c r="CJ44" s="2"/>
      <c r="CK44" s="2"/>
      <c r="CL44" s="2"/>
      <c r="CM44" s="2"/>
      <c r="CN44" s="2"/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customForma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17">
        <f>SUM(ENERO:DICIEMBRE!G45)</f>
        <v>0</v>
      </c>
      <c r="H45" s="17">
        <f>SUM(ENERO:DICIEMBRE!H45)</f>
        <v>0</v>
      </c>
      <c r="I45" s="17">
        <f>SUM(ENERO:DICIEMBRE!I45)</f>
        <v>0</v>
      </c>
      <c r="J45" s="17">
        <f>SUM(ENERO:DICIEMBRE!J45)</f>
        <v>0</v>
      </c>
      <c r="K45" s="17">
        <f>SUM(ENERO:DICIEMBRE!K45)</f>
        <v>0</v>
      </c>
      <c r="L45" s="17">
        <f>SUM(ENERO:DICIEMBRE!L45)</f>
        <v>0</v>
      </c>
      <c r="M45" s="17">
        <f>SUM(ENERO:DICIEMBRE!M45)</f>
        <v>0</v>
      </c>
      <c r="N45" s="17">
        <f>SUM(ENERO:DICIEMBRE!N45)</f>
        <v>0</v>
      </c>
      <c r="O45" s="17">
        <f>SUM(ENERO:DICIEMBRE!O45)</f>
        <v>0</v>
      </c>
      <c r="P45" s="17">
        <f>SUM(ENERO:DICIEMBRE!P45)</f>
        <v>0</v>
      </c>
      <c r="Q45" s="17">
        <f>SUM(ENERO:DICIEMBRE!Q45)</f>
        <v>0</v>
      </c>
      <c r="R45" s="17">
        <f>SUM(ENERO:DICIEMBRE!R45)</f>
        <v>0</v>
      </c>
      <c r="S45" s="17">
        <f>SUM(ENERO:DICIEMBRE!S45)</f>
        <v>0</v>
      </c>
      <c r="T45" s="17">
        <f>SUM(ENERO:DICIEMBRE!T45)</f>
        <v>0</v>
      </c>
      <c r="U45" s="17">
        <f>SUM(ENERO:DICIEMBRE!U45)</f>
        <v>0</v>
      </c>
      <c r="V45" s="17">
        <f>SUM(ENERO:DICIEMBRE!V45)</f>
        <v>0</v>
      </c>
      <c r="W45" s="17">
        <f>SUM(ENERO:DICIEMBRE!W45)</f>
        <v>0</v>
      </c>
      <c r="X45" s="17">
        <f>SUM(ENERO:DICIEMBRE!X45)</f>
        <v>0</v>
      </c>
      <c r="Y45" s="17">
        <f>SUM(ENERO:DICIEMBRE!Y45)</f>
        <v>0</v>
      </c>
      <c r="Z45" s="17">
        <f>SUM(ENERO:DICIEMBRE!Z45)</f>
        <v>0</v>
      </c>
      <c r="AA45" s="17">
        <f>SUM(ENERO:DICIEMBRE!AA45)</f>
        <v>0</v>
      </c>
      <c r="AB45" s="17">
        <f>SUM(ENERO:DICIEMBRE!AB45)</f>
        <v>0</v>
      </c>
      <c r="AC45" s="17">
        <f>SUM(ENERO:DICIEMBRE!AC45)</f>
        <v>0</v>
      </c>
      <c r="AD45" s="17">
        <f>SUM(ENERO:DICIEMBRE!AD45)</f>
        <v>0</v>
      </c>
      <c r="AE45" s="17">
        <f>SUM(ENERO:DICIEMBRE!AE45)</f>
        <v>0</v>
      </c>
      <c r="AF45" s="17">
        <f>SUM(ENERO:DICIEMBRE!AF45)</f>
        <v>0</v>
      </c>
      <c r="AG45" s="17">
        <f>SUM(ENERO:DICIEMBRE!AG45)</f>
        <v>0</v>
      </c>
      <c r="AH45" s="17">
        <f>SUM(ENERO:DICIEMBRE!AH45)</f>
        <v>0</v>
      </c>
      <c r="AI45" s="17">
        <f>SUM(ENERO:DICIEMBRE!AI45)</f>
        <v>0</v>
      </c>
      <c r="AJ45" s="17">
        <f>SUM(ENERO:DICIEMBRE!AJ45)</f>
        <v>0</v>
      </c>
      <c r="AK45" s="17">
        <f>SUM(ENERO:DICIEMBRE!AK45)</f>
        <v>0</v>
      </c>
      <c r="AL45" s="17">
        <f>SUM(ENERO:DICIEMBRE!AL45)</f>
        <v>0</v>
      </c>
      <c r="AM45" s="17">
        <f>SUM(ENERO:DICIEMBRE!AM45)</f>
        <v>0</v>
      </c>
      <c r="AN45" s="17">
        <f>SUM(ENERO:DICIEMBRE!AN45)</f>
        <v>0</v>
      </c>
      <c r="AO45" s="17">
        <f>SUM(ENERO:DICIEMBRE!AO45)</f>
        <v>0</v>
      </c>
      <c r="AP45" s="17">
        <f>SUM(ENERO:DICIEMBRE!AP45)</f>
        <v>0</v>
      </c>
      <c r="AQ45" s="17">
        <f>SUM(ENERO:DICIEMBRE!AQ45)</f>
        <v>0</v>
      </c>
      <c r="AR45" s="17">
        <f>SUM(ENERO:DICIEMBRE!AR45)</f>
        <v>0</v>
      </c>
      <c r="AS45" s="17">
        <f>SUM(ENERO:DICIEMBRE!AS45)</f>
        <v>0</v>
      </c>
      <c r="AT45" s="17">
        <f>SUM(ENERO:DICIEMBRE!AT45)</f>
        <v>0</v>
      </c>
      <c r="AU45" s="17">
        <f>SUM(ENERO:DICIEMBRE!AU45)</f>
        <v>0</v>
      </c>
      <c r="AV45" s="17">
        <f>SUM(ENERO:DICIEMBRE!AV45)</f>
        <v>0</v>
      </c>
      <c r="AW45" s="17">
        <f>SUM(ENERO:DICIEMBRE!AW45)</f>
        <v>0</v>
      </c>
      <c r="AX45" s="17">
        <f>SUM(ENERO:DICIEMBRE!AX45)</f>
        <v>0</v>
      </c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I45" s="2"/>
      <c r="CJ45" s="2"/>
      <c r="CK45" s="2"/>
      <c r="CL45" s="2"/>
      <c r="CM45" s="2"/>
      <c r="CN45" s="2"/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customForma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17">
        <f>SUM(ENERO:DICIEMBRE!G46)</f>
        <v>0</v>
      </c>
      <c r="H46" s="17">
        <f>SUM(ENERO:DICIEMBRE!H46)</f>
        <v>0</v>
      </c>
      <c r="I46" s="17">
        <f>SUM(ENERO:DICIEMBRE!I46)</f>
        <v>0</v>
      </c>
      <c r="J46" s="17">
        <f>SUM(ENERO:DICIEMBRE!J46)</f>
        <v>0</v>
      </c>
      <c r="K46" s="17">
        <f>SUM(ENERO:DICIEMBRE!K46)</f>
        <v>0</v>
      </c>
      <c r="L46" s="17">
        <f>SUM(ENERO:DICIEMBRE!L46)</f>
        <v>0</v>
      </c>
      <c r="M46" s="17">
        <f>SUM(ENERO:DICIEMBRE!M46)</f>
        <v>0</v>
      </c>
      <c r="N46" s="17">
        <f>SUM(ENERO:DICIEMBRE!N46)</f>
        <v>0</v>
      </c>
      <c r="O46" s="17">
        <f>SUM(ENERO:DICIEMBRE!O46)</f>
        <v>0</v>
      </c>
      <c r="P46" s="17">
        <f>SUM(ENERO:DICIEMBRE!P46)</f>
        <v>0</v>
      </c>
      <c r="Q46" s="17">
        <f>SUM(ENERO:DICIEMBRE!Q46)</f>
        <v>0</v>
      </c>
      <c r="R46" s="17">
        <f>SUM(ENERO:DICIEMBRE!R46)</f>
        <v>0</v>
      </c>
      <c r="S46" s="17">
        <f>SUM(ENERO:DICIEMBRE!S46)</f>
        <v>0</v>
      </c>
      <c r="T46" s="17">
        <f>SUM(ENERO:DICIEMBRE!T46)</f>
        <v>0</v>
      </c>
      <c r="U46" s="17">
        <f>SUM(ENERO:DICIEMBRE!U46)</f>
        <v>0</v>
      </c>
      <c r="V46" s="17">
        <f>SUM(ENERO:DICIEMBRE!V46)</f>
        <v>0</v>
      </c>
      <c r="W46" s="17">
        <f>SUM(ENERO:DICIEMBRE!W46)</f>
        <v>0</v>
      </c>
      <c r="X46" s="17">
        <f>SUM(ENERO:DICIEMBRE!X46)</f>
        <v>0</v>
      </c>
      <c r="Y46" s="17">
        <f>SUM(ENERO:DICIEMBRE!Y46)</f>
        <v>0</v>
      </c>
      <c r="Z46" s="17">
        <f>SUM(ENERO:DICIEMBRE!Z46)</f>
        <v>0</v>
      </c>
      <c r="AA46" s="17">
        <f>SUM(ENERO:DICIEMBRE!AA46)</f>
        <v>0</v>
      </c>
      <c r="AB46" s="17">
        <f>SUM(ENERO:DICIEMBRE!AB46)</f>
        <v>0</v>
      </c>
      <c r="AC46" s="17">
        <f>SUM(ENERO:DICIEMBRE!AC46)</f>
        <v>0</v>
      </c>
      <c r="AD46" s="17">
        <f>SUM(ENERO:DICIEMBRE!AD46)</f>
        <v>0</v>
      </c>
      <c r="AE46" s="17">
        <f>SUM(ENERO:DICIEMBRE!AE46)</f>
        <v>0</v>
      </c>
      <c r="AF46" s="17">
        <f>SUM(ENERO:DICIEMBRE!AF46)</f>
        <v>0</v>
      </c>
      <c r="AG46" s="17">
        <f>SUM(ENERO:DICIEMBRE!AG46)</f>
        <v>0</v>
      </c>
      <c r="AH46" s="17">
        <f>SUM(ENERO:DICIEMBRE!AH46)</f>
        <v>0</v>
      </c>
      <c r="AI46" s="17">
        <f>SUM(ENERO:DICIEMBRE!AI46)</f>
        <v>0</v>
      </c>
      <c r="AJ46" s="17">
        <f>SUM(ENERO:DICIEMBRE!AJ46)</f>
        <v>0</v>
      </c>
      <c r="AK46" s="17">
        <f>SUM(ENERO:DICIEMBRE!AK46)</f>
        <v>0</v>
      </c>
      <c r="AL46" s="17">
        <f>SUM(ENERO:DICIEMBRE!AL46)</f>
        <v>0</v>
      </c>
      <c r="AM46" s="17">
        <f>SUM(ENERO:DICIEMBRE!AM46)</f>
        <v>0</v>
      </c>
      <c r="AN46" s="17">
        <f>SUM(ENERO:DICIEMBRE!AN46)</f>
        <v>0</v>
      </c>
      <c r="AO46" s="17">
        <f>SUM(ENERO:DICIEMBRE!AO46)</f>
        <v>0</v>
      </c>
      <c r="AP46" s="17">
        <f>SUM(ENERO:DICIEMBRE!AP46)</f>
        <v>0</v>
      </c>
      <c r="AQ46" s="17">
        <f>SUM(ENERO:DICIEMBRE!AQ46)</f>
        <v>0</v>
      </c>
      <c r="AR46" s="17">
        <f>SUM(ENERO:DICIEMBRE!AR46)</f>
        <v>0</v>
      </c>
      <c r="AS46" s="17">
        <f>SUM(ENERO:DICIEMBRE!AS46)</f>
        <v>0</v>
      </c>
      <c r="AT46" s="17">
        <f>SUM(ENERO:DICIEMBRE!AT46)</f>
        <v>0</v>
      </c>
      <c r="AU46" s="17">
        <f>SUM(ENERO:DICIEMBRE!AU46)</f>
        <v>0</v>
      </c>
      <c r="AV46" s="17">
        <f>SUM(ENERO:DICIEMBRE!AV46)</f>
        <v>0</v>
      </c>
      <c r="AW46" s="17">
        <f>SUM(ENERO:DICIEMBRE!AW46)</f>
        <v>0</v>
      </c>
      <c r="AX46" s="17">
        <f>SUM(ENERO:DICIEMBRE!AX46)</f>
        <v>0</v>
      </c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I46" s="2"/>
      <c r="CJ46" s="2"/>
      <c r="CK46" s="2"/>
      <c r="CL46" s="2"/>
      <c r="CM46" s="2"/>
      <c r="CN46" s="2"/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customForma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17">
        <f>SUM(ENERO:DICIEMBRE!G47)</f>
        <v>0</v>
      </c>
      <c r="H47" s="17">
        <f>SUM(ENERO:DICIEMBRE!H47)</f>
        <v>0</v>
      </c>
      <c r="I47" s="17">
        <f>SUM(ENERO:DICIEMBRE!I47)</f>
        <v>0</v>
      </c>
      <c r="J47" s="17">
        <f>SUM(ENERO:DICIEMBRE!J47)</f>
        <v>0</v>
      </c>
      <c r="K47" s="17">
        <f>SUM(ENERO:DICIEMBRE!K47)</f>
        <v>0</v>
      </c>
      <c r="L47" s="17">
        <f>SUM(ENERO:DICIEMBRE!L47)</f>
        <v>0</v>
      </c>
      <c r="M47" s="17">
        <f>SUM(ENERO:DICIEMBRE!M47)</f>
        <v>0</v>
      </c>
      <c r="N47" s="17">
        <f>SUM(ENERO:DICIEMBRE!N47)</f>
        <v>0</v>
      </c>
      <c r="O47" s="17">
        <f>SUM(ENERO:DICIEMBRE!O47)</f>
        <v>0</v>
      </c>
      <c r="P47" s="17">
        <f>SUM(ENERO:DICIEMBRE!P47)</f>
        <v>0</v>
      </c>
      <c r="Q47" s="17">
        <f>SUM(ENERO:DICIEMBRE!Q47)</f>
        <v>0</v>
      </c>
      <c r="R47" s="17">
        <f>SUM(ENERO:DICIEMBRE!R47)</f>
        <v>0</v>
      </c>
      <c r="S47" s="17">
        <f>SUM(ENERO:DICIEMBRE!S47)</f>
        <v>0</v>
      </c>
      <c r="T47" s="17">
        <f>SUM(ENERO:DICIEMBRE!T47)</f>
        <v>0</v>
      </c>
      <c r="U47" s="17">
        <f>SUM(ENERO:DICIEMBRE!U47)</f>
        <v>0</v>
      </c>
      <c r="V47" s="17">
        <f>SUM(ENERO:DICIEMBRE!V47)</f>
        <v>0</v>
      </c>
      <c r="W47" s="17">
        <f>SUM(ENERO:DICIEMBRE!W47)</f>
        <v>0</v>
      </c>
      <c r="X47" s="17">
        <f>SUM(ENERO:DICIEMBRE!X47)</f>
        <v>0</v>
      </c>
      <c r="Y47" s="17">
        <f>SUM(ENERO:DICIEMBRE!Y47)</f>
        <v>0</v>
      </c>
      <c r="Z47" s="17">
        <f>SUM(ENERO:DICIEMBRE!Z47)</f>
        <v>0</v>
      </c>
      <c r="AA47" s="17">
        <f>SUM(ENERO:DICIEMBRE!AA47)</f>
        <v>0</v>
      </c>
      <c r="AB47" s="17">
        <f>SUM(ENERO:DICIEMBRE!AB47)</f>
        <v>0</v>
      </c>
      <c r="AC47" s="17">
        <f>SUM(ENERO:DICIEMBRE!AC47)</f>
        <v>0</v>
      </c>
      <c r="AD47" s="17">
        <f>SUM(ENERO:DICIEMBRE!AD47)</f>
        <v>0</v>
      </c>
      <c r="AE47" s="17">
        <f>SUM(ENERO:DICIEMBRE!AE47)</f>
        <v>0</v>
      </c>
      <c r="AF47" s="17">
        <f>SUM(ENERO:DICIEMBRE!AF47)</f>
        <v>0</v>
      </c>
      <c r="AG47" s="17">
        <f>SUM(ENERO:DICIEMBRE!AG47)</f>
        <v>0</v>
      </c>
      <c r="AH47" s="17">
        <f>SUM(ENERO:DICIEMBRE!AH47)</f>
        <v>0</v>
      </c>
      <c r="AI47" s="17">
        <f>SUM(ENERO:DICIEMBRE!AI47)</f>
        <v>0</v>
      </c>
      <c r="AJ47" s="17">
        <f>SUM(ENERO:DICIEMBRE!AJ47)</f>
        <v>0</v>
      </c>
      <c r="AK47" s="17">
        <f>SUM(ENERO:DICIEMBRE!AK47)</f>
        <v>0</v>
      </c>
      <c r="AL47" s="17">
        <f>SUM(ENERO:DICIEMBRE!AL47)</f>
        <v>0</v>
      </c>
      <c r="AM47" s="17">
        <f>SUM(ENERO:DICIEMBRE!AM47)</f>
        <v>0</v>
      </c>
      <c r="AN47" s="17">
        <f>SUM(ENERO:DICIEMBRE!AN47)</f>
        <v>0</v>
      </c>
      <c r="AO47" s="17">
        <f>SUM(ENERO:DICIEMBRE!AO47)</f>
        <v>0</v>
      </c>
      <c r="AP47" s="17">
        <f>SUM(ENERO:DICIEMBRE!AP47)</f>
        <v>0</v>
      </c>
      <c r="AQ47" s="17">
        <f>SUM(ENERO:DICIEMBRE!AQ47)</f>
        <v>0</v>
      </c>
      <c r="AR47" s="17">
        <f>SUM(ENERO:DICIEMBRE!AR47)</f>
        <v>0</v>
      </c>
      <c r="AS47" s="17">
        <f>SUM(ENERO:DICIEMBRE!AS47)</f>
        <v>0</v>
      </c>
      <c r="AT47" s="17">
        <f>SUM(ENERO:DICIEMBRE!AT47)</f>
        <v>0</v>
      </c>
      <c r="AU47" s="17">
        <f>SUM(ENERO:DICIEMBRE!AU47)</f>
        <v>0</v>
      </c>
      <c r="AV47" s="17">
        <f>SUM(ENERO:DICIEMBRE!AV47)</f>
        <v>0</v>
      </c>
      <c r="AW47" s="17">
        <f>SUM(ENERO:DICIEMBRE!AW47)</f>
        <v>0</v>
      </c>
      <c r="AX47" s="17">
        <f>SUM(ENERO:DICIEMBRE!AX47)</f>
        <v>0</v>
      </c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I47" s="2"/>
      <c r="CJ47" s="2"/>
      <c r="CK47" s="2"/>
      <c r="CL47" s="2"/>
      <c r="CM47" s="2"/>
      <c r="CN47" s="2"/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customFormat="1" x14ac:dyDescent="0.25">
      <c r="A48" s="1313" t="s">
        <v>74</v>
      </c>
      <c r="B48" s="1447"/>
      <c r="C48" s="1314"/>
      <c r="D48" s="76">
        <f t="shared" si="35"/>
        <v>139</v>
      </c>
      <c r="E48" s="77">
        <f>SUM(G48+I48+K48+M48+O48+Q48+S48+U48+W48+Y48+AA48+AC48+AE48+AG48+AI48+AK48+AM48+AO48)</f>
        <v>27</v>
      </c>
      <c r="F48" s="89">
        <f>SUM(H48+J48+L48+N48+P48+R48+T48+V48+X48+Z48+AB48+AD48+AF48+AH48+AJ48+AL48+AN48+AP48)</f>
        <v>112</v>
      </c>
      <c r="G48" s="17">
        <f>SUM(ENERO:DICIEMBRE!G48)</f>
        <v>0</v>
      </c>
      <c r="H48" s="17">
        <f>SUM(ENERO:DICIEMBRE!H48)</f>
        <v>0</v>
      </c>
      <c r="I48" s="17">
        <f>SUM(ENERO:DICIEMBRE!I48)</f>
        <v>0</v>
      </c>
      <c r="J48" s="17">
        <f>SUM(ENERO:DICIEMBRE!J48)</f>
        <v>0</v>
      </c>
      <c r="K48" s="17">
        <f>SUM(ENERO:DICIEMBRE!K48)</f>
        <v>0</v>
      </c>
      <c r="L48" s="17">
        <f>SUM(ENERO:DICIEMBRE!L48)</f>
        <v>0</v>
      </c>
      <c r="M48" s="17">
        <f>SUM(ENERO:DICIEMBRE!M48)</f>
        <v>0</v>
      </c>
      <c r="N48" s="17">
        <f>SUM(ENERO:DICIEMBRE!N48)</f>
        <v>0</v>
      </c>
      <c r="O48" s="17">
        <f>SUM(ENERO:DICIEMBRE!O48)</f>
        <v>0</v>
      </c>
      <c r="P48" s="17">
        <f>SUM(ENERO:DICIEMBRE!P48)</f>
        <v>0</v>
      </c>
      <c r="Q48" s="17">
        <f>SUM(ENERO:DICIEMBRE!Q48)</f>
        <v>0</v>
      </c>
      <c r="R48" s="17">
        <f>SUM(ENERO:DICIEMBRE!R48)</f>
        <v>0</v>
      </c>
      <c r="S48" s="17">
        <f>SUM(ENERO:DICIEMBRE!S48)</f>
        <v>0</v>
      </c>
      <c r="T48" s="17">
        <f>SUM(ENERO:DICIEMBRE!T48)</f>
        <v>0</v>
      </c>
      <c r="U48" s="17">
        <f>SUM(ENERO:DICIEMBRE!U48)</f>
        <v>0</v>
      </c>
      <c r="V48" s="17">
        <f>SUM(ENERO:DICIEMBRE!V48)</f>
        <v>0</v>
      </c>
      <c r="W48" s="17">
        <f>SUM(ENERO:DICIEMBRE!W48)</f>
        <v>1</v>
      </c>
      <c r="X48" s="17">
        <f>SUM(ENERO:DICIEMBRE!X48)</f>
        <v>0</v>
      </c>
      <c r="Y48" s="17">
        <f>SUM(ENERO:DICIEMBRE!Y48)</f>
        <v>0</v>
      </c>
      <c r="Z48" s="17">
        <f>SUM(ENERO:DICIEMBRE!Z48)</f>
        <v>0</v>
      </c>
      <c r="AA48" s="17">
        <f>SUM(ENERO:DICIEMBRE!AA48)</f>
        <v>0</v>
      </c>
      <c r="AB48" s="17">
        <f>SUM(ENERO:DICIEMBRE!AB48)</f>
        <v>0</v>
      </c>
      <c r="AC48" s="17">
        <f>SUM(ENERO:DICIEMBRE!AC48)</f>
        <v>1</v>
      </c>
      <c r="AD48" s="17">
        <f>SUM(ENERO:DICIEMBRE!AD48)</f>
        <v>2</v>
      </c>
      <c r="AE48" s="17">
        <f>SUM(ENERO:DICIEMBRE!AE48)</f>
        <v>1</v>
      </c>
      <c r="AF48" s="17">
        <f>SUM(ENERO:DICIEMBRE!AF48)</f>
        <v>27</v>
      </c>
      <c r="AG48" s="17">
        <f>SUM(ENERO:DICIEMBRE!AG48)</f>
        <v>3</v>
      </c>
      <c r="AH48" s="17">
        <f>SUM(ENERO:DICIEMBRE!AH48)</f>
        <v>23</v>
      </c>
      <c r="AI48" s="17">
        <f>SUM(ENERO:DICIEMBRE!AI48)</f>
        <v>8</v>
      </c>
      <c r="AJ48" s="17">
        <f>SUM(ENERO:DICIEMBRE!AJ48)</f>
        <v>32</v>
      </c>
      <c r="AK48" s="17">
        <f>SUM(ENERO:DICIEMBRE!AK48)</f>
        <v>7</v>
      </c>
      <c r="AL48" s="17">
        <f>SUM(ENERO:DICIEMBRE!AL48)</f>
        <v>5</v>
      </c>
      <c r="AM48" s="17">
        <f>SUM(ENERO:DICIEMBRE!AM48)</f>
        <v>3</v>
      </c>
      <c r="AN48" s="17">
        <f>SUM(ENERO:DICIEMBRE!AN48)</f>
        <v>16</v>
      </c>
      <c r="AO48" s="17">
        <f>SUM(ENERO:DICIEMBRE!AO48)</f>
        <v>3</v>
      </c>
      <c r="AP48" s="17">
        <f>SUM(ENERO:DICIEMBRE!AP48)</f>
        <v>7</v>
      </c>
      <c r="AQ48" s="17">
        <f>SUM(ENERO:DICIEMBRE!AQ48)</f>
        <v>0</v>
      </c>
      <c r="AR48" s="17">
        <f>SUM(ENERO:DICIEMBRE!AR48)</f>
        <v>1</v>
      </c>
      <c r="AS48" s="17">
        <f>SUM(ENERO:DICIEMBRE!AS48)</f>
        <v>0</v>
      </c>
      <c r="AT48" s="17">
        <f>SUM(ENERO:DICIEMBRE!AT48)</f>
        <v>0</v>
      </c>
      <c r="AU48" s="17">
        <f>SUM(ENERO:DICIEMBRE!AU48)</f>
        <v>0</v>
      </c>
      <c r="AV48" s="17">
        <f>SUM(ENERO:DICIEMBRE!AV48)</f>
        <v>0</v>
      </c>
      <c r="AW48" s="17">
        <f>SUM(ENERO:DICIEMBRE!AW48)</f>
        <v>0</v>
      </c>
      <c r="AX48" s="17">
        <f>SUM(ENERO:DICIEMBRE!AX48)</f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I48" s="2"/>
      <c r="CJ48" s="2"/>
      <c r="CK48" s="2"/>
      <c r="CL48" s="2"/>
      <c r="CM48" s="2"/>
      <c r="CN48" s="2"/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customFormat="1" x14ac:dyDescent="0.25">
      <c r="A49" s="1373" t="s">
        <v>75</v>
      </c>
      <c r="B49" s="1374"/>
      <c r="C49" s="1375"/>
      <c r="D49" s="91">
        <f t="shared" si="35"/>
        <v>180</v>
      </c>
      <c r="E49" s="77">
        <f>SUM(G49+I49+K49+M49+O49+Q49+S49+U49+W49+Y49+AA49+AC49+AE49+AG49+AI49+AK49+AM49+AO49)</f>
        <v>51</v>
      </c>
      <c r="F49" s="89">
        <f>SUM(H49+J49+L49+N49+P49+R49+T49+V49+X49+Z49+AB49+AD49+AF49+AH49+AJ49+AL49+AN49+AP49)</f>
        <v>129</v>
      </c>
      <c r="G49" s="17">
        <f>SUM(ENERO:DICIEMBRE!G49)</f>
        <v>0</v>
      </c>
      <c r="H49" s="17">
        <f>SUM(ENERO:DICIEMBRE!H49)</f>
        <v>0</v>
      </c>
      <c r="I49" s="17">
        <f>SUM(ENERO:DICIEMBRE!I49)</f>
        <v>0</v>
      </c>
      <c r="J49" s="17">
        <f>SUM(ENERO:DICIEMBRE!J49)</f>
        <v>0</v>
      </c>
      <c r="K49" s="17">
        <f>SUM(ENERO:DICIEMBRE!K49)</f>
        <v>0</v>
      </c>
      <c r="L49" s="17">
        <f>SUM(ENERO:DICIEMBRE!L49)</f>
        <v>0</v>
      </c>
      <c r="M49" s="17">
        <f>SUM(ENERO:DICIEMBRE!M49)</f>
        <v>0</v>
      </c>
      <c r="N49" s="17">
        <f>SUM(ENERO:DICIEMBRE!N49)</f>
        <v>0</v>
      </c>
      <c r="O49" s="17">
        <f>SUM(ENERO:DICIEMBRE!O49)</f>
        <v>0</v>
      </c>
      <c r="P49" s="17">
        <f>SUM(ENERO:DICIEMBRE!P49)</f>
        <v>0</v>
      </c>
      <c r="Q49" s="17">
        <f>SUM(ENERO:DICIEMBRE!Q49)</f>
        <v>0</v>
      </c>
      <c r="R49" s="17">
        <f>SUM(ENERO:DICIEMBRE!R49)</f>
        <v>0</v>
      </c>
      <c r="S49" s="17">
        <f>SUM(ENERO:DICIEMBRE!S49)</f>
        <v>0</v>
      </c>
      <c r="T49" s="17">
        <f>SUM(ENERO:DICIEMBRE!T49)</f>
        <v>0</v>
      </c>
      <c r="U49" s="17">
        <f>SUM(ENERO:DICIEMBRE!U49)</f>
        <v>0</v>
      </c>
      <c r="V49" s="17">
        <f>SUM(ENERO:DICIEMBRE!V49)</f>
        <v>0</v>
      </c>
      <c r="W49" s="17">
        <f>SUM(ENERO:DICIEMBRE!W49)</f>
        <v>0</v>
      </c>
      <c r="X49" s="17">
        <f>SUM(ENERO:DICIEMBRE!X49)</f>
        <v>0</v>
      </c>
      <c r="Y49" s="17">
        <f>SUM(ENERO:DICIEMBRE!Y49)</f>
        <v>0</v>
      </c>
      <c r="Z49" s="17">
        <f>SUM(ENERO:DICIEMBRE!Z49)</f>
        <v>1</v>
      </c>
      <c r="AA49" s="17">
        <f>SUM(ENERO:DICIEMBRE!AA49)</f>
        <v>0</v>
      </c>
      <c r="AB49" s="17">
        <f>SUM(ENERO:DICIEMBRE!AB49)</f>
        <v>0</v>
      </c>
      <c r="AC49" s="17">
        <f>SUM(ENERO:DICIEMBRE!AC49)</f>
        <v>1</v>
      </c>
      <c r="AD49" s="17">
        <f>SUM(ENERO:DICIEMBRE!AD49)</f>
        <v>4</v>
      </c>
      <c r="AE49" s="17">
        <f>SUM(ENERO:DICIEMBRE!AE49)</f>
        <v>20</v>
      </c>
      <c r="AF49" s="17">
        <f>SUM(ENERO:DICIEMBRE!AF49)</f>
        <v>35</v>
      </c>
      <c r="AG49" s="17">
        <f>SUM(ENERO:DICIEMBRE!AG49)</f>
        <v>7</v>
      </c>
      <c r="AH49" s="17">
        <f>SUM(ENERO:DICIEMBRE!AH49)</f>
        <v>29</v>
      </c>
      <c r="AI49" s="17">
        <f>SUM(ENERO:DICIEMBRE!AI49)</f>
        <v>10</v>
      </c>
      <c r="AJ49" s="17">
        <f>SUM(ENERO:DICIEMBRE!AJ49)</f>
        <v>28</v>
      </c>
      <c r="AK49" s="17">
        <f>SUM(ENERO:DICIEMBRE!AK49)</f>
        <v>8</v>
      </c>
      <c r="AL49" s="17">
        <f>SUM(ENERO:DICIEMBRE!AL49)</f>
        <v>7</v>
      </c>
      <c r="AM49" s="17">
        <f>SUM(ENERO:DICIEMBRE!AM49)</f>
        <v>3</v>
      </c>
      <c r="AN49" s="17">
        <f>SUM(ENERO:DICIEMBRE!AN49)</f>
        <v>16</v>
      </c>
      <c r="AO49" s="17">
        <f>SUM(ENERO:DICIEMBRE!AO49)</f>
        <v>2</v>
      </c>
      <c r="AP49" s="17">
        <f>SUM(ENERO:DICIEMBRE!AP49)</f>
        <v>9</v>
      </c>
      <c r="AQ49" s="17">
        <f>SUM(ENERO:DICIEMBRE!AQ49)</f>
        <v>0</v>
      </c>
      <c r="AR49" s="17">
        <f>SUM(ENERO:DICIEMBRE!AR49)</f>
        <v>0</v>
      </c>
      <c r="AS49" s="17">
        <f>SUM(ENERO:DICIEMBRE!AS49)</f>
        <v>0</v>
      </c>
      <c r="AT49" s="17">
        <f>SUM(ENERO:DICIEMBRE!AT49)</f>
        <v>0</v>
      </c>
      <c r="AU49" s="17">
        <f>SUM(ENERO:DICIEMBRE!AU49)</f>
        <v>0</v>
      </c>
      <c r="AV49" s="17">
        <f>SUM(ENERO:DICIEMBRE!AV49)</f>
        <v>0</v>
      </c>
      <c r="AW49" s="17">
        <f>SUM(ENERO:DICIEMBRE!AW49)</f>
        <v>0</v>
      </c>
      <c r="AX49" s="17">
        <f>SUM(ENERO:DICIEMBRE!AX49)</f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I49" s="2"/>
      <c r="CJ49" s="2"/>
      <c r="CK49" s="2"/>
      <c r="CL49" s="2"/>
      <c r="CM49" s="2"/>
      <c r="CN49" s="2"/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customFormat="1" x14ac:dyDescent="0.25">
      <c r="A50" s="1468" t="s">
        <v>76</v>
      </c>
      <c r="B50" s="1469"/>
      <c r="C50" s="1470"/>
      <c r="D50" s="102">
        <f t="shared" si="35"/>
        <v>1</v>
      </c>
      <c r="E50" s="103">
        <f>+G50+I50+K50+M50+O50+Q50+S50+U50+W50+Y50+AA50+AC50+AE50+AG50+AI50+AK50+AM50+AO50</f>
        <v>0</v>
      </c>
      <c r="F50" s="104">
        <f>+H50+J50+L50+N50+P50+R50+T50+V50+X50+Z50+AB50+AD50+AF50+AH50+AJ50+AL50+AN50+AP50</f>
        <v>1</v>
      </c>
      <c r="G50" s="17">
        <f>SUM(ENERO:DICIEMBRE!G50)</f>
        <v>0</v>
      </c>
      <c r="H50" s="17">
        <f>SUM(ENERO:DICIEMBRE!H50)</f>
        <v>0</v>
      </c>
      <c r="I50" s="17">
        <f>SUM(ENERO:DICIEMBRE!I50)</f>
        <v>0</v>
      </c>
      <c r="J50" s="17">
        <f>SUM(ENERO:DICIEMBRE!J50)</f>
        <v>0</v>
      </c>
      <c r="K50" s="17">
        <f>SUM(ENERO:DICIEMBRE!K50)</f>
        <v>0</v>
      </c>
      <c r="L50" s="17">
        <f>SUM(ENERO:DICIEMBRE!L50)</f>
        <v>0</v>
      </c>
      <c r="M50" s="17">
        <f>SUM(ENERO:DICIEMBRE!M50)</f>
        <v>0</v>
      </c>
      <c r="N50" s="17">
        <f>SUM(ENERO:DICIEMBRE!N50)</f>
        <v>0</v>
      </c>
      <c r="O50" s="17">
        <f>SUM(ENERO:DICIEMBRE!O50)</f>
        <v>0</v>
      </c>
      <c r="P50" s="17">
        <f>SUM(ENERO:DICIEMBRE!P50)</f>
        <v>0</v>
      </c>
      <c r="Q50" s="17">
        <f>SUM(ENERO:DICIEMBRE!Q50)</f>
        <v>0</v>
      </c>
      <c r="R50" s="17">
        <f>SUM(ENERO:DICIEMBRE!R50)</f>
        <v>0</v>
      </c>
      <c r="S50" s="17">
        <f>SUM(ENERO:DICIEMBRE!S50)</f>
        <v>0</v>
      </c>
      <c r="T50" s="17">
        <f>SUM(ENERO:DICIEMBRE!T50)</f>
        <v>0</v>
      </c>
      <c r="U50" s="17">
        <f>SUM(ENERO:DICIEMBRE!U50)</f>
        <v>0</v>
      </c>
      <c r="V50" s="17">
        <f>SUM(ENERO:DICIEMBRE!V50)</f>
        <v>0</v>
      </c>
      <c r="W50" s="17">
        <f>SUM(ENERO:DICIEMBRE!W50)</f>
        <v>0</v>
      </c>
      <c r="X50" s="17">
        <f>SUM(ENERO:DICIEMBRE!X50)</f>
        <v>0</v>
      </c>
      <c r="Y50" s="17">
        <f>SUM(ENERO:DICIEMBRE!Y50)</f>
        <v>0</v>
      </c>
      <c r="Z50" s="17">
        <f>SUM(ENERO:DICIEMBRE!Z50)</f>
        <v>0</v>
      </c>
      <c r="AA50" s="17">
        <f>SUM(ENERO:DICIEMBRE!AA50)</f>
        <v>0</v>
      </c>
      <c r="AB50" s="17">
        <f>SUM(ENERO:DICIEMBRE!AB50)</f>
        <v>0</v>
      </c>
      <c r="AC50" s="17">
        <f>SUM(ENERO:DICIEMBRE!AC50)</f>
        <v>0</v>
      </c>
      <c r="AD50" s="17">
        <f>SUM(ENERO:DICIEMBRE!AD50)</f>
        <v>0</v>
      </c>
      <c r="AE50" s="17">
        <f>SUM(ENERO:DICIEMBRE!AE50)</f>
        <v>0</v>
      </c>
      <c r="AF50" s="17">
        <f>SUM(ENERO:DICIEMBRE!AF50)</f>
        <v>1</v>
      </c>
      <c r="AG50" s="17">
        <f>SUM(ENERO:DICIEMBRE!AG50)</f>
        <v>0</v>
      </c>
      <c r="AH50" s="17">
        <f>SUM(ENERO:DICIEMBRE!AH50)</f>
        <v>0</v>
      </c>
      <c r="AI50" s="17">
        <f>SUM(ENERO:DICIEMBRE!AI50)</f>
        <v>0</v>
      </c>
      <c r="AJ50" s="17">
        <f>SUM(ENERO:DICIEMBRE!AJ50)</f>
        <v>0</v>
      </c>
      <c r="AK50" s="17">
        <f>SUM(ENERO:DICIEMBRE!AK50)</f>
        <v>0</v>
      </c>
      <c r="AL50" s="17">
        <f>SUM(ENERO:DICIEMBRE!AL50)</f>
        <v>0</v>
      </c>
      <c r="AM50" s="17">
        <f>SUM(ENERO:DICIEMBRE!AM50)</f>
        <v>0</v>
      </c>
      <c r="AN50" s="17">
        <f>SUM(ENERO:DICIEMBRE!AN50)</f>
        <v>0</v>
      </c>
      <c r="AO50" s="17">
        <f>SUM(ENERO:DICIEMBRE!AO50)</f>
        <v>0</v>
      </c>
      <c r="AP50" s="17">
        <f>SUM(ENERO:DICIEMBRE!AP50)</f>
        <v>0</v>
      </c>
      <c r="AQ50" s="17">
        <f>SUM(ENERO:DICIEMBRE!AQ50)</f>
        <v>0</v>
      </c>
      <c r="AR50" s="17">
        <f>SUM(ENERO:DICIEMBRE!AR50)</f>
        <v>0</v>
      </c>
      <c r="AS50" s="17">
        <f>SUM(ENERO:DICIEMBRE!AS50)</f>
        <v>0</v>
      </c>
      <c r="AT50" s="17">
        <f>SUM(ENERO:DICIEMBRE!AT50)</f>
        <v>0</v>
      </c>
      <c r="AU50" s="17">
        <f>SUM(ENERO:DICIEMBRE!AU50)</f>
        <v>0</v>
      </c>
      <c r="AV50" s="17">
        <f>SUM(ENERO:DICIEMBRE!AV50)</f>
        <v>0</v>
      </c>
      <c r="AW50" s="17">
        <f>SUM(ENERO:DICIEMBRE!AW50)</f>
        <v>0</v>
      </c>
      <c r="AX50" s="17">
        <f>SUM(ENERO:DICIEMBRE!AX50)</f>
        <v>0</v>
      </c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I50" s="2"/>
      <c r="CJ50" s="2"/>
      <c r="CK50" s="2"/>
      <c r="CL50" s="2"/>
      <c r="CM50" s="2"/>
      <c r="CN50" s="2"/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customForma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I51" s="2"/>
      <c r="CJ51" s="2"/>
      <c r="CK51" s="2"/>
      <c r="CL51" s="2"/>
      <c r="CM51" s="2"/>
      <c r="CN51" s="2"/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customForma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I52" s="2"/>
      <c r="CJ52" s="2"/>
      <c r="CK52" s="2"/>
      <c r="CL52" s="2"/>
      <c r="CM52" s="2"/>
      <c r="CN52" s="2"/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customForma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I53" s="2"/>
      <c r="CJ53" s="2"/>
      <c r="CK53" s="2"/>
      <c r="CL53" s="2"/>
      <c r="CM53" s="2"/>
      <c r="CN53" s="2"/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customForma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I54" s="2"/>
      <c r="CJ54" s="2"/>
      <c r="CK54" s="2"/>
      <c r="CL54" s="2"/>
      <c r="CM54" s="2"/>
      <c r="CN54" s="2"/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customForma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I55" s="2"/>
      <c r="CJ55" s="2"/>
      <c r="CK55" s="2"/>
      <c r="CL55" s="2"/>
      <c r="CM55" s="2"/>
      <c r="CN55" s="2"/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customForma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I56" s="2"/>
      <c r="CJ56" s="2"/>
      <c r="CK56" s="2"/>
      <c r="CL56" s="2"/>
      <c r="CM56" s="2"/>
      <c r="CN56" s="2"/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customFormat="1" x14ac:dyDescent="0.25">
      <c r="A57" s="1475" t="s">
        <v>4</v>
      </c>
      <c r="B57" s="1475"/>
      <c r="C57" s="1475"/>
      <c r="D57" s="102">
        <f>SUM(D51:D56)</f>
        <v>0</v>
      </c>
      <c r="E57" s="633">
        <f>SUM(E51:E56)</f>
        <v>0</v>
      </c>
      <c r="F57" s="104">
        <f>SUM(F51:F56)</f>
        <v>0</v>
      </c>
      <c r="G57" s="102">
        <f>SUM(G51:G56)</f>
        <v>0</v>
      </c>
      <c r="H57" s="633">
        <f t="shared" ref="H57:AW57" si="56">SUM(H51:H56)</f>
        <v>0</v>
      </c>
      <c r="I57" s="102">
        <f t="shared" si="56"/>
        <v>0</v>
      </c>
      <c r="J57" s="633">
        <f t="shared" si="56"/>
        <v>0</v>
      </c>
      <c r="K57" s="102">
        <f t="shared" si="56"/>
        <v>0</v>
      </c>
      <c r="L57" s="633">
        <f t="shared" si="56"/>
        <v>0</v>
      </c>
      <c r="M57" s="102">
        <f t="shared" si="56"/>
        <v>0</v>
      </c>
      <c r="N57" s="633">
        <f t="shared" si="56"/>
        <v>0</v>
      </c>
      <c r="O57" s="102">
        <f t="shared" si="56"/>
        <v>0</v>
      </c>
      <c r="P57" s="633">
        <f t="shared" si="56"/>
        <v>0</v>
      </c>
      <c r="Q57" s="102">
        <f t="shared" si="56"/>
        <v>0</v>
      </c>
      <c r="R57" s="633">
        <f t="shared" si="56"/>
        <v>0</v>
      </c>
      <c r="S57" s="102">
        <f t="shared" si="56"/>
        <v>0</v>
      </c>
      <c r="T57" s="633">
        <f t="shared" si="56"/>
        <v>0</v>
      </c>
      <c r="U57" s="102">
        <f t="shared" si="56"/>
        <v>0</v>
      </c>
      <c r="V57" s="633">
        <f t="shared" si="56"/>
        <v>0</v>
      </c>
      <c r="W57" s="102">
        <f t="shared" si="56"/>
        <v>0</v>
      </c>
      <c r="X57" s="633">
        <f t="shared" si="56"/>
        <v>0</v>
      </c>
      <c r="Y57" s="102">
        <f>SUM(Y51:Y56)</f>
        <v>0</v>
      </c>
      <c r="Z57" s="633">
        <f>SUM(Z51:Z56)</f>
        <v>0</v>
      </c>
      <c r="AA57" s="102">
        <f t="shared" si="56"/>
        <v>0</v>
      </c>
      <c r="AB57" s="633">
        <f t="shared" si="56"/>
        <v>0</v>
      </c>
      <c r="AC57" s="102">
        <f t="shared" si="56"/>
        <v>0</v>
      </c>
      <c r="AD57" s="633">
        <f t="shared" si="56"/>
        <v>0</v>
      </c>
      <c r="AE57" s="102">
        <f t="shared" si="56"/>
        <v>0</v>
      </c>
      <c r="AF57" s="633">
        <f t="shared" si="56"/>
        <v>0</v>
      </c>
      <c r="AG57" s="102">
        <f t="shared" si="56"/>
        <v>0</v>
      </c>
      <c r="AH57" s="633">
        <f t="shared" si="56"/>
        <v>0</v>
      </c>
      <c r="AI57" s="102">
        <f t="shared" si="56"/>
        <v>0</v>
      </c>
      <c r="AJ57" s="633">
        <f t="shared" si="56"/>
        <v>0</v>
      </c>
      <c r="AK57" s="102">
        <f t="shared" si="56"/>
        <v>0</v>
      </c>
      <c r="AL57" s="633">
        <f t="shared" si="56"/>
        <v>0</v>
      </c>
      <c r="AM57" s="102">
        <f t="shared" si="56"/>
        <v>0</v>
      </c>
      <c r="AN57" s="633">
        <f t="shared" si="56"/>
        <v>0</v>
      </c>
      <c r="AO57" s="102">
        <f t="shared" si="56"/>
        <v>0</v>
      </c>
      <c r="AP57" s="136">
        <f t="shared" si="56"/>
        <v>0</v>
      </c>
      <c r="AQ57" s="137">
        <f t="shared" si="56"/>
        <v>0</v>
      </c>
      <c r="AR57" s="103">
        <f t="shared" si="56"/>
        <v>0</v>
      </c>
      <c r="AS57" s="103">
        <f t="shared" si="56"/>
        <v>0</v>
      </c>
      <c r="AT57" s="103">
        <f t="shared" si="56"/>
        <v>0</v>
      </c>
      <c r="AU57" s="103">
        <f t="shared" si="56"/>
        <v>0</v>
      </c>
      <c r="AV57" s="103">
        <f>SUM(AV51:AV56)</f>
        <v>0</v>
      </c>
      <c r="AW57" s="103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 customFormat="1" x14ac:dyDescent="0.25">
      <c r="A58" s="1473" t="s">
        <v>83</v>
      </c>
      <c r="B58" s="1474"/>
      <c r="C58" s="138">
        <v>0</v>
      </c>
      <c r="D58" s="66">
        <f t="shared" si="35"/>
        <v>0</v>
      </c>
      <c r="E58" s="139">
        <f t="shared" si="55"/>
        <v>0</v>
      </c>
      <c r="F58" s="140">
        <f t="shared" si="55"/>
        <v>0</v>
      </c>
      <c r="G58" s="70"/>
      <c r="H58" s="71"/>
      <c r="I58" s="70"/>
      <c r="J58" s="71"/>
      <c r="K58" s="70"/>
      <c r="L58" s="71"/>
      <c r="M58" s="70"/>
      <c r="N58" s="71"/>
      <c r="O58" s="70"/>
      <c r="P58" s="71"/>
      <c r="Q58" s="70"/>
      <c r="R58" s="71"/>
      <c r="S58" s="70"/>
      <c r="T58" s="71"/>
      <c r="U58" s="70"/>
      <c r="V58" s="71"/>
      <c r="W58" s="70"/>
      <c r="X58" s="71"/>
      <c r="Y58" s="70"/>
      <c r="Z58" s="71"/>
      <c r="AA58" s="70"/>
      <c r="AB58" s="71"/>
      <c r="AC58" s="70"/>
      <c r="AD58" s="71"/>
      <c r="AE58" s="70"/>
      <c r="AF58" s="71"/>
      <c r="AG58" s="70"/>
      <c r="AH58" s="71"/>
      <c r="AI58" s="70"/>
      <c r="AJ58" s="71"/>
      <c r="AK58" s="70"/>
      <c r="AL58" s="71"/>
      <c r="AM58" s="70"/>
      <c r="AN58" s="71"/>
      <c r="AO58" s="70"/>
      <c r="AP58" s="72"/>
      <c r="AQ58" s="73"/>
      <c r="AR58" s="74"/>
      <c r="AS58" s="74"/>
      <c r="AT58" s="74"/>
      <c r="AU58" s="74"/>
      <c r="AV58" s="74"/>
      <c r="AW58" s="74"/>
      <c r="AX58" s="75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I58" s="2"/>
      <c r="CJ58" s="2"/>
      <c r="CK58" s="2"/>
      <c r="CL58" s="2"/>
      <c r="CM58" s="2"/>
      <c r="CN58" s="2"/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customForma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I59" s="2"/>
      <c r="CJ59" s="2"/>
      <c r="CK59" s="2"/>
      <c r="CL59" s="2"/>
      <c r="CM59" s="2"/>
      <c r="CN59" s="2"/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customForma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I60" s="2"/>
      <c r="CJ60" s="2"/>
      <c r="CK60" s="2"/>
      <c r="CL60" s="2"/>
      <c r="CM60" s="2"/>
      <c r="CN60" s="2"/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customForma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I61" s="2"/>
      <c r="CJ61" s="2"/>
      <c r="CK61" s="2"/>
      <c r="CL61" s="2"/>
      <c r="CM61" s="2"/>
      <c r="CN61" s="2"/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customForma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I62" s="2"/>
      <c r="CJ62" s="2"/>
      <c r="CK62" s="2"/>
      <c r="CL62" s="2"/>
      <c r="CM62" s="2"/>
      <c r="CN62" s="2"/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customFormat="1" x14ac:dyDescent="0.25">
      <c r="A63" s="1267" t="s">
        <v>4</v>
      </c>
      <c r="B63" s="1301"/>
      <c r="C63" s="1308"/>
      <c r="D63" s="102">
        <f>SUM(D58:D62)</f>
        <v>0</v>
      </c>
      <c r="E63" s="103">
        <f>SUM(E58:E62)</f>
        <v>0</v>
      </c>
      <c r="F63" s="144">
        <f>SUM(F58:F62)</f>
        <v>0</v>
      </c>
      <c r="G63" s="102">
        <f t="shared" ref="G63:AX63" si="67">SUM(G58:G62)</f>
        <v>0</v>
      </c>
      <c r="H63" s="633">
        <f t="shared" si="67"/>
        <v>0</v>
      </c>
      <c r="I63" s="102">
        <f t="shared" si="67"/>
        <v>0</v>
      </c>
      <c r="J63" s="633">
        <f t="shared" si="67"/>
        <v>0</v>
      </c>
      <c r="K63" s="102">
        <f t="shared" si="67"/>
        <v>0</v>
      </c>
      <c r="L63" s="633">
        <f t="shared" si="67"/>
        <v>0</v>
      </c>
      <c r="M63" s="102">
        <f t="shared" si="67"/>
        <v>0</v>
      </c>
      <c r="N63" s="633">
        <f t="shared" si="67"/>
        <v>0</v>
      </c>
      <c r="O63" s="102">
        <f t="shared" si="67"/>
        <v>0</v>
      </c>
      <c r="P63" s="633">
        <f t="shared" si="67"/>
        <v>0</v>
      </c>
      <c r="Q63" s="102">
        <f t="shared" si="67"/>
        <v>0</v>
      </c>
      <c r="R63" s="633">
        <f t="shared" si="67"/>
        <v>0</v>
      </c>
      <c r="S63" s="102">
        <f t="shared" si="67"/>
        <v>0</v>
      </c>
      <c r="T63" s="144">
        <f t="shared" si="67"/>
        <v>0</v>
      </c>
      <c r="U63" s="102">
        <f t="shared" si="67"/>
        <v>0</v>
      </c>
      <c r="V63" s="633">
        <f t="shared" si="67"/>
        <v>0</v>
      </c>
      <c r="W63" s="102">
        <f t="shared" si="67"/>
        <v>0</v>
      </c>
      <c r="X63" s="633">
        <f t="shared" si="67"/>
        <v>0</v>
      </c>
      <c r="Y63" s="102">
        <f t="shared" si="67"/>
        <v>0</v>
      </c>
      <c r="Z63" s="633">
        <f t="shared" si="67"/>
        <v>0</v>
      </c>
      <c r="AA63" s="102">
        <f t="shared" si="67"/>
        <v>0</v>
      </c>
      <c r="AB63" s="633">
        <f t="shared" si="67"/>
        <v>0</v>
      </c>
      <c r="AC63" s="102">
        <f t="shared" si="67"/>
        <v>0</v>
      </c>
      <c r="AD63" s="633">
        <f t="shared" si="67"/>
        <v>0</v>
      </c>
      <c r="AE63" s="102">
        <f t="shared" si="67"/>
        <v>0</v>
      </c>
      <c r="AF63" s="633">
        <f t="shared" si="67"/>
        <v>0</v>
      </c>
      <c r="AG63" s="102">
        <f t="shared" si="67"/>
        <v>0</v>
      </c>
      <c r="AH63" s="633">
        <f t="shared" si="67"/>
        <v>0</v>
      </c>
      <c r="AI63" s="102">
        <f t="shared" si="67"/>
        <v>0</v>
      </c>
      <c r="AJ63" s="633">
        <f t="shared" si="67"/>
        <v>0</v>
      </c>
      <c r="AK63" s="102">
        <f t="shared" si="67"/>
        <v>0</v>
      </c>
      <c r="AL63" s="633">
        <f t="shared" si="67"/>
        <v>0</v>
      </c>
      <c r="AM63" s="102">
        <f t="shared" si="67"/>
        <v>0</v>
      </c>
      <c r="AN63" s="633">
        <f t="shared" si="67"/>
        <v>0</v>
      </c>
      <c r="AO63" s="102">
        <f t="shared" si="67"/>
        <v>0</v>
      </c>
      <c r="AP63" s="136">
        <f t="shared" si="67"/>
        <v>0</v>
      </c>
      <c r="AQ63" s="137">
        <f t="shared" si="67"/>
        <v>0</v>
      </c>
      <c r="AR63" s="103">
        <f t="shared" si="67"/>
        <v>0</v>
      </c>
      <c r="AS63" s="103">
        <f t="shared" si="67"/>
        <v>0</v>
      </c>
      <c r="AT63" s="103">
        <f t="shared" si="67"/>
        <v>0</v>
      </c>
      <c r="AU63" s="103">
        <f t="shared" si="67"/>
        <v>0</v>
      </c>
      <c r="AV63" s="103">
        <f>SUM(AV58:AV62)</f>
        <v>0</v>
      </c>
      <c r="AW63" s="103">
        <f t="shared" si="67"/>
        <v>0</v>
      </c>
      <c r="AX63" s="104">
        <f t="shared" si="67"/>
        <v>0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 customFormat="1" x14ac:dyDescent="0.25">
      <c r="A64" s="1406" t="s">
        <v>88</v>
      </c>
      <c r="B64" s="1319"/>
      <c r="C64" s="145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148"/>
      <c r="H64" s="149"/>
      <c r="I64" s="150"/>
      <c r="J64" s="149"/>
      <c r="K64" s="150"/>
      <c r="L64" s="149"/>
      <c r="M64" s="150"/>
      <c r="N64" s="149"/>
      <c r="O64" s="150"/>
      <c r="P64" s="149"/>
      <c r="Q64" s="150"/>
      <c r="R64" s="149"/>
      <c r="S64" s="151"/>
      <c r="T64" s="152"/>
      <c r="U64" s="150"/>
      <c r="V64" s="149"/>
      <c r="W64" s="150"/>
      <c r="X64" s="149"/>
      <c r="Y64" s="150"/>
      <c r="Z64" s="149"/>
      <c r="AA64" s="115"/>
      <c r="AB64" s="117"/>
      <c r="AC64" s="153"/>
      <c r="AD64" s="154"/>
      <c r="AE64" s="624"/>
      <c r="AF64" s="155"/>
      <c r="AG64" s="624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I64" s="2"/>
      <c r="CJ64" s="2"/>
      <c r="CK64" s="2"/>
      <c r="CL64" s="2"/>
      <c r="CM64" s="2"/>
      <c r="CN64" s="2"/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customForma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I65" s="2"/>
      <c r="CJ65" s="2"/>
      <c r="CK65" s="2"/>
      <c r="CL65" s="2"/>
      <c r="CM65" s="2"/>
      <c r="CN65" s="2"/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customForma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I66" s="2"/>
      <c r="CJ66" s="2"/>
      <c r="CK66" s="2"/>
      <c r="CL66" s="2"/>
      <c r="CM66" s="2"/>
      <c r="CN66" s="2"/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customFormat="1" x14ac:dyDescent="0.25">
      <c r="A67" s="1361" t="s">
        <v>4</v>
      </c>
      <c r="B67" s="1362"/>
      <c r="C67" s="1308"/>
      <c r="D67" s="102">
        <f>SUM(D64:D66)</f>
        <v>0</v>
      </c>
      <c r="E67" s="103">
        <f>SUM(E64:E66)</f>
        <v>0</v>
      </c>
      <c r="F67" s="104">
        <f>SUM(F64:F66)</f>
        <v>0</v>
      </c>
      <c r="G67" s="1463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102">
        <f t="shared" ref="AA67:AX67" si="78">SUM(AA64:AA66)</f>
        <v>0</v>
      </c>
      <c r="AB67" s="104">
        <f t="shared" si="78"/>
        <v>0</v>
      </c>
      <c r="AC67" s="102">
        <f t="shared" si="78"/>
        <v>0</v>
      </c>
      <c r="AD67" s="144">
        <f t="shared" si="78"/>
        <v>0</v>
      </c>
      <c r="AE67" s="633">
        <f t="shared" si="78"/>
        <v>0</v>
      </c>
      <c r="AF67" s="144">
        <f t="shared" si="78"/>
        <v>0</v>
      </c>
      <c r="AG67" s="633">
        <f t="shared" si="78"/>
        <v>0</v>
      </c>
      <c r="AH67" s="144">
        <f t="shared" si="78"/>
        <v>0</v>
      </c>
      <c r="AI67" s="633">
        <f t="shared" si="78"/>
        <v>0</v>
      </c>
      <c r="AJ67" s="104">
        <f t="shared" si="78"/>
        <v>0</v>
      </c>
      <c r="AK67" s="102">
        <f t="shared" si="78"/>
        <v>0</v>
      </c>
      <c r="AL67" s="104">
        <f t="shared" si="78"/>
        <v>0</v>
      </c>
      <c r="AM67" s="102">
        <f t="shared" si="78"/>
        <v>0</v>
      </c>
      <c r="AN67" s="144">
        <f t="shared" si="78"/>
        <v>0</v>
      </c>
      <c r="AO67" s="633">
        <f t="shared" si="78"/>
        <v>0</v>
      </c>
      <c r="AP67" s="136">
        <f t="shared" si="78"/>
        <v>0</v>
      </c>
      <c r="AQ67" s="137">
        <f t="shared" si="78"/>
        <v>0</v>
      </c>
      <c r="AR67" s="103">
        <f t="shared" si="78"/>
        <v>0</v>
      </c>
      <c r="AS67" s="103">
        <f t="shared" si="78"/>
        <v>0</v>
      </c>
      <c r="AT67" s="103">
        <f t="shared" si="78"/>
        <v>0</v>
      </c>
      <c r="AU67" s="103">
        <f t="shared" si="78"/>
        <v>0</v>
      </c>
      <c r="AV67" s="103">
        <f t="shared" si="78"/>
        <v>0</v>
      </c>
      <c r="AW67" s="103">
        <f t="shared" si="78"/>
        <v>0</v>
      </c>
      <c r="AX67" s="104">
        <f t="shared" si="78"/>
        <v>0</v>
      </c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 customForma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 customFormat="1" x14ac:dyDescent="0.25">
      <c r="A69" s="1286" t="s">
        <v>92</v>
      </c>
      <c r="B69" s="1287"/>
      <c r="C69" s="1288"/>
      <c r="D69" s="1366" t="s">
        <v>93</v>
      </c>
      <c r="E69" s="1466"/>
      <c r="F69" s="1466"/>
      <c r="G69" s="1466"/>
      <c r="H69" s="1367"/>
      <c r="I69" s="1366" t="s">
        <v>94</v>
      </c>
      <c r="J69" s="1466"/>
      <c r="K69" s="1466"/>
      <c r="L69" s="1466"/>
      <c r="M69" s="1467"/>
      <c r="N69" s="1297" t="s">
        <v>95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 customFormat="1" ht="21" x14ac:dyDescent="0.25">
      <c r="A70" s="1292"/>
      <c r="B70" s="1293"/>
      <c r="C70" s="1294"/>
      <c r="D70" s="634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634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 customFormat="1" x14ac:dyDescent="0.25">
      <c r="A71" s="1459" t="s">
        <v>101</v>
      </c>
      <c r="B71" s="1460"/>
      <c r="C71" s="1460"/>
      <c r="D71" s="166">
        <f>SUM(E71:H71)</f>
        <v>478</v>
      </c>
      <c r="E71" s="17">
        <f>SUM(ENERO:DICIEMBRE!E71)</f>
        <v>401</v>
      </c>
      <c r="F71" s="17">
        <f>SUM(ENERO:DICIEMBRE!F71)</f>
        <v>77</v>
      </c>
      <c r="G71" s="17">
        <f>SUM(ENERO:DICIEMBRE!G71)</f>
        <v>0</v>
      </c>
      <c r="H71" s="17">
        <f>SUM(ENERO:DICIEMBRE!H71)</f>
        <v>0</v>
      </c>
      <c r="I71" s="170">
        <f>SUM(J71:M71)</f>
        <v>474</v>
      </c>
      <c r="J71" s="17">
        <f>SUM(ENERO:DICIEMBRE!J71)</f>
        <v>399</v>
      </c>
      <c r="K71" s="17">
        <f>SUM(ENERO:DICIEMBRE!K71)</f>
        <v>75</v>
      </c>
      <c r="L71" s="17">
        <f>SUM(ENERO:DICIEMBRE!L71)</f>
        <v>0</v>
      </c>
      <c r="M71" s="17">
        <f>SUM(ENERO:DICIEMBRE!M71)</f>
        <v>0</v>
      </c>
      <c r="N71" s="17">
        <f>SUM(ENERO:DICIEMBRE!N71)</f>
        <v>0</v>
      </c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173">
        <f>IF(I71&gt;D71,1,0)</f>
        <v>0</v>
      </c>
      <c r="CP71" s="173"/>
      <c r="CQ71" s="2"/>
      <c r="CR71" s="2"/>
      <c r="CS71" s="2"/>
      <c r="CT71" s="2"/>
      <c r="CU71" s="2"/>
      <c r="CV71" s="2"/>
    </row>
    <row r="72" spans="1:100" customForma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367</v>
      </c>
      <c r="E72" s="17">
        <f>SUM(ENERO:DICIEMBRE!E72)</f>
        <v>322</v>
      </c>
      <c r="F72" s="17">
        <f>SUM(ENERO:DICIEMBRE!F72)</f>
        <v>45</v>
      </c>
      <c r="G72" s="17">
        <f>SUM(ENERO:DICIEMBRE!G72)</f>
        <v>0</v>
      </c>
      <c r="H72" s="17">
        <f>SUM(ENERO:DICIEMBRE!H72)</f>
        <v>0</v>
      </c>
      <c r="I72" s="114">
        <f>SUM(J72:M72)</f>
        <v>367</v>
      </c>
      <c r="J72" s="17">
        <f>SUM(ENERO:DICIEMBRE!J72)</f>
        <v>322</v>
      </c>
      <c r="K72" s="17">
        <f>SUM(ENERO:DICIEMBRE!K72)</f>
        <v>45</v>
      </c>
      <c r="L72" s="17">
        <f>SUM(ENERO:DICIEMBRE!L72)</f>
        <v>0</v>
      </c>
      <c r="M72" s="17">
        <f>SUM(ENERO:DICIEMBRE!M72)</f>
        <v>0</v>
      </c>
      <c r="N72" s="17">
        <f>SUM(ENERO:DICIEMBRE!N72)</f>
        <v>0</v>
      </c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173">
        <f t="shared" ref="CO72:CO81" si="82">IF(I72&gt;D72,1,0)</f>
        <v>0</v>
      </c>
      <c r="CP72" s="173"/>
      <c r="CQ72" s="2"/>
      <c r="CR72" s="2"/>
      <c r="CS72" s="2"/>
      <c r="CT72" s="2"/>
      <c r="CU72" s="2"/>
      <c r="CV72" s="2"/>
    </row>
    <row r="73" spans="1:100" customFormat="1" x14ac:dyDescent="0.25">
      <c r="A73" s="1462"/>
      <c r="B73" s="1455" t="s">
        <v>104</v>
      </c>
      <c r="C73" s="1277"/>
      <c r="D73" s="174">
        <f t="shared" si="79"/>
        <v>145</v>
      </c>
      <c r="E73" s="17">
        <f>SUM(ENERO:DICIEMBRE!E73)</f>
        <v>83</v>
      </c>
      <c r="F73" s="17">
        <f>SUM(ENERO:DICIEMBRE!F73)</f>
        <v>61</v>
      </c>
      <c r="G73" s="17">
        <f>SUM(ENERO:DICIEMBRE!G73)</f>
        <v>0</v>
      </c>
      <c r="H73" s="17">
        <f>SUM(ENERO:DICIEMBRE!H73)</f>
        <v>1</v>
      </c>
      <c r="I73" s="114">
        <f t="shared" ref="I73:I81" si="83">SUM(J73:M73)</f>
        <v>134</v>
      </c>
      <c r="J73" s="17">
        <f>SUM(ENERO:DICIEMBRE!J73)</f>
        <v>78</v>
      </c>
      <c r="K73" s="17">
        <f>SUM(ENERO:DICIEMBRE!K73)</f>
        <v>55</v>
      </c>
      <c r="L73" s="17">
        <f>SUM(ENERO:DICIEMBRE!L73)</f>
        <v>0</v>
      </c>
      <c r="M73" s="17">
        <f>SUM(ENERO:DICIEMBRE!M73)</f>
        <v>1</v>
      </c>
      <c r="N73" s="17">
        <f>SUM(ENERO:DICIEMBRE!N73)</f>
        <v>0</v>
      </c>
      <c r="O73" t="str">
        <f t="shared" si="80"/>
        <v/>
      </c>
      <c r="CA73" s="23" t="str">
        <f t="shared" si="81"/>
        <v/>
      </c>
      <c r="CB73" s="23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173">
        <f t="shared" si="82"/>
        <v>0</v>
      </c>
      <c r="CP73" s="173"/>
      <c r="CQ73" s="2"/>
      <c r="CR73" s="2"/>
      <c r="CS73" s="2"/>
      <c r="CT73" s="2"/>
      <c r="CU73" s="2"/>
      <c r="CV73" s="2"/>
    </row>
    <row r="74" spans="1:100" customFormat="1" x14ac:dyDescent="0.25">
      <c r="A74" s="1455" t="s">
        <v>105</v>
      </c>
      <c r="B74" s="1277"/>
      <c r="C74" s="1277"/>
      <c r="D74" s="174">
        <f t="shared" si="79"/>
        <v>707</v>
      </c>
      <c r="E74" s="17">
        <f>SUM(ENERO:DICIEMBRE!E74)</f>
        <v>437</v>
      </c>
      <c r="F74" s="17">
        <f>SUM(ENERO:DICIEMBRE!F74)</f>
        <v>243</v>
      </c>
      <c r="G74" s="17">
        <f>SUM(ENERO:DICIEMBRE!G74)</f>
        <v>0</v>
      </c>
      <c r="H74" s="17">
        <f>SUM(ENERO:DICIEMBRE!H74)</f>
        <v>27</v>
      </c>
      <c r="I74" s="114">
        <f t="shared" si="83"/>
        <v>697</v>
      </c>
      <c r="J74" s="17">
        <f>SUM(ENERO:DICIEMBRE!J74)</f>
        <v>431</v>
      </c>
      <c r="K74" s="17">
        <f>SUM(ENERO:DICIEMBRE!K74)</f>
        <v>239</v>
      </c>
      <c r="L74" s="17">
        <f>SUM(ENERO:DICIEMBRE!L74)</f>
        <v>0</v>
      </c>
      <c r="M74" s="17">
        <f>SUM(ENERO:DICIEMBRE!M74)</f>
        <v>27</v>
      </c>
      <c r="N74" s="17">
        <f>SUM(ENERO:DICIEMBRE!N74)</f>
        <v>0</v>
      </c>
      <c r="O74" t="str">
        <f t="shared" si="80"/>
        <v/>
      </c>
      <c r="CA74" s="23" t="str">
        <f t="shared" si="81"/>
        <v/>
      </c>
      <c r="CB74" s="23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173">
        <f t="shared" si="82"/>
        <v>0</v>
      </c>
      <c r="CP74" s="173"/>
      <c r="CQ74" s="2"/>
      <c r="CR74" s="2"/>
      <c r="CS74" s="2"/>
      <c r="CT74" s="2"/>
      <c r="CU74" s="2"/>
      <c r="CV74" s="2"/>
    </row>
    <row r="75" spans="1:100" customFormat="1" x14ac:dyDescent="0.25">
      <c r="A75" s="1456" t="s">
        <v>106</v>
      </c>
      <c r="B75" s="1457"/>
      <c r="C75" s="1457"/>
      <c r="D75" s="174">
        <f t="shared" si="79"/>
        <v>161</v>
      </c>
      <c r="E75" s="17">
        <f>SUM(ENERO:DICIEMBRE!E75)</f>
        <v>113</v>
      </c>
      <c r="F75" s="17">
        <f>SUM(ENERO:DICIEMBRE!F75)</f>
        <v>32</v>
      </c>
      <c r="G75" s="17">
        <f>SUM(ENERO:DICIEMBRE!G75)</f>
        <v>0</v>
      </c>
      <c r="H75" s="17">
        <f>SUM(ENERO:DICIEMBRE!H75)</f>
        <v>16</v>
      </c>
      <c r="I75" s="114">
        <f t="shared" si="83"/>
        <v>153</v>
      </c>
      <c r="J75" s="17">
        <f>SUM(ENERO:DICIEMBRE!J75)</f>
        <v>107</v>
      </c>
      <c r="K75" s="17">
        <f>SUM(ENERO:DICIEMBRE!K75)</f>
        <v>30</v>
      </c>
      <c r="L75" s="17">
        <f>SUM(ENERO:DICIEMBRE!L75)</f>
        <v>0</v>
      </c>
      <c r="M75" s="17">
        <f>SUM(ENERO:DICIEMBRE!M75)</f>
        <v>16</v>
      </c>
      <c r="N75" s="17">
        <f>SUM(ENERO:DICIEMBRE!N75)</f>
        <v>0</v>
      </c>
      <c r="O75" t="str">
        <f t="shared" si="80"/>
        <v/>
      </c>
      <c r="CA75" s="23" t="str">
        <f t="shared" si="81"/>
        <v/>
      </c>
      <c r="CB75" s="23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173">
        <f t="shared" si="82"/>
        <v>0</v>
      </c>
      <c r="CP75" s="173"/>
      <c r="CQ75" s="2"/>
      <c r="CR75" s="2"/>
      <c r="CS75" s="2"/>
      <c r="CT75" s="2"/>
      <c r="CU75" s="2"/>
      <c r="CV75" s="2"/>
    </row>
    <row r="76" spans="1:100" customFormat="1" x14ac:dyDescent="0.25">
      <c r="A76" s="1455" t="s">
        <v>107</v>
      </c>
      <c r="B76" s="1277"/>
      <c r="C76" s="1277"/>
      <c r="D76" s="174">
        <f t="shared" si="79"/>
        <v>713</v>
      </c>
      <c r="E76" s="17">
        <f>SUM(ENERO:DICIEMBRE!E76)</f>
        <v>648</v>
      </c>
      <c r="F76" s="17">
        <f>SUM(ENERO:DICIEMBRE!F76)</f>
        <v>65</v>
      </c>
      <c r="G76" s="17">
        <f>SUM(ENERO:DICIEMBRE!G76)</f>
        <v>0</v>
      </c>
      <c r="H76" s="17">
        <f>SUM(ENERO:DICIEMBRE!H76)</f>
        <v>0</v>
      </c>
      <c r="I76" s="114">
        <f t="shared" si="83"/>
        <v>710</v>
      </c>
      <c r="J76" s="17">
        <f>SUM(ENERO:DICIEMBRE!J76)</f>
        <v>646</v>
      </c>
      <c r="K76" s="17">
        <f>SUM(ENERO:DICIEMBRE!K76)</f>
        <v>64</v>
      </c>
      <c r="L76" s="17">
        <f>SUM(ENERO:DICIEMBRE!L76)</f>
        <v>0</v>
      </c>
      <c r="M76" s="17">
        <f>SUM(ENERO:DICIEMBRE!M76)</f>
        <v>0</v>
      </c>
      <c r="N76" s="17">
        <f>SUM(ENERO:DICIEMBRE!N76)</f>
        <v>0</v>
      </c>
      <c r="O76" t="str">
        <f t="shared" si="80"/>
        <v/>
      </c>
      <c r="CA76" s="23" t="str">
        <f t="shared" si="81"/>
        <v/>
      </c>
      <c r="CB76" s="23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173">
        <f t="shared" si="82"/>
        <v>0</v>
      </c>
      <c r="CP76" s="173"/>
      <c r="CQ76" s="2"/>
      <c r="CR76" s="2"/>
      <c r="CS76" s="2"/>
      <c r="CT76" s="2"/>
      <c r="CU76" s="2"/>
      <c r="CV76" s="2"/>
    </row>
    <row r="77" spans="1:100" customFormat="1" x14ac:dyDescent="0.25">
      <c r="A77" s="1456" t="s">
        <v>108</v>
      </c>
      <c r="B77" s="1457"/>
      <c r="C77" s="1457"/>
      <c r="D77" s="174">
        <f t="shared" si="79"/>
        <v>274</v>
      </c>
      <c r="E77" s="17">
        <f>SUM(ENERO:DICIEMBRE!E77)</f>
        <v>208</v>
      </c>
      <c r="F77" s="17">
        <f>SUM(ENERO:DICIEMBRE!F77)</f>
        <v>66</v>
      </c>
      <c r="G77" s="17">
        <f>SUM(ENERO:DICIEMBRE!G77)</f>
        <v>0</v>
      </c>
      <c r="H77" s="17">
        <f>SUM(ENERO:DICIEMBRE!H77)</f>
        <v>0</v>
      </c>
      <c r="I77" s="114">
        <f t="shared" si="83"/>
        <v>273</v>
      </c>
      <c r="J77" s="17">
        <f>SUM(ENERO:DICIEMBRE!J77)</f>
        <v>207</v>
      </c>
      <c r="K77" s="17">
        <f>SUM(ENERO:DICIEMBRE!K77)</f>
        <v>66</v>
      </c>
      <c r="L77" s="17">
        <f>SUM(ENERO:DICIEMBRE!L77)</f>
        <v>0</v>
      </c>
      <c r="M77" s="17">
        <f>SUM(ENERO:DICIEMBRE!M77)</f>
        <v>0</v>
      </c>
      <c r="N77" s="17">
        <f>SUM(ENERO:DICIEMBRE!N77)</f>
        <v>0</v>
      </c>
      <c r="O77" t="str">
        <f t="shared" si="80"/>
        <v/>
      </c>
      <c r="CA77" s="23" t="str">
        <f t="shared" si="81"/>
        <v/>
      </c>
      <c r="CB77" s="23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173">
        <f t="shared" si="82"/>
        <v>0</v>
      </c>
      <c r="CP77" s="173"/>
      <c r="CQ77" s="2"/>
      <c r="CR77" s="2"/>
      <c r="CS77" s="2"/>
      <c r="CT77" s="2"/>
      <c r="CU77" s="2"/>
      <c r="CV77" s="2"/>
    </row>
    <row r="78" spans="1:100" customFormat="1" x14ac:dyDescent="0.25">
      <c r="A78" s="1455" t="s">
        <v>109</v>
      </c>
      <c r="B78" s="1277"/>
      <c r="C78" s="1277"/>
      <c r="D78" s="174">
        <f t="shared" si="79"/>
        <v>127</v>
      </c>
      <c r="E78" s="17">
        <f>SUM(ENERO:DICIEMBRE!E78)</f>
        <v>104</v>
      </c>
      <c r="F78" s="17">
        <f>SUM(ENERO:DICIEMBRE!F78)</f>
        <v>23</v>
      </c>
      <c r="G78" s="17">
        <f>SUM(ENERO:DICIEMBRE!G78)</f>
        <v>0</v>
      </c>
      <c r="H78" s="17">
        <f>SUM(ENERO:DICIEMBRE!H78)</f>
        <v>0</v>
      </c>
      <c r="I78" s="114">
        <f t="shared" si="83"/>
        <v>126</v>
      </c>
      <c r="J78" s="17">
        <f>SUM(ENERO:DICIEMBRE!J78)</f>
        <v>104</v>
      </c>
      <c r="K78" s="17">
        <f>SUM(ENERO:DICIEMBRE!K78)</f>
        <v>22</v>
      </c>
      <c r="L78" s="17">
        <f>SUM(ENERO:DICIEMBRE!L78)</f>
        <v>0</v>
      </c>
      <c r="M78" s="17">
        <f>SUM(ENERO:DICIEMBRE!M78)</f>
        <v>0</v>
      </c>
      <c r="N78" s="17">
        <f>SUM(ENERO:DICIEMBRE!N78)</f>
        <v>0</v>
      </c>
      <c r="O78" t="str">
        <f t="shared" si="80"/>
        <v/>
      </c>
      <c r="CA78" s="23" t="str">
        <f t="shared" si="81"/>
        <v/>
      </c>
      <c r="CB78" s="23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173">
        <f t="shared" si="82"/>
        <v>0</v>
      </c>
      <c r="CP78" s="173"/>
      <c r="CQ78" s="2"/>
      <c r="CR78" s="2"/>
      <c r="CS78" s="2"/>
      <c r="CT78" s="2"/>
      <c r="CU78" s="2"/>
      <c r="CV78" s="2"/>
    </row>
    <row r="79" spans="1:100" customFormat="1" x14ac:dyDescent="0.25">
      <c r="A79" s="1455" t="s">
        <v>110</v>
      </c>
      <c r="B79" s="1277"/>
      <c r="C79" s="1277"/>
      <c r="D79" s="174">
        <f t="shared" si="79"/>
        <v>0</v>
      </c>
      <c r="E79" s="17">
        <f>SUM(ENERO:DICIEMBRE!E79)</f>
        <v>0</v>
      </c>
      <c r="F79" s="17">
        <f>SUM(ENERO:DICIEMBRE!F79)</f>
        <v>0</v>
      </c>
      <c r="G79" s="17">
        <f>SUM(ENERO:DICIEMBRE!G79)</f>
        <v>0</v>
      </c>
      <c r="H79" s="17">
        <f>SUM(ENERO:DICIEMBRE!H79)</f>
        <v>0</v>
      </c>
      <c r="I79" s="114">
        <f t="shared" si="83"/>
        <v>0</v>
      </c>
      <c r="J79" s="17">
        <f>SUM(ENERO:DICIEMBRE!J79)</f>
        <v>0</v>
      </c>
      <c r="K79" s="17">
        <f>SUM(ENERO:DICIEMBRE!K79)</f>
        <v>0</v>
      </c>
      <c r="L79" s="17">
        <f>SUM(ENERO:DICIEMBRE!L79)</f>
        <v>0</v>
      </c>
      <c r="M79" s="17">
        <f>SUM(ENERO:DICIEMBRE!M79)</f>
        <v>0</v>
      </c>
      <c r="N79" s="17">
        <f>SUM(ENERO:DICIEMBRE!N79)</f>
        <v>0</v>
      </c>
      <c r="O79" t="str">
        <f t="shared" si="80"/>
        <v/>
      </c>
      <c r="CA79" s="23" t="str">
        <f t="shared" si="81"/>
        <v/>
      </c>
      <c r="CB79" s="23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173">
        <f t="shared" si="82"/>
        <v>0</v>
      </c>
      <c r="CP79" s="173"/>
      <c r="CQ79" s="2"/>
      <c r="CR79" s="2"/>
      <c r="CS79" s="2"/>
      <c r="CT79" s="2"/>
      <c r="CU79" s="2"/>
      <c r="CV79" s="2"/>
    </row>
    <row r="80" spans="1:100" customFormat="1" x14ac:dyDescent="0.25">
      <c r="A80" s="1455" t="s">
        <v>111</v>
      </c>
      <c r="B80" s="1277"/>
      <c r="C80" s="1277"/>
      <c r="D80" s="174">
        <f t="shared" si="79"/>
        <v>0</v>
      </c>
      <c r="E80" s="17">
        <f>SUM(ENERO:DICIEMBRE!E80)</f>
        <v>0</v>
      </c>
      <c r="F80" s="17">
        <f>SUM(ENERO:DICIEMBRE!F80)</f>
        <v>0</v>
      </c>
      <c r="G80" s="17">
        <f>SUM(ENERO:DICIEMBRE!G80)</f>
        <v>0</v>
      </c>
      <c r="H80" s="17">
        <f>SUM(ENERO:DICIEMBRE!H80)</f>
        <v>0</v>
      </c>
      <c r="I80" s="114">
        <f t="shared" si="83"/>
        <v>0</v>
      </c>
      <c r="J80" s="17">
        <f>SUM(ENERO:DICIEMBRE!J80)</f>
        <v>0</v>
      </c>
      <c r="K80" s="17">
        <f>SUM(ENERO:DICIEMBRE!K80)</f>
        <v>0</v>
      </c>
      <c r="L80" s="17">
        <f>SUM(ENERO:DICIEMBRE!L80)</f>
        <v>0</v>
      </c>
      <c r="M80" s="17">
        <f>SUM(ENERO:DICIEMBRE!M80)</f>
        <v>0</v>
      </c>
      <c r="N80" s="17">
        <f>SUM(ENERO:DICIEMBRE!N80)</f>
        <v>0</v>
      </c>
      <c r="O80" t="str">
        <f t="shared" si="80"/>
        <v/>
      </c>
      <c r="CA80" s="23" t="str">
        <f t="shared" si="81"/>
        <v/>
      </c>
      <c r="CB80" s="23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173">
        <f t="shared" si="82"/>
        <v>0</v>
      </c>
      <c r="CP80" s="173"/>
      <c r="CQ80" s="2"/>
      <c r="CR80" s="2"/>
      <c r="CS80" s="2"/>
      <c r="CT80" s="2"/>
      <c r="CU80" s="2"/>
      <c r="CV80" s="2"/>
    </row>
    <row r="81" spans="1:102" customFormat="1" x14ac:dyDescent="0.25">
      <c r="A81" s="1458" t="s">
        <v>112</v>
      </c>
      <c r="B81" s="1374"/>
      <c r="C81" s="1374"/>
      <c r="D81" s="180">
        <f t="shared" si="79"/>
        <v>0</v>
      </c>
      <c r="E81" s="17">
        <f>SUM(ENERO:DICIEMBRE!E81)</f>
        <v>0</v>
      </c>
      <c r="F81" s="17">
        <f>SUM(ENERO:DICIEMBRE!F81)</f>
        <v>0</v>
      </c>
      <c r="G81" s="17">
        <f>SUM(ENERO:DICIEMBRE!G81)</f>
        <v>0</v>
      </c>
      <c r="H81" s="17">
        <f>SUM(ENERO:DICIEMBRE!H81)</f>
        <v>0</v>
      </c>
      <c r="I81" s="180">
        <f t="shared" si="83"/>
        <v>0</v>
      </c>
      <c r="J81" s="17">
        <f>SUM(ENERO:DICIEMBRE!J81)</f>
        <v>0</v>
      </c>
      <c r="K81" s="17">
        <f>SUM(ENERO:DICIEMBRE!K81)</f>
        <v>0</v>
      </c>
      <c r="L81" s="17">
        <f>SUM(ENERO:DICIEMBRE!L81)</f>
        <v>0</v>
      </c>
      <c r="M81" s="17">
        <f>SUM(ENERO:DICIEMBRE!M81)</f>
        <v>0</v>
      </c>
      <c r="N81" s="17">
        <f>SUM(ENERO:DICIEMBRE!N81)</f>
        <v>0</v>
      </c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173">
        <f t="shared" si="82"/>
        <v>0</v>
      </c>
      <c r="CP81" s="173"/>
      <c r="CQ81" s="2"/>
      <c r="CR81" s="2"/>
      <c r="CS81" s="2"/>
      <c r="CT81" s="2"/>
      <c r="CU81" s="2"/>
      <c r="CV81" s="2"/>
      <c r="CW81" s="2"/>
      <c r="CX81" s="2"/>
    </row>
    <row r="82" spans="1:102" customFormat="1" x14ac:dyDescent="0.25">
      <c r="A82" s="5" t="s">
        <v>113</v>
      </c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</row>
    <row r="83" spans="1:102" customFormat="1" x14ac:dyDescent="0.25">
      <c r="A83" s="1286" t="s">
        <v>114</v>
      </c>
      <c r="B83" s="1287"/>
      <c r="C83" s="1288"/>
      <c r="D83" s="1405" t="s">
        <v>115</v>
      </c>
      <c r="E83" s="1452"/>
      <c r="F83" s="1285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spans="1:102" customFormat="1" x14ac:dyDescent="0.25">
      <c r="A84" s="1292"/>
      <c r="B84" s="1293"/>
      <c r="C84" s="1294"/>
      <c r="D84" s="635" t="s">
        <v>4</v>
      </c>
      <c r="E84" s="11" t="s">
        <v>33</v>
      </c>
      <c r="F84" s="181" t="s">
        <v>34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</row>
    <row r="85" spans="1:102" customFormat="1" x14ac:dyDescent="0.25">
      <c r="A85" s="1322" t="s">
        <v>116</v>
      </c>
      <c r="B85" s="1453" t="s">
        <v>117</v>
      </c>
      <c r="C85" s="1454"/>
      <c r="D85" s="589">
        <f>SUM(E85+F85)</f>
        <v>0</v>
      </c>
      <c r="E85" s="17">
        <f>SUM(ENERO:DICIEMBRE!E85)</f>
        <v>0</v>
      </c>
      <c r="F85" s="17">
        <f>SUM(ENERO:DICIEMBRE!F85)</f>
        <v>0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</row>
    <row r="86" spans="1:102" customFormat="1" x14ac:dyDescent="0.25">
      <c r="A86" s="1324"/>
      <c r="B86" s="1282" t="s">
        <v>118</v>
      </c>
      <c r="C86" s="1284"/>
      <c r="D86" s="182">
        <f>SUM(E86+F86)</f>
        <v>0</v>
      </c>
      <c r="E86" s="17">
        <f>SUM(ENERO:DICIEMBRE!E86)</f>
        <v>0</v>
      </c>
      <c r="F86" s="17">
        <f>SUM(ENERO:DICIEMBRE!F86)</f>
        <v>0</v>
      </c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</row>
    <row r="87" spans="1:102" customForma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</row>
    <row r="88" spans="1:102" customForma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267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302"/>
      <c r="AO88" s="1428" t="s">
        <v>121</v>
      </c>
      <c r="AP88" s="1429" t="s">
        <v>44</v>
      </c>
      <c r="AQ88" s="1381" t="s">
        <v>122</v>
      </c>
      <c r="AR88" s="1381" t="s">
        <v>123</v>
      </c>
      <c r="AS88" s="1381" t="s">
        <v>124</v>
      </c>
      <c r="AT88" s="1418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</row>
    <row r="89" spans="1:102" customFormat="1" x14ac:dyDescent="0.25">
      <c r="A89" s="1290"/>
      <c r="B89" s="1290"/>
      <c r="C89" s="1291"/>
      <c r="D89" s="1292"/>
      <c r="E89" s="1293"/>
      <c r="F89" s="1294"/>
      <c r="G89" s="1339" t="s">
        <v>127</v>
      </c>
      <c r="H89" s="1310"/>
      <c r="I89" s="1267" t="s">
        <v>16</v>
      </c>
      <c r="J89" s="1268"/>
      <c r="K89" s="1267" t="s">
        <v>17</v>
      </c>
      <c r="L89" s="1268"/>
      <c r="M89" s="1267" t="s">
        <v>18</v>
      </c>
      <c r="N89" s="1268"/>
      <c r="O89" s="1267" t="s">
        <v>19</v>
      </c>
      <c r="P89" s="1268"/>
      <c r="Q89" s="1267" t="s">
        <v>20</v>
      </c>
      <c r="R89" s="1268"/>
      <c r="S89" s="1267" t="s">
        <v>21</v>
      </c>
      <c r="T89" s="1268"/>
      <c r="U89" s="1301" t="s">
        <v>22</v>
      </c>
      <c r="V89" s="1268"/>
      <c r="W89" s="1267" t="s">
        <v>23</v>
      </c>
      <c r="X89" s="1285"/>
      <c r="Y89" s="1267" t="s">
        <v>24</v>
      </c>
      <c r="Z89" s="1285"/>
      <c r="AA89" s="1267" t="s">
        <v>25</v>
      </c>
      <c r="AB89" s="1285"/>
      <c r="AC89" s="1267" t="s">
        <v>26</v>
      </c>
      <c r="AD89" s="1285"/>
      <c r="AE89" s="1267" t="s">
        <v>27</v>
      </c>
      <c r="AF89" s="1285"/>
      <c r="AG89" s="1267" t="s">
        <v>28</v>
      </c>
      <c r="AH89" s="1285"/>
      <c r="AI89" s="1267" t="s">
        <v>29</v>
      </c>
      <c r="AJ89" s="1285"/>
      <c r="AK89" s="1301" t="s">
        <v>30</v>
      </c>
      <c r="AL89" s="1285"/>
      <c r="AM89" s="1267" t="s">
        <v>31</v>
      </c>
      <c r="AN89" s="1427"/>
      <c r="AO89" s="1428"/>
      <c r="AP89" s="1429"/>
      <c r="AQ89" s="1382"/>
      <c r="AR89" s="1382"/>
      <c r="AS89" s="1382"/>
      <c r="AT89" s="1418"/>
      <c r="AU89" s="1382"/>
      <c r="AV89" s="1382"/>
      <c r="AW89" s="1344"/>
      <c r="AX89" s="1416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</row>
    <row r="90" spans="1:102" customFormat="1" x14ac:dyDescent="0.25">
      <c r="A90" s="1293"/>
      <c r="B90" s="1293"/>
      <c r="C90" s="1294"/>
      <c r="D90" s="13" t="s">
        <v>32</v>
      </c>
      <c r="E90" s="628" t="s">
        <v>33</v>
      </c>
      <c r="F90" s="12" t="s">
        <v>34</v>
      </c>
      <c r="G90" s="13" t="s">
        <v>33</v>
      </c>
      <c r="H90" s="12" t="s">
        <v>34</v>
      </c>
      <c r="I90" s="13" t="s">
        <v>33</v>
      </c>
      <c r="J90" s="42" t="s">
        <v>34</v>
      </c>
      <c r="K90" s="13" t="s">
        <v>33</v>
      </c>
      <c r="L90" s="12" t="s">
        <v>34</v>
      </c>
      <c r="M90" s="13" t="s">
        <v>33</v>
      </c>
      <c r="N90" s="12" t="s">
        <v>34</v>
      </c>
      <c r="O90" s="628" t="s">
        <v>33</v>
      </c>
      <c r="P90" s="12" t="s">
        <v>34</v>
      </c>
      <c r="Q90" s="628" t="s">
        <v>33</v>
      </c>
      <c r="R90" s="12" t="s">
        <v>34</v>
      </c>
      <c r="S90" s="628" t="s">
        <v>33</v>
      </c>
      <c r="T90" s="12" t="s">
        <v>34</v>
      </c>
      <c r="U90" s="628" t="s">
        <v>33</v>
      </c>
      <c r="V90" s="12" t="s">
        <v>34</v>
      </c>
      <c r="W90" s="628" t="s">
        <v>33</v>
      </c>
      <c r="X90" s="12" t="s">
        <v>34</v>
      </c>
      <c r="Y90" s="628" t="s">
        <v>33</v>
      </c>
      <c r="Z90" s="12" t="s">
        <v>34</v>
      </c>
      <c r="AA90" s="628" t="s">
        <v>33</v>
      </c>
      <c r="AB90" s="12" t="s">
        <v>34</v>
      </c>
      <c r="AC90" s="628" t="s">
        <v>33</v>
      </c>
      <c r="AD90" s="12" t="s">
        <v>34</v>
      </c>
      <c r="AE90" s="628" t="s">
        <v>33</v>
      </c>
      <c r="AF90" s="12" t="s">
        <v>34</v>
      </c>
      <c r="AG90" s="628" t="s">
        <v>33</v>
      </c>
      <c r="AH90" s="12" t="s">
        <v>34</v>
      </c>
      <c r="AI90" s="628" t="s">
        <v>33</v>
      </c>
      <c r="AJ90" s="12" t="s">
        <v>34</v>
      </c>
      <c r="AK90" s="628" t="s">
        <v>33</v>
      </c>
      <c r="AL90" s="12" t="s">
        <v>34</v>
      </c>
      <c r="AM90" s="628" t="s">
        <v>33</v>
      </c>
      <c r="AN90" s="630" t="s">
        <v>34</v>
      </c>
      <c r="AO90" s="1428"/>
      <c r="AP90" s="1429"/>
      <c r="AQ90" s="1383"/>
      <c r="AR90" s="1383"/>
      <c r="AS90" s="1383"/>
      <c r="AT90" s="1418"/>
      <c r="AU90" s="1383"/>
      <c r="AV90" s="1383"/>
      <c r="AW90" s="1345"/>
      <c r="AX90" s="1300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</row>
    <row r="91" spans="1:102" customFormat="1" x14ac:dyDescent="0.25">
      <c r="A91" s="1322" t="s">
        <v>128</v>
      </c>
      <c r="B91" s="1273" t="s">
        <v>129</v>
      </c>
      <c r="C91" s="1275"/>
      <c r="D91" s="184">
        <f>SUM(E91:F91)</f>
        <v>147</v>
      </c>
      <c r="E91" s="44">
        <f>SUM(G91+I91+K91+M91+O91+Q91+S91+U91+W91+Y91+AA91+AC91+AE91+AG91+AI91+AK91+AM91)</f>
        <v>89</v>
      </c>
      <c r="F91" s="45">
        <f>SUM(H91+J91+L91+N91+P91+R91+T91+V91+X91+Z91+AB91+AD91+AF91+AH91+AJ91+AL91+AN91)</f>
        <v>58</v>
      </c>
      <c r="G91" s="17">
        <f>SUM(ENERO:DICIEMBRE!G91)</f>
        <v>18</v>
      </c>
      <c r="H91" s="17">
        <f>SUM(ENERO:DICIEMBRE!H91)</f>
        <v>17</v>
      </c>
      <c r="I91" s="17">
        <f>SUM(ENERO:DICIEMBRE!I91)</f>
        <v>0</v>
      </c>
      <c r="J91" s="17">
        <f>SUM(ENERO:DICIEMBRE!J91)</f>
        <v>0</v>
      </c>
      <c r="K91" s="17">
        <f>SUM(ENERO:DICIEMBRE!K91)</f>
        <v>0</v>
      </c>
      <c r="L91" s="17">
        <f>SUM(ENERO:DICIEMBRE!L91)</f>
        <v>1</v>
      </c>
      <c r="M91" s="17">
        <f>SUM(ENERO:DICIEMBRE!M91)</f>
        <v>0</v>
      </c>
      <c r="N91" s="17">
        <f>SUM(ENERO:DICIEMBRE!N91)</f>
        <v>1</v>
      </c>
      <c r="O91" s="17">
        <f>SUM(ENERO:DICIEMBRE!O91)</f>
        <v>1</v>
      </c>
      <c r="P91" s="17">
        <f>SUM(ENERO:DICIEMBRE!P91)</f>
        <v>0</v>
      </c>
      <c r="Q91" s="17">
        <f>SUM(ENERO:DICIEMBRE!Q91)</f>
        <v>1</v>
      </c>
      <c r="R91" s="17">
        <f>SUM(ENERO:DICIEMBRE!R91)</f>
        <v>1</v>
      </c>
      <c r="S91" s="17">
        <f>SUM(ENERO:DICIEMBRE!S91)</f>
        <v>0</v>
      </c>
      <c r="T91" s="17">
        <f>SUM(ENERO:DICIEMBRE!T91)</f>
        <v>0</v>
      </c>
      <c r="U91" s="17">
        <f>SUM(ENERO:DICIEMBRE!U91)</f>
        <v>2</v>
      </c>
      <c r="V91" s="17">
        <f>SUM(ENERO:DICIEMBRE!V91)</f>
        <v>0</v>
      </c>
      <c r="W91" s="17">
        <f>SUM(ENERO:DICIEMBRE!W91)</f>
        <v>6</v>
      </c>
      <c r="X91" s="17">
        <f>SUM(ENERO:DICIEMBRE!X91)</f>
        <v>2</v>
      </c>
      <c r="Y91" s="17">
        <f>SUM(ENERO:DICIEMBRE!Y91)</f>
        <v>5</v>
      </c>
      <c r="Z91" s="17">
        <f>SUM(ENERO:DICIEMBRE!Z91)</f>
        <v>2</v>
      </c>
      <c r="AA91" s="17">
        <f>SUM(ENERO:DICIEMBRE!AA91)</f>
        <v>19</v>
      </c>
      <c r="AB91" s="17">
        <f>SUM(ENERO:DICIEMBRE!AB91)</f>
        <v>5</v>
      </c>
      <c r="AC91" s="17">
        <f>SUM(ENERO:DICIEMBRE!AC91)</f>
        <v>11</v>
      </c>
      <c r="AD91" s="17">
        <f>SUM(ENERO:DICIEMBRE!AD91)</f>
        <v>6</v>
      </c>
      <c r="AE91" s="17">
        <f>SUM(ENERO:DICIEMBRE!AE91)</f>
        <v>7</v>
      </c>
      <c r="AF91" s="17">
        <f>SUM(ENERO:DICIEMBRE!AF91)</f>
        <v>8</v>
      </c>
      <c r="AG91" s="17">
        <f>SUM(ENERO:DICIEMBRE!AG91)</f>
        <v>11</v>
      </c>
      <c r="AH91" s="17">
        <f>SUM(ENERO:DICIEMBRE!AH91)</f>
        <v>6</v>
      </c>
      <c r="AI91" s="17">
        <f>SUM(ENERO:DICIEMBRE!AI91)</f>
        <v>2</v>
      </c>
      <c r="AJ91" s="17">
        <f>SUM(ENERO:DICIEMBRE!AJ91)</f>
        <v>4</v>
      </c>
      <c r="AK91" s="17">
        <f>SUM(ENERO:DICIEMBRE!AK91)</f>
        <v>4</v>
      </c>
      <c r="AL91" s="17">
        <f>SUM(ENERO:DICIEMBRE!AL91)</f>
        <v>2</v>
      </c>
      <c r="AM91" s="17">
        <f>SUM(ENERO:DICIEMBRE!AM91)</f>
        <v>2</v>
      </c>
      <c r="AN91" s="17">
        <f>SUM(ENERO:DICIEMBRE!AN91)</f>
        <v>3</v>
      </c>
      <c r="AO91" s="17">
        <f>SUM(ENERO:DICIEMBRE!AO91)</f>
        <v>0</v>
      </c>
      <c r="AP91" s="17">
        <f>SUM(ENERO:DICIEMBRE!AP91)</f>
        <v>0</v>
      </c>
      <c r="AQ91" s="17">
        <f>SUM(ENERO:DICIEMBRE!AQ91)</f>
        <v>0</v>
      </c>
      <c r="AR91" s="17">
        <f>SUM(ENERO:DICIEMBRE!AR91)</f>
        <v>1</v>
      </c>
      <c r="AS91" s="17">
        <f>SUM(ENERO:DICIEMBRE!AS91)</f>
        <v>1</v>
      </c>
      <c r="AT91" s="17">
        <f>SUM(ENERO:DICIEMBRE!AT91)</f>
        <v>2</v>
      </c>
      <c r="AU91" s="17">
        <f>SUM(ENERO:DICIEMBRE!AU91)</f>
        <v>0</v>
      </c>
      <c r="AV91" s="17">
        <f>SUM(ENERO:DICIEMBRE!AV91)</f>
        <v>0</v>
      </c>
      <c r="AW91" s="17">
        <f>SUM(ENERO:DICIEMBRE!AW91)</f>
        <v>0</v>
      </c>
      <c r="AX91" s="17">
        <f>SUM(ENERO:DICIEMBRE!AX91)</f>
        <v>0</v>
      </c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K91" s="2"/>
      <c r="CL91" s="2"/>
      <c r="CM91" s="2"/>
      <c r="CN91" s="2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customForma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f>SUM(ENERO:DICIEMBRE!G92)</f>
        <v>0</v>
      </c>
      <c r="H92" s="17">
        <f>SUM(ENERO:DICIEMBRE!H92)</f>
        <v>0</v>
      </c>
      <c r="I92" s="17">
        <f>SUM(ENERO:DICIEMBRE!I92)</f>
        <v>0</v>
      </c>
      <c r="J92" s="17">
        <f>SUM(ENERO:DICIEMBRE!J92)</f>
        <v>0</v>
      </c>
      <c r="K92" s="17">
        <f>SUM(ENERO:DICIEMBRE!K92)</f>
        <v>0</v>
      </c>
      <c r="L92" s="17">
        <f>SUM(ENERO:DICIEMBRE!L92)</f>
        <v>0</v>
      </c>
      <c r="M92" s="17">
        <f>SUM(ENERO:DICIEMBRE!M92)</f>
        <v>0</v>
      </c>
      <c r="N92" s="17">
        <f>SUM(ENERO:DICIEMBRE!N92)</f>
        <v>0</v>
      </c>
      <c r="O92" s="17">
        <f>SUM(ENERO:DICIEMBRE!O92)</f>
        <v>0</v>
      </c>
      <c r="P92" s="17">
        <f>SUM(ENERO:DICIEMBRE!P92)</f>
        <v>0</v>
      </c>
      <c r="Q92" s="17">
        <f>SUM(ENERO:DICIEMBRE!Q92)</f>
        <v>0</v>
      </c>
      <c r="R92" s="17">
        <f>SUM(ENERO:DICIEMBRE!R92)</f>
        <v>0</v>
      </c>
      <c r="S92" s="17">
        <f>SUM(ENERO:DICIEMBRE!S92)</f>
        <v>0</v>
      </c>
      <c r="T92" s="17">
        <f>SUM(ENERO:DICIEMBRE!T92)</f>
        <v>0</v>
      </c>
      <c r="U92" s="17">
        <f>SUM(ENERO:DICIEMBRE!U92)</f>
        <v>0</v>
      </c>
      <c r="V92" s="17">
        <f>SUM(ENERO:DICIEMBRE!V92)</f>
        <v>0</v>
      </c>
      <c r="W92" s="17">
        <f>SUM(ENERO:DICIEMBRE!W92)</f>
        <v>0</v>
      </c>
      <c r="X92" s="17">
        <f>SUM(ENERO:DICIEMBRE!X92)</f>
        <v>0</v>
      </c>
      <c r="Y92" s="17">
        <f>SUM(ENERO:DICIEMBRE!Y92)</f>
        <v>0</v>
      </c>
      <c r="Z92" s="17">
        <f>SUM(ENERO:DICIEMBRE!Z92)</f>
        <v>0</v>
      </c>
      <c r="AA92" s="17">
        <f>SUM(ENERO:DICIEMBRE!AA92)</f>
        <v>0</v>
      </c>
      <c r="AB92" s="17">
        <f>SUM(ENERO:DICIEMBRE!AB92)</f>
        <v>0</v>
      </c>
      <c r="AC92" s="17">
        <f>SUM(ENERO:DICIEMBRE!AC92)</f>
        <v>0</v>
      </c>
      <c r="AD92" s="17">
        <f>SUM(ENERO:DICIEMBRE!AD92)</f>
        <v>0</v>
      </c>
      <c r="AE92" s="17">
        <f>SUM(ENERO:DICIEMBRE!AE92)</f>
        <v>0</v>
      </c>
      <c r="AF92" s="17">
        <f>SUM(ENERO:DICIEMBRE!AF92)</f>
        <v>0</v>
      </c>
      <c r="AG92" s="17">
        <f>SUM(ENERO:DICIEMBRE!AG92)</f>
        <v>0</v>
      </c>
      <c r="AH92" s="17">
        <f>SUM(ENERO:DICIEMBRE!AH92)</f>
        <v>0</v>
      </c>
      <c r="AI92" s="17">
        <f>SUM(ENERO:DICIEMBRE!AI92)</f>
        <v>0</v>
      </c>
      <c r="AJ92" s="17">
        <f>SUM(ENERO:DICIEMBRE!AJ92)</f>
        <v>0</v>
      </c>
      <c r="AK92" s="17">
        <f>SUM(ENERO:DICIEMBRE!AK92)</f>
        <v>0</v>
      </c>
      <c r="AL92" s="17">
        <f>SUM(ENERO:DICIEMBRE!AL92)</f>
        <v>0</v>
      </c>
      <c r="AM92" s="17">
        <f>SUM(ENERO:DICIEMBRE!AM92)</f>
        <v>0</v>
      </c>
      <c r="AN92" s="17">
        <f>SUM(ENERO:DICIEMBRE!AN92)</f>
        <v>0</v>
      </c>
      <c r="AO92" s="17">
        <f>SUM(ENERO:DICIEMBRE!AO92)</f>
        <v>0</v>
      </c>
      <c r="AP92" s="17">
        <f>SUM(ENERO:DICIEMBRE!AP92)</f>
        <v>0</v>
      </c>
      <c r="AQ92" s="17">
        <f>SUM(ENERO:DICIEMBRE!AQ92)</f>
        <v>0</v>
      </c>
      <c r="AR92" s="17">
        <f>SUM(ENERO:DICIEMBRE!AR92)</f>
        <v>0</v>
      </c>
      <c r="AS92" s="17">
        <f>SUM(ENERO:DICIEMBRE!AS92)</f>
        <v>0</v>
      </c>
      <c r="AT92" s="17">
        <f>SUM(ENERO:DICIEMBRE!AT92)</f>
        <v>0</v>
      </c>
      <c r="AU92" s="17">
        <f>SUM(ENERO:DICIEMBRE!AU92)</f>
        <v>0</v>
      </c>
      <c r="AV92" s="17">
        <f>SUM(ENERO:DICIEMBRE!AV92)</f>
        <v>0</v>
      </c>
      <c r="AW92" s="17">
        <f>SUM(ENERO:DICIEMBRE!AW92)</f>
        <v>0</v>
      </c>
      <c r="AX92" s="17">
        <f>SUM(ENERO:DICIEMBRE!AX92)</f>
        <v>0</v>
      </c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K92" s="2"/>
      <c r="CL92" s="2"/>
      <c r="CM92" s="2"/>
      <c r="CN92" s="2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customFormat="1" x14ac:dyDescent="0.25">
      <c r="A93" s="1323"/>
      <c r="B93" s="1276" t="s">
        <v>106</v>
      </c>
      <c r="C93" s="1278"/>
      <c r="D93" s="524">
        <f t="shared" si="90"/>
        <v>1</v>
      </c>
      <c r="E93" s="563">
        <f t="shared" si="91"/>
        <v>0</v>
      </c>
      <c r="F93" s="563">
        <f t="shared" si="91"/>
        <v>1</v>
      </c>
      <c r="G93" s="17">
        <f>SUM(ENERO:DICIEMBRE!G93)</f>
        <v>0</v>
      </c>
      <c r="H93" s="17">
        <f>SUM(ENERO:DICIEMBRE!H93)</f>
        <v>0</v>
      </c>
      <c r="I93" s="17">
        <f>SUM(ENERO:DICIEMBRE!I93)</f>
        <v>0</v>
      </c>
      <c r="J93" s="17">
        <f>SUM(ENERO:DICIEMBRE!J93)</f>
        <v>0</v>
      </c>
      <c r="K93" s="17">
        <f>SUM(ENERO:DICIEMBRE!K93)</f>
        <v>0</v>
      </c>
      <c r="L93" s="17">
        <f>SUM(ENERO:DICIEMBRE!L93)</f>
        <v>0</v>
      </c>
      <c r="M93" s="17">
        <f>SUM(ENERO:DICIEMBRE!M93)</f>
        <v>0</v>
      </c>
      <c r="N93" s="17">
        <f>SUM(ENERO:DICIEMBRE!N93)</f>
        <v>0</v>
      </c>
      <c r="O93" s="17">
        <f>SUM(ENERO:DICIEMBRE!O93)</f>
        <v>0</v>
      </c>
      <c r="P93" s="17">
        <f>SUM(ENERO:DICIEMBRE!P93)</f>
        <v>0</v>
      </c>
      <c r="Q93" s="17">
        <f>SUM(ENERO:DICIEMBRE!Q93)</f>
        <v>0</v>
      </c>
      <c r="R93" s="17">
        <f>SUM(ENERO:DICIEMBRE!R93)</f>
        <v>1</v>
      </c>
      <c r="S93" s="17">
        <f>SUM(ENERO:DICIEMBRE!S93)</f>
        <v>0</v>
      </c>
      <c r="T93" s="17">
        <f>SUM(ENERO:DICIEMBRE!T93)</f>
        <v>0</v>
      </c>
      <c r="U93" s="17">
        <f>SUM(ENERO:DICIEMBRE!U93)</f>
        <v>0</v>
      </c>
      <c r="V93" s="17">
        <f>SUM(ENERO:DICIEMBRE!V93)</f>
        <v>0</v>
      </c>
      <c r="W93" s="17">
        <f>SUM(ENERO:DICIEMBRE!W93)</f>
        <v>0</v>
      </c>
      <c r="X93" s="17">
        <f>SUM(ENERO:DICIEMBRE!X93)</f>
        <v>0</v>
      </c>
      <c r="Y93" s="17">
        <f>SUM(ENERO:DICIEMBRE!Y93)</f>
        <v>0</v>
      </c>
      <c r="Z93" s="17">
        <f>SUM(ENERO:DICIEMBRE!Z93)</f>
        <v>0</v>
      </c>
      <c r="AA93" s="17">
        <f>SUM(ENERO:DICIEMBRE!AA93)</f>
        <v>0</v>
      </c>
      <c r="AB93" s="17">
        <f>SUM(ENERO:DICIEMBRE!AB93)</f>
        <v>0</v>
      </c>
      <c r="AC93" s="17">
        <f>SUM(ENERO:DICIEMBRE!AC93)</f>
        <v>0</v>
      </c>
      <c r="AD93" s="17">
        <f>SUM(ENERO:DICIEMBRE!AD93)</f>
        <v>0</v>
      </c>
      <c r="AE93" s="17">
        <f>SUM(ENERO:DICIEMBRE!AE93)</f>
        <v>0</v>
      </c>
      <c r="AF93" s="17">
        <f>SUM(ENERO:DICIEMBRE!AF93)</f>
        <v>0</v>
      </c>
      <c r="AG93" s="17">
        <f>SUM(ENERO:DICIEMBRE!AG93)</f>
        <v>0</v>
      </c>
      <c r="AH93" s="17">
        <f>SUM(ENERO:DICIEMBRE!AH93)</f>
        <v>0</v>
      </c>
      <c r="AI93" s="17">
        <f>SUM(ENERO:DICIEMBRE!AI93)</f>
        <v>0</v>
      </c>
      <c r="AJ93" s="17">
        <f>SUM(ENERO:DICIEMBRE!AJ93)</f>
        <v>0</v>
      </c>
      <c r="AK93" s="17">
        <f>SUM(ENERO:DICIEMBRE!AK93)</f>
        <v>0</v>
      </c>
      <c r="AL93" s="17">
        <f>SUM(ENERO:DICIEMBRE!AL93)</f>
        <v>0</v>
      </c>
      <c r="AM93" s="17">
        <f>SUM(ENERO:DICIEMBRE!AM93)</f>
        <v>0</v>
      </c>
      <c r="AN93" s="17">
        <f>SUM(ENERO:DICIEMBRE!AN93)</f>
        <v>0</v>
      </c>
      <c r="AO93" s="17">
        <f>SUM(ENERO:DICIEMBRE!AO93)</f>
        <v>0</v>
      </c>
      <c r="AP93" s="17">
        <f>SUM(ENERO:DICIEMBRE!AP93)</f>
        <v>0</v>
      </c>
      <c r="AQ93" s="17">
        <f>SUM(ENERO:DICIEMBRE!AQ93)</f>
        <v>0</v>
      </c>
      <c r="AR93" s="17">
        <f>SUM(ENERO:DICIEMBRE!AR93)</f>
        <v>0</v>
      </c>
      <c r="AS93" s="17">
        <f>SUM(ENERO:DICIEMBRE!AS93)</f>
        <v>0</v>
      </c>
      <c r="AT93" s="17">
        <f>SUM(ENERO:DICIEMBRE!AT93)</f>
        <v>1</v>
      </c>
      <c r="AU93" s="17">
        <f>SUM(ENERO:DICIEMBRE!AU93)</f>
        <v>0</v>
      </c>
      <c r="AV93" s="17">
        <f>SUM(ENERO:DICIEMBRE!AV93)</f>
        <v>0</v>
      </c>
      <c r="AW93" s="17">
        <f>SUM(ENERO:DICIEMBRE!AW93)</f>
        <v>0</v>
      </c>
      <c r="AX93" s="17">
        <f>SUM(ENERO:DICIEMBRE!AX93)</f>
        <v>0</v>
      </c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K93" s="2"/>
      <c r="CL93" s="2"/>
      <c r="CM93" s="2"/>
      <c r="CN93" s="2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customFormat="1" x14ac:dyDescent="0.25">
      <c r="A94" s="1323"/>
      <c r="B94" s="1276" t="s">
        <v>130</v>
      </c>
      <c r="C94" s="1278"/>
      <c r="D94" s="524">
        <f t="shared" si="90"/>
        <v>16</v>
      </c>
      <c r="E94" s="563">
        <f>SUM(G94+I94+K94+M94+O94+Q94+S94+U94+W94+Y94+AA94+AC94+AE94+AG94+AI94+AK94+AM94)</f>
        <v>6</v>
      </c>
      <c r="F94" s="563">
        <f>SUM(H94+J94+L94+N94+P94+R94+T94+V94+X94+Z94+AB94+AD94+AF94+AH94+AJ94+AL94+AN94)</f>
        <v>10</v>
      </c>
      <c r="G94" s="17">
        <f>SUM(ENERO:DICIEMBRE!G94)</f>
        <v>0</v>
      </c>
      <c r="H94" s="17">
        <f>SUM(ENERO:DICIEMBRE!H94)</f>
        <v>0</v>
      </c>
      <c r="I94" s="17">
        <f>SUM(ENERO:DICIEMBRE!I94)</f>
        <v>0</v>
      </c>
      <c r="J94" s="17">
        <f>SUM(ENERO:DICIEMBRE!J94)</f>
        <v>0</v>
      </c>
      <c r="K94" s="17">
        <f>SUM(ENERO:DICIEMBRE!K94)</f>
        <v>0</v>
      </c>
      <c r="L94" s="17">
        <f>SUM(ENERO:DICIEMBRE!L94)</f>
        <v>0</v>
      </c>
      <c r="M94" s="17">
        <f>SUM(ENERO:DICIEMBRE!M94)</f>
        <v>0</v>
      </c>
      <c r="N94" s="17">
        <f>SUM(ENERO:DICIEMBRE!N94)</f>
        <v>0</v>
      </c>
      <c r="O94" s="17">
        <f>SUM(ENERO:DICIEMBRE!O94)</f>
        <v>0</v>
      </c>
      <c r="P94" s="17">
        <f>SUM(ENERO:DICIEMBRE!P94)</f>
        <v>0</v>
      </c>
      <c r="Q94" s="17">
        <f>SUM(ENERO:DICIEMBRE!Q94)</f>
        <v>0</v>
      </c>
      <c r="R94" s="17">
        <f>SUM(ENERO:DICIEMBRE!R94)</f>
        <v>0</v>
      </c>
      <c r="S94" s="17">
        <f>SUM(ENERO:DICIEMBRE!S94)</f>
        <v>0</v>
      </c>
      <c r="T94" s="17">
        <f>SUM(ENERO:DICIEMBRE!T94)</f>
        <v>0</v>
      </c>
      <c r="U94" s="17">
        <f>SUM(ENERO:DICIEMBRE!U94)</f>
        <v>0</v>
      </c>
      <c r="V94" s="17">
        <f>SUM(ENERO:DICIEMBRE!V94)</f>
        <v>0</v>
      </c>
      <c r="W94" s="17">
        <f>SUM(ENERO:DICIEMBRE!W94)</f>
        <v>0</v>
      </c>
      <c r="X94" s="17">
        <f>SUM(ENERO:DICIEMBRE!X94)</f>
        <v>0</v>
      </c>
      <c r="Y94" s="17">
        <f>SUM(ENERO:DICIEMBRE!Y94)</f>
        <v>0</v>
      </c>
      <c r="Z94" s="17">
        <f>SUM(ENERO:DICIEMBRE!Z94)</f>
        <v>0</v>
      </c>
      <c r="AA94" s="17">
        <f>SUM(ENERO:DICIEMBRE!AA94)</f>
        <v>0</v>
      </c>
      <c r="AB94" s="17">
        <f>SUM(ENERO:DICIEMBRE!AB94)</f>
        <v>1</v>
      </c>
      <c r="AC94" s="17">
        <f>SUM(ENERO:DICIEMBRE!AC94)</f>
        <v>1</v>
      </c>
      <c r="AD94" s="17">
        <f>SUM(ENERO:DICIEMBRE!AD94)</f>
        <v>2</v>
      </c>
      <c r="AE94" s="17">
        <f>SUM(ENERO:DICIEMBRE!AE94)</f>
        <v>1</v>
      </c>
      <c r="AF94" s="17">
        <f>SUM(ENERO:DICIEMBRE!AF94)</f>
        <v>1</v>
      </c>
      <c r="AG94" s="17">
        <f>SUM(ENERO:DICIEMBRE!AG94)</f>
        <v>1</v>
      </c>
      <c r="AH94" s="17">
        <f>SUM(ENERO:DICIEMBRE!AH94)</f>
        <v>1</v>
      </c>
      <c r="AI94" s="17">
        <f>SUM(ENERO:DICIEMBRE!AI94)</f>
        <v>1</v>
      </c>
      <c r="AJ94" s="17">
        <f>SUM(ENERO:DICIEMBRE!AJ94)</f>
        <v>2</v>
      </c>
      <c r="AK94" s="17">
        <f>SUM(ENERO:DICIEMBRE!AK94)</f>
        <v>2</v>
      </c>
      <c r="AL94" s="17">
        <f>SUM(ENERO:DICIEMBRE!AL94)</f>
        <v>3</v>
      </c>
      <c r="AM94" s="17">
        <f>SUM(ENERO:DICIEMBRE!AM94)</f>
        <v>0</v>
      </c>
      <c r="AN94" s="17">
        <f>SUM(ENERO:DICIEMBRE!AN94)</f>
        <v>0</v>
      </c>
      <c r="AO94" s="17">
        <f>SUM(ENERO:DICIEMBRE!AO94)</f>
        <v>0</v>
      </c>
      <c r="AP94" s="17">
        <f>SUM(ENERO:DICIEMBRE!AP94)</f>
        <v>0</v>
      </c>
      <c r="AQ94" s="17">
        <f>SUM(ENERO:DICIEMBRE!AQ94)</f>
        <v>0</v>
      </c>
      <c r="AR94" s="17">
        <f>SUM(ENERO:DICIEMBRE!AR94)</f>
        <v>0</v>
      </c>
      <c r="AS94" s="17">
        <f>SUM(ENERO:DICIEMBRE!AS94)</f>
        <v>0</v>
      </c>
      <c r="AT94" s="17">
        <f>SUM(ENERO:DICIEMBRE!AT94)</f>
        <v>0</v>
      </c>
      <c r="AU94" s="17">
        <f>SUM(ENERO:DICIEMBRE!AU94)</f>
        <v>0</v>
      </c>
      <c r="AV94" s="17">
        <f>SUM(ENERO:DICIEMBRE!AV94)</f>
        <v>0</v>
      </c>
      <c r="AW94" s="17">
        <f>SUM(ENERO:DICIEMBRE!AW94)</f>
        <v>0</v>
      </c>
      <c r="AX94" s="17">
        <f>SUM(ENERO:DICIEMBRE!AX94)</f>
        <v>0</v>
      </c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K94" s="2"/>
      <c r="CL94" s="2"/>
      <c r="CM94" s="2"/>
      <c r="CN94" s="2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customFormat="1" x14ac:dyDescent="0.25">
      <c r="A95" s="1323"/>
      <c r="B95" s="1276" t="s">
        <v>131</v>
      </c>
      <c r="C95" s="1278"/>
      <c r="D95" s="524">
        <f t="shared" si="90"/>
        <v>1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1</v>
      </c>
      <c r="G95" s="17">
        <f>SUM(ENERO:DICIEMBRE!G95)</f>
        <v>0</v>
      </c>
      <c r="H95" s="17">
        <f>SUM(ENERO:DICIEMBRE!H95)</f>
        <v>0</v>
      </c>
      <c r="I95" s="17">
        <f>SUM(ENERO:DICIEMBRE!I95)</f>
        <v>0</v>
      </c>
      <c r="J95" s="17">
        <f>SUM(ENERO:DICIEMBRE!J95)</f>
        <v>0</v>
      </c>
      <c r="K95" s="17">
        <f>SUM(ENERO:DICIEMBRE!K95)</f>
        <v>0</v>
      </c>
      <c r="L95" s="17">
        <f>SUM(ENERO:DICIEMBRE!L95)</f>
        <v>0</v>
      </c>
      <c r="M95" s="17">
        <f>SUM(ENERO:DICIEMBRE!M95)</f>
        <v>0</v>
      </c>
      <c r="N95" s="17">
        <f>SUM(ENERO:DICIEMBRE!N95)</f>
        <v>0</v>
      </c>
      <c r="O95" s="17">
        <f>SUM(ENERO:DICIEMBRE!O95)</f>
        <v>0</v>
      </c>
      <c r="P95" s="17">
        <f>SUM(ENERO:DICIEMBRE!P95)</f>
        <v>0</v>
      </c>
      <c r="Q95" s="17">
        <f>SUM(ENERO:DICIEMBRE!Q95)</f>
        <v>0</v>
      </c>
      <c r="R95" s="17">
        <f>SUM(ENERO:DICIEMBRE!R95)</f>
        <v>0</v>
      </c>
      <c r="S95" s="17">
        <f>SUM(ENERO:DICIEMBRE!S95)</f>
        <v>0</v>
      </c>
      <c r="T95" s="17">
        <f>SUM(ENERO:DICIEMBRE!T95)</f>
        <v>0</v>
      </c>
      <c r="U95" s="17">
        <f>SUM(ENERO:DICIEMBRE!U95)</f>
        <v>0</v>
      </c>
      <c r="V95" s="17">
        <f>SUM(ENERO:DICIEMBRE!V95)</f>
        <v>0</v>
      </c>
      <c r="W95" s="17">
        <f>SUM(ENERO:DICIEMBRE!W95)</f>
        <v>0</v>
      </c>
      <c r="X95" s="17">
        <f>SUM(ENERO:DICIEMBRE!X95)</f>
        <v>0</v>
      </c>
      <c r="Y95" s="17">
        <f>SUM(ENERO:DICIEMBRE!Y95)</f>
        <v>0</v>
      </c>
      <c r="Z95" s="17">
        <f>SUM(ENERO:DICIEMBRE!Z95)</f>
        <v>0</v>
      </c>
      <c r="AA95" s="17">
        <f>SUM(ENERO:DICIEMBRE!AA95)</f>
        <v>0</v>
      </c>
      <c r="AB95" s="17">
        <f>SUM(ENERO:DICIEMBRE!AB95)</f>
        <v>0</v>
      </c>
      <c r="AC95" s="17">
        <f>SUM(ENERO:DICIEMBRE!AC95)</f>
        <v>0</v>
      </c>
      <c r="AD95" s="17">
        <f>SUM(ENERO:DICIEMBRE!AD95)</f>
        <v>1</v>
      </c>
      <c r="AE95" s="17">
        <f>SUM(ENERO:DICIEMBRE!AE95)</f>
        <v>0</v>
      </c>
      <c r="AF95" s="17">
        <f>SUM(ENERO:DICIEMBRE!AF95)</f>
        <v>0</v>
      </c>
      <c r="AG95" s="17">
        <f>SUM(ENERO:DICIEMBRE!AG95)</f>
        <v>0</v>
      </c>
      <c r="AH95" s="17">
        <f>SUM(ENERO:DICIEMBRE!AH95)</f>
        <v>0</v>
      </c>
      <c r="AI95" s="17">
        <f>SUM(ENERO:DICIEMBRE!AI95)</f>
        <v>0</v>
      </c>
      <c r="AJ95" s="17">
        <f>SUM(ENERO:DICIEMBRE!AJ95)</f>
        <v>0</v>
      </c>
      <c r="AK95" s="17">
        <f>SUM(ENERO:DICIEMBRE!AK95)</f>
        <v>0</v>
      </c>
      <c r="AL95" s="17">
        <f>SUM(ENERO:DICIEMBRE!AL95)</f>
        <v>0</v>
      </c>
      <c r="AM95" s="17">
        <f>SUM(ENERO:DICIEMBRE!AM95)</f>
        <v>0</v>
      </c>
      <c r="AN95" s="17">
        <f>SUM(ENERO:DICIEMBRE!AN95)</f>
        <v>0</v>
      </c>
      <c r="AO95" s="17">
        <f>SUM(ENERO:DICIEMBRE!AO95)</f>
        <v>0</v>
      </c>
      <c r="AP95" s="17">
        <f>SUM(ENERO:DICIEMBRE!AP95)</f>
        <v>0</v>
      </c>
      <c r="AQ95" s="17">
        <f>SUM(ENERO:DICIEMBRE!AQ95)</f>
        <v>0</v>
      </c>
      <c r="AR95" s="17">
        <f>SUM(ENERO:DICIEMBRE!AR95)</f>
        <v>0</v>
      </c>
      <c r="AS95" s="17">
        <f>SUM(ENERO:DICIEMBRE!AS95)</f>
        <v>0</v>
      </c>
      <c r="AT95" s="17">
        <f>SUM(ENERO:DICIEMBRE!AT95)</f>
        <v>0</v>
      </c>
      <c r="AU95" s="17">
        <f>SUM(ENERO:DICIEMBRE!AU95)</f>
        <v>0</v>
      </c>
      <c r="AV95" s="17">
        <f>SUM(ENERO:DICIEMBRE!AV95)</f>
        <v>0</v>
      </c>
      <c r="AW95" s="17">
        <f>SUM(ENERO:DICIEMBRE!AW95)</f>
        <v>0</v>
      </c>
      <c r="AX95" s="17">
        <f>SUM(ENERO:DICIEMBRE!AX95)</f>
        <v>0</v>
      </c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K95" s="2"/>
      <c r="CL95" s="2"/>
      <c r="CM95" s="2"/>
      <c r="CN95" s="2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customFormat="1" x14ac:dyDescent="0.25">
      <c r="A96" s="1324"/>
      <c r="B96" s="1450" t="s">
        <v>132</v>
      </c>
      <c r="C96" s="1451"/>
      <c r="D96" s="189">
        <f>SUM(E96:F96)</f>
        <v>9</v>
      </c>
      <c r="E96" s="15">
        <f t="shared" si="91"/>
        <v>3</v>
      </c>
      <c r="F96" s="15">
        <f t="shared" si="91"/>
        <v>6</v>
      </c>
      <c r="G96" s="17">
        <f>SUM(ENERO:DICIEMBRE!G96)</f>
        <v>0</v>
      </c>
      <c r="H96" s="17">
        <f>SUM(ENERO:DICIEMBRE!H96)</f>
        <v>0</v>
      </c>
      <c r="I96" s="17">
        <f>SUM(ENERO:DICIEMBRE!I96)</f>
        <v>0</v>
      </c>
      <c r="J96" s="17">
        <f>SUM(ENERO:DICIEMBRE!J96)</f>
        <v>0</v>
      </c>
      <c r="K96" s="17">
        <f>SUM(ENERO:DICIEMBRE!K96)</f>
        <v>0</v>
      </c>
      <c r="L96" s="17">
        <f>SUM(ENERO:DICIEMBRE!L96)</f>
        <v>0</v>
      </c>
      <c r="M96" s="17">
        <f>SUM(ENERO:DICIEMBRE!M96)</f>
        <v>0</v>
      </c>
      <c r="N96" s="17">
        <f>SUM(ENERO:DICIEMBRE!N96)</f>
        <v>0</v>
      </c>
      <c r="O96" s="17">
        <f>SUM(ENERO:DICIEMBRE!O96)</f>
        <v>0</v>
      </c>
      <c r="P96" s="17">
        <f>SUM(ENERO:DICIEMBRE!P96)</f>
        <v>0</v>
      </c>
      <c r="Q96" s="17">
        <f>SUM(ENERO:DICIEMBRE!Q96)</f>
        <v>0</v>
      </c>
      <c r="R96" s="17">
        <f>SUM(ENERO:DICIEMBRE!R96)</f>
        <v>0</v>
      </c>
      <c r="S96" s="17">
        <f>SUM(ENERO:DICIEMBRE!S96)</f>
        <v>0</v>
      </c>
      <c r="T96" s="17">
        <f>SUM(ENERO:DICIEMBRE!T96)</f>
        <v>0</v>
      </c>
      <c r="U96" s="17">
        <f>SUM(ENERO:DICIEMBRE!U96)</f>
        <v>0</v>
      </c>
      <c r="V96" s="17">
        <f>SUM(ENERO:DICIEMBRE!V96)</f>
        <v>0</v>
      </c>
      <c r="W96" s="17">
        <f>SUM(ENERO:DICIEMBRE!W96)</f>
        <v>1</v>
      </c>
      <c r="X96" s="17">
        <f>SUM(ENERO:DICIEMBRE!X96)</f>
        <v>3</v>
      </c>
      <c r="Y96" s="17">
        <f>SUM(ENERO:DICIEMBRE!Y96)</f>
        <v>1</v>
      </c>
      <c r="Z96" s="17">
        <f>SUM(ENERO:DICIEMBRE!Z96)</f>
        <v>3</v>
      </c>
      <c r="AA96" s="17">
        <f>SUM(ENERO:DICIEMBRE!AA96)</f>
        <v>1</v>
      </c>
      <c r="AB96" s="17">
        <f>SUM(ENERO:DICIEMBRE!AB96)</f>
        <v>0</v>
      </c>
      <c r="AC96" s="17">
        <f>SUM(ENERO:DICIEMBRE!AC96)</f>
        <v>0</v>
      </c>
      <c r="AD96" s="17">
        <f>SUM(ENERO:DICIEMBRE!AD96)</f>
        <v>0</v>
      </c>
      <c r="AE96" s="17">
        <f>SUM(ENERO:DICIEMBRE!AE96)</f>
        <v>0</v>
      </c>
      <c r="AF96" s="17">
        <f>SUM(ENERO:DICIEMBRE!AF96)</f>
        <v>0</v>
      </c>
      <c r="AG96" s="17">
        <f>SUM(ENERO:DICIEMBRE!AG96)</f>
        <v>0</v>
      </c>
      <c r="AH96" s="17">
        <f>SUM(ENERO:DICIEMBRE!AH96)</f>
        <v>0</v>
      </c>
      <c r="AI96" s="17">
        <f>SUM(ENERO:DICIEMBRE!AI96)</f>
        <v>0</v>
      </c>
      <c r="AJ96" s="17">
        <f>SUM(ENERO:DICIEMBRE!AJ96)</f>
        <v>0</v>
      </c>
      <c r="AK96" s="17">
        <f>SUM(ENERO:DICIEMBRE!AK96)</f>
        <v>0</v>
      </c>
      <c r="AL96" s="17">
        <f>SUM(ENERO:DICIEMBRE!AL96)</f>
        <v>0</v>
      </c>
      <c r="AM96" s="17">
        <f>SUM(ENERO:DICIEMBRE!AM96)</f>
        <v>0</v>
      </c>
      <c r="AN96" s="17">
        <f>SUM(ENERO:DICIEMBRE!AN96)</f>
        <v>0</v>
      </c>
      <c r="AO96" s="17">
        <f>SUM(ENERO:DICIEMBRE!AO96)</f>
        <v>0</v>
      </c>
      <c r="AP96" s="17">
        <f>SUM(ENERO:DICIEMBRE!AP96)</f>
        <v>0</v>
      </c>
      <c r="AQ96" s="17">
        <f>SUM(ENERO:DICIEMBRE!AQ96)</f>
        <v>0</v>
      </c>
      <c r="AR96" s="17">
        <f>SUM(ENERO:DICIEMBRE!AR96)</f>
        <v>0</v>
      </c>
      <c r="AS96" s="17">
        <f>SUM(ENERO:DICIEMBRE!AS96)</f>
        <v>0</v>
      </c>
      <c r="AT96" s="17">
        <f>SUM(ENERO:DICIEMBRE!AT96)</f>
        <v>0</v>
      </c>
      <c r="AU96" s="17">
        <f>SUM(ENERO:DICIEMBRE!AU96)</f>
        <v>0</v>
      </c>
      <c r="AV96" s="17">
        <f>SUM(ENERO:DICIEMBRE!AV96)</f>
        <v>0</v>
      </c>
      <c r="AW96" s="17">
        <f>SUM(ENERO:DICIEMBRE!AW96)</f>
        <v>0</v>
      </c>
      <c r="AX96" s="17">
        <f>SUM(ENERO:DICIEMBRE!AX96)</f>
        <v>0</v>
      </c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K96" s="2"/>
      <c r="CL96" s="2"/>
      <c r="CM96" s="2"/>
      <c r="CN96" s="2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customFormat="1" x14ac:dyDescent="0.25">
      <c r="A97" s="1322" t="s">
        <v>133</v>
      </c>
      <c r="B97" s="1273" t="s">
        <v>129</v>
      </c>
      <c r="C97" s="1275"/>
      <c r="D97" s="184">
        <f t="shared" si="90"/>
        <v>218</v>
      </c>
      <c r="E97" s="44">
        <f t="shared" si="91"/>
        <v>158</v>
      </c>
      <c r="F97" s="44">
        <f t="shared" si="91"/>
        <v>60</v>
      </c>
      <c r="G97" s="17">
        <f>SUM(ENERO:DICIEMBRE!G97)</f>
        <v>15</v>
      </c>
      <c r="H97" s="17">
        <f>SUM(ENERO:DICIEMBRE!H97)</f>
        <v>10</v>
      </c>
      <c r="I97" s="17">
        <f>SUM(ENERO:DICIEMBRE!I97)</f>
        <v>0</v>
      </c>
      <c r="J97" s="17">
        <f>SUM(ENERO:DICIEMBRE!J97)</f>
        <v>0</v>
      </c>
      <c r="K97" s="17">
        <f>SUM(ENERO:DICIEMBRE!K97)</f>
        <v>0</v>
      </c>
      <c r="L97" s="17">
        <f>SUM(ENERO:DICIEMBRE!L97)</f>
        <v>1</v>
      </c>
      <c r="M97" s="17">
        <f>SUM(ENERO:DICIEMBRE!M97)</f>
        <v>1</v>
      </c>
      <c r="N97" s="17">
        <f>SUM(ENERO:DICIEMBRE!N97)</f>
        <v>1</v>
      </c>
      <c r="O97" s="17">
        <f>SUM(ENERO:DICIEMBRE!O97)</f>
        <v>0</v>
      </c>
      <c r="P97" s="17">
        <f>SUM(ENERO:DICIEMBRE!P97)</f>
        <v>0</v>
      </c>
      <c r="Q97" s="17">
        <f>SUM(ENERO:DICIEMBRE!Q97)</f>
        <v>2</v>
      </c>
      <c r="R97" s="17">
        <f>SUM(ENERO:DICIEMBRE!R97)</f>
        <v>1</v>
      </c>
      <c r="S97" s="17">
        <f>SUM(ENERO:DICIEMBRE!S97)</f>
        <v>0</v>
      </c>
      <c r="T97" s="17">
        <f>SUM(ENERO:DICIEMBRE!T97)</f>
        <v>0</v>
      </c>
      <c r="U97" s="17">
        <f>SUM(ENERO:DICIEMBRE!U97)</f>
        <v>5</v>
      </c>
      <c r="V97" s="17">
        <f>SUM(ENERO:DICIEMBRE!V97)</f>
        <v>0</v>
      </c>
      <c r="W97" s="17">
        <f>SUM(ENERO:DICIEMBRE!W97)</f>
        <v>7</v>
      </c>
      <c r="X97" s="17">
        <f>SUM(ENERO:DICIEMBRE!X97)</f>
        <v>2</v>
      </c>
      <c r="Y97" s="17">
        <f>SUM(ENERO:DICIEMBRE!Y97)</f>
        <v>6</v>
      </c>
      <c r="Z97" s="17">
        <f>SUM(ENERO:DICIEMBRE!Z97)</f>
        <v>3</v>
      </c>
      <c r="AA97" s="17">
        <f>SUM(ENERO:DICIEMBRE!AA97)</f>
        <v>35</v>
      </c>
      <c r="AB97" s="17">
        <f>SUM(ENERO:DICIEMBRE!AB97)</f>
        <v>7</v>
      </c>
      <c r="AC97" s="17">
        <f>SUM(ENERO:DICIEMBRE!AC97)</f>
        <v>17</v>
      </c>
      <c r="AD97" s="17">
        <f>SUM(ENERO:DICIEMBRE!AD97)</f>
        <v>12</v>
      </c>
      <c r="AE97" s="17">
        <f>SUM(ENERO:DICIEMBRE!AE97)</f>
        <v>20</v>
      </c>
      <c r="AF97" s="17">
        <f>SUM(ENERO:DICIEMBRE!AF97)</f>
        <v>6</v>
      </c>
      <c r="AG97" s="17">
        <f>SUM(ENERO:DICIEMBRE!AG97)</f>
        <v>21</v>
      </c>
      <c r="AH97" s="17">
        <f>SUM(ENERO:DICIEMBRE!AH97)</f>
        <v>6</v>
      </c>
      <c r="AI97" s="17">
        <f>SUM(ENERO:DICIEMBRE!AI97)</f>
        <v>12</v>
      </c>
      <c r="AJ97" s="17">
        <f>SUM(ENERO:DICIEMBRE!AJ97)</f>
        <v>2</v>
      </c>
      <c r="AK97" s="17">
        <f>SUM(ENERO:DICIEMBRE!AK97)</f>
        <v>12</v>
      </c>
      <c r="AL97" s="17">
        <f>SUM(ENERO:DICIEMBRE!AL97)</f>
        <v>5</v>
      </c>
      <c r="AM97" s="17">
        <f>SUM(ENERO:DICIEMBRE!AM97)</f>
        <v>5</v>
      </c>
      <c r="AN97" s="17">
        <f>SUM(ENERO:DICIEMBRE!AN97)</f>
        <v>4</v>
      </c>
      <c r="AO97" s="17">
        <f>SUM(ENERO:DICIEMBRE!AO97)</f>
        <v>0</v>
      </c>
      <c r="AP97" s="17">
        <f>SUM(ENERO:DICIEMBRE!AP97)</f>
        <v>0</v>
      </c>
      <c r="AQ97" s="17">
        <f>SUM(ENERO:DICIEMBRE!AQ97)</f>
        <v>0</v>
      </c>
      <c r="AR97" s="17">
        <f>SUM(ENERO:DICIEMBRE!AR97)</f>
        <v>0</v>
      </c>
      <c r="AS97" s="17">
        <f>SUM(ENERO:DICIEMBRE!AS97)</f>
        <v>0</v>
      </c>
      <c r="AT97" s="17">
        <f>SUM(ENERO:DICIEMBRE!AT97)</f>
        <v>3</v>
      </c>
      <c r="AU97" s="17">
        <f>SUM(ENERO:DICIEMBRE!AU97)</f>
        <v>0</v>
      </c>
      <c r="AV97" s="17">
        <f>SUM(ENERO:DICIEMBRE!AV97)</f>
        <v>0</v>
      </c>
      <c r="AW97" s="17">
        <f>SUM(ENERO:DICIEMBRE!AW97)</f>
        <v>0</v>
      </c>
      <c r="AX97" s="17">
        <f>SUM(ENERO:DICIEMBRE!AX97)</f>
        <v>0</v>
      </c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K97" s="2"/>
      <c r="CL97" s="2"/>
      <c r="CM97" s="2"/>
      <c r="CN97" s="2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customForma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f>SUM(ENERO:DICIEMBRE!G98)</f>
        <v>0</v>
      </c>
      <c r="H98" s="17">
        <f>SUM(ENERO:DICIEMBRE!H98)</f>
        <v>0</v>
      </c>
      <c r="I98" s="17">
        <f>SUM(ENERO:DICIEMBRE!I98)</f>
        <v>0</v>
      </c>
      <c r="J98" s="17">
        <f>SUM(ENERO:DICIEMBRE!J98)</f>
        <v>0</v>
      </c>
      <c r="K98" s="17">
        <f>SUM(ENERO:DICIEMBRE!K98)</f>
        <v>0</v>
      </c>
      <c r="L98" s="17">
        <f>SUM(ENERO:DICIEMBRE!L98)</f>
        <v>0</v>
      </c>
      <c r="M98" s="17">
        <f>SUM(ENERO:DICIEMBRE!M98)</f>
        <v>0</v>
      </c>
      <c r="N98" s="17">
        <f>SUM(ENERO:DICIEMBRE!N98)</f>
        <v>0</v>
      </c>
      <c r="O98" s="17">
        <f>SUM(ENERO:DICIEMBRE!O98)</f>
        <v>0</v>
      </c>
      <c r="P98" s="17">
        <f>SUM(ENERO:DICIEMBRE!P98)</f>
        <v>0</v>
      </c>
      <c r="Q98" s="17">
        <f>SUM(ENERO:DICIEMBRE!Q98)</f>
        <v>0</v>
      </c>
      <c r="R98" s="17">
        <f>SUM(ENERO:DICIEMBRE!R98)</f>
        <v>0</v>
      </c>
      <c r="S98" s="17">
        <f>SUM(ENERO:DICIEMBRE!S98)</f>
        <v>0</v>
      </c>
      <c r="T98" s="17">
        <f>SUM(ENERO:DICIEMBRE!T98)</f>
        <v>0</v>
      </c>
      <c r="U98" s="17">
        <f>SUM(ENERO:DICIEMBRE!U98)</f>
        <v>0</v>
      </c>
      <c r="V98" s="17">
        <f>SUM(ENERO:DICIEMBRE!V98)</f>
        <v>0</v>
      </c>
      <c r="W98" s="17">
        <f>SUM(ENERO:DICIEMBRE!W98)</f>
        <v>0</v>
      </c>
      <c r="X98" s="17">
        <f>SUM(ENERO:DICIEMBRE!X98)</f>
        <v>0</v>
      </c>
      <c r="Y98" s="17">
        <f>SUM(ENERO:DICIEMBRE!Y98)</f>
        <v>0</v>
      </c>
      <c r="Z98" s="17">
        <f>SUM(ENERO:DICIEMBRE!Z98)</f>
        <v>0</v>
      </c>
      <c r="AA98" s="17">
        <f>SUM(ENERO:DICIEMBRE!AA98)</f>
        <v>0</v>
      </c>
      <c r="AB98" s="17">
        <f>SUM(ENERO:DICIEMBRE!AB98)</f>
        <v>0</v>
      </c>
      <c r="AC98" s="17">
        <f>SUM(ENERO:DICIEMBRE!AC98)</f>
        <v>0</v>
      </c>
      <c r="AD98" s="17">
        <f>SUM(ENERO:DICIEMBRE!AD98)</f>
        <v>0</v>
      </c>
      <c r="AE98" s="17">
        <f>SUM(ENERO:DICIEMBRE!AE98)</f>
        <v>0</v>
      </c>
      <c r="AF98" s="17">
        <f>SUM(ENERO:DICIEMBRE!AF98)</f>
        <v>0</v>
      </c>
      <c r="AG98" s="17">
        <f>SUM(ENERO:DICIEMBRE!AG98)</f>
        <v>0</v>
      </c>
      <c r="AH98" s="17">
        <f>SUM(ENERO:DICIEMBRE!AH98)</f>
        <v>0</v>
      </c>
      <c r="AI98" s="17">
        <f>SUM(ENERO:DICIEMBRE!AI98)</f>
        <v>0</v>
      </c>
      <c r="AJ98" s="17">
        <f>SUM(ENERO:DICIEMBRE!AJ98)</f>
        <v>0</v>
      </c>
      <c r="AK98" s="17">
        <f>SUM(ENERO:DICIEMBRE!AK98)</f>
        <v>0</v>
      </c>
      <c r="AL98" s="17">
        <f>SUM(ENERO:DICIEMBRE!AL98)</f>
        <v>0</v>
      </c>
      <c r="AM98" s="17">
        <f>SUM(ENERO:DICIEMBRE!AM98)</f>
        <v>0</v>
      </c>
      <c r="AN98" s="17">
        <f>SUM(ENERO:DICIEMBRE!AN98)</f>
        <v>0</v>
      </c>
      <c r="AO98" s="17">
        <f>SUM(ENERO:DICIEMBRE!AO98)</f>
        <v>0</v>
      </c>
      <c r="AP98" s="17">
        <f>SUM(ENERO:DICIEMBRE!AP98)</f>
        <v>0</v>
      </c>
      <c r="AQ98" s="17">
        <f>SUM(ENERO:DICIEMBRE!AQ98)</f>
        <v>0</v>
      </c>
      <c r="AR98" s="17">
        <f>SUM(ENERO:DICIEMBRE!AR98)</f>
        <v>0</v>
      </c>
      <c r="AS98" s="17">
        <f>SUM(ENERO:DICIEMBRE!AS98)</f>
        <v>0</v>
      </c>
      <c r="AT98" s="17">
        <f>SUM(ENERO:DICIEMBRE!AT98)</f>
        <v>0</v>
      </c>
      <c r="AU98" s="17">
        <f>SUM(ENERO:DICIEMBRE!AU98)</f>
        <v>0</v>
      </c>
      <c r="AV98" s="17">
        <f>SUM(ENERO:DICIEMBRE!AV98)</f>
        <v>0</v>
      </c>
      <c r="AW98" s="17">
        <f>SUM(ENERO:DICIEMBRE!AW98)</f>
        <v>0</v>
      </c>
      <c r="AX98" s="17">
        <f>SUM(ENERO:DICIEMBRE!AX98)</f>
        <v>0</v>
      </c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K98" s="2"/>
      <c r="CL98" s="2"/>
      <c r="CM98" s="2"/>
      <c r="CN98" s="2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customForma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17">
        <f>SUM(ENERO:DICIEMBRE!G99)</f>
        <v>0</v>
      </c>
      <c r="H99" s="17">
        <f>SUM(ENERO:DICIEMBRE!H99)</f>
        <v>0</v>
      </c>
      <c r="I99" s="17">
        <f>SUM(ENERO:DICIEMBRE!I99)</f>
        <v>0</v>
      </c>
      <c r="J99" s="17">
        <f>SUM(ENERO:DICIEMBRE!J99)</f>
        <v>0</v>
      </c>
      <c r="K99" s="17">
        <f>SUM(ENERO:DICIEMBRE!K99)</f>
        <v>0</v>
      </c>
      <c r="L99" s="17">
        <f>SUM(ENERO:DICIEMBRE!L99)</f>
        <v>0</v>
      </c>
      <c r="M99" s="17">
        <f>SUM(ENERO:DICIEMBRE!M99)</f>
        <v>0</v>
      </c>
      <c r="N99" s="17">
        <f>SUM(ENERO:DICIEMBRE!N99)</f>
        <v>0</v>
      </c>
      <c r="O99" s="17">
        <f>SUM(ENERO:DICIEMBRE!O99)</f>
        <v>0</v>
      </c>
      <c r="P99" s="17">
        <f>SUM(ENERO:DICIEMBRE!P99)</f>
        <v>0</v>
      </c>
      <c r="Q99" s="17">
        <f>SUM(ENERO:DICIEMBRE!Q99)</f>
        <v>0</v>
      </c>
      <c r="R99" s="17">
        <f>SUM(ENERO:DICIEMBRE!R99)</f>
        <v>0</v>
      </c>
      <c r="S99" s="17">
        <f>SUM(ENERO:DICIEMBRE!S99)</f>
        <v>0</v>
      </c>
      <c r="T99" s="17">
        <f>SUM(ENERO:DICIEMBRE!T99)</f>
        <v>0</v>
      </c>
      <c r="U99" s="17">
        <f>SUM(ENERO:DICIEMBRE!U99)</f>
        <v>0</v>
      </c>
      <c r="V99" s="17">
        <f>SUM(ENERO:DICIEMBRE!V99)</f>
        <v>0</v>
      </c>
      <c r="W99" s="17">
        <f>SUM(ENERO:DICIEMBRE!W99)</f>
        <v>0</v>
      </c>
      <c r="X99" s="17">
        <f>SUM(ENERO:DICIEMBRE!X99)</f>
        <v>0</v>
      </c>
      <c r="Y99" s="17">
        <f>SUM(ENERO:DICIEMBRE!Y99)</f>
        <v>0</v>
      </c>
      <c r="Z99" s="17">
        <f>SUM(ENERO:DICIEMBRE!Z99)</f>
        <v>0</v>
      </c>
      <c r="AA99" s="17">
        <f>SUM(ENERO:DICIEMBRE!AA99)</f>
        <v>0</v>
      </c>
      <c r="AB99" s="17">
        <f>SUM(ENERO:DICIEMBRE!AB99)</f>
        <v>0</v>
      </c>
      <c r="AC99" s="17">
        <f>SUM(ENERO:DICIEMBRE!AC99)</f>
        <v>0</v>
      </c>
      <c r="AD99" s="17">
        <f>SUM(ENERO:DICIEMBRE!AD99)</f>
        <v>0</v>
      </c>
      <c r="AE99" s="17">
        <f>SUM(ENERO:DICIEMBRE!AE99)</f>
        <v>0</v>
      </c>
      <c r="AF99" s="17">
        <f>SUM(ENERO:DICIEMBRE!AF99)</f>
        <v>0</v>
      </c>
      <c r="AG99" s="17">
        <f>SUM(ENERO:DICIEMBRE!AG99)</f>
        <v>0</v>
      </c>
      <c r="AH99" s="17">
        <f>SUM(ENERO:DICIEMBRE!AH99)</f>
        <v>0</v>
      </c>
      <c r="AI99" s="17">
        <f>SUM(ENERO:DICIEMBRE!AI99)</f>
        <v>0</v>
      </c>
      <c r="AJ99" s="17">
        <f>SUM(ENERO:DICIEMBRE!AJ99)</f>
        <v>0</v>
      </c>
      <c r="AK99" s="17">
        <f>SUM(ENERO:DICIEMBRE!AK99)</f>
        <v>0</v>
      </c>
      <c r="AL99" s="17">
        <f>SUM(ENERO:DICIEMBRE!AL99)</f>
        <v>0</v>
      </c>
      <c r="AM99" s="17">
        <f>SUM(ENERO:DICIEMBRE!AM99)</f>
        <v>0</v>
      </c>
      <c r="AN99" s="17">
        <f>SUM(ENERO:DICIEMBRE!AN99)</f>
        <v>0</v>
      </c>
      <c r="AO99" s="17">
        <f>SUM(ENERO:DICIEMBRE!AO99)</f>
        <v>0</v>
      </c>
      <c r="AP99" s="17">
        <f>SUM(ENERO:DICIEMBRE!AP99)</f>
        <v>0</v>
      </c>
      <c r="AQ99" s="17">
        <f>SUM(ENERO:DICIEMBRE!AQ99)</f>
        <v>0</v>
      </c>
      <c r="AR99" s="17">
        <f>SUM(ENERO:DICIEMBRE!AR99)</f>
        <v>0</v>
      </c>
      <c r="AS99" s="17">
        <f>SUM(ENERO:DICIEMBRE!AS99)</f>
        <v>0</v>
      </c>
      <c r="AT99" s="17">
        <f>SUM(ENERO:DICIEMBRE!AT99)</f>
        <v>0</v>
      </c>
      <c r="AU99" s="17">
        <f>SUM(ENERO:DICIEMBRE!AU99)</f>
        <v>0</v>
      </c>
      <c r="AV99" s="17">
        <f>SUM(ENERO:DICIEMBRE!AV99)</f>
        <v>0</v>
      </c>
      <c r="AW99" s="17">
        <f>SUM(ENERO:DICIEMBRE!AW99)</f>
        <v>0</v>
      </c>
      <c r="AX99" s="17">
        <f>SUM(ENERO:DICIEMBRE!AX99)</f>
        <v>0</v>
      </c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K99" s="2"/>
      <c r="CL99" s="2"/>
      <c r="CM99" s="2"/>
      <c r="CN99" s="2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customForma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17">
        <f>SUM(ENERO:DICIEMBRE!G100)</f>
        <v>0</v>
      </c>
      <c r="H100" s="17">
        <f>SUM(ENERO:DICIEMBRE!H100)</f>
        <v>0</v>
      </c>
      <c r="I100" s="17">
        <f>SUM(ENERO:DICIEMBRE!I100)</f>
        <v>0</v>
      </c>
      <c r="J100" s="17">
        <f>SUM(ENERO:DICIEMBRE!J100)</f>
        <v>0</v>
      </c>
      <c r="K100" s="17">
        <f>SUM(ENERO:DICIEMBRE!K100)</f>
        <v>0</v>
      </c>
      <c r="L100" s="17">
        <f>SUM(ENERO:DICIEMBRE!L100)</f>
        <v>0</v>
      </c>
      <c r="M100" s="17">
        <f>SUM(ENERO:DICIEMBRE!M100)</f>
        <v>0</v>
      </c>
      <c r="N100" s="17">
        <f>SUM(ENERO:DICIEMBRE!N100)</f>
        <v>0</v>
      </c>
      <c r="O100" s="17">
        <f>SUM(ENERO:DICIEMBRE!O100)</f>
        <v>0</v>
      </c>
      <c r="P100" s="17">
        <f>SUM(ENERO:DICIEMBRE!P100)</f>
        <v>0</v>
      </c>
      <c r="Q100" s="17">
        <f>SUM(ENERO:DICIEMBRE!Q100)</f>
        <v>0</v>
      </c>
      <c r="R100" s="17">
        <f>SUM(ENERO:DICIEMBRE!R100)</f>
        <v>0</v>
      </c>
      <c r="S100" s="17">
        <f>SUM(ENERO:DICIEMBRE!S100)</f>
        <v>0</v>
      </c>
      <c r="T100" s="17">
        <f>SUM(ENERO:DICIEMBRE!T100)</f>
        <v>0</v>
      </c>
      <c r="U100" s="17">
        <f>SUM(ENERO:DICIEMBRE!U100)</f>
        <v>0</v>
      </c>
      <c r="V100" s="17">
        <f>SUM(ENERO:DICIEMBRE!V100)</f>
        <v>0</v>
      </c>
      <c r="W100" s="17">
        <f>SUM(ENERO:DICIEMBRE!W100)</f>
        <v>0</v>
      </c>
      <c r="X100" s="17">
        <f>SUM(ENERO:DICIEMBRE!X100)</f>
        <v>0</v>
      </c>
      <c r="Y100" s="17">
        <f>SUM(ENERO:DICIEMBRE!Y100)</f>
        <v>0</v>
      </c>
      <c r="Z100" s="17">
        <f>SUM(ENERO:DICIEMBRE!Z100)</f>
        <v>0</v>
      </c>
      <c r="AA100" s="17">
        <f>SUM(ENERO:DICIEMBRE!AA100)</f>
        <v>0</v>
      </c>
      <c r="AB100" s="17">
        <f>SUM(ENERO:DICIEMBRE!AB100)</f>
        <v>0</v>
      </c>
      <c r="AC100" s="17">
        <f>SUM(ENERO:DICIEMBRE!AC100)</f>
        <v>0</v>
      </c>
      <c r="AD100" s="17">
        <f>SUM(ENERO:DICIEMBRE!AD100)</f>
        <v>0</v>
      </c>
      <c r="AE100" s="17">
        <f>SUM(ENERO:DICIEMBRE!AE100)</f>
        <v>0</v>
      </c>
      <c r="AF100" s="17">
        <f>SUM(ENERO:DICIEMBRE!AF100)</f>
        <v>0</v>
      </c>
      <c r="AG100" s="17">
        <f>SUM(ENERO:DICIEMBRE!AG100)</f>
        <v>0</v>
      </c>
      <c r="AH100" s="17">
        <f>SUM(ENERO:DICIEMBRE!AH100)</f>
        <v>0</v>
      </c>
      <c r="AI100" s="17">
        <f>SUM(ENERO:DICIEMBRE!AI100)</f>
        <v>0</v>
      </c>
      <c r="AJ100" s="17">
        <f>SUM(ENERO:DICIEMBRE!AJ100)</f>
        <v>0</v>
      </c>
      <c r="AK100" s="17">
        <f>SUM(ENERO:DICIEMBRE!AK100)</f>
        <v>0</v>
      </c>
      <c r="AL100" s="17">
        <f>SUM(ENERO:DICIEMBRE!AL100)</f>
        <v>0</v>
      </c>
      <c r="AM100" s="17">
        <f>SUM(ENERO:DICIEMBRE!AM100)</f>
        <v>0</v>
      </c>
      <c r="AN100" s="17">
        <f>SUM(ENERO:DICIEMBRE!AN100)</f>
        <v>0</v>
      </c>
      <c r="AO100" s="17">
        <f>SUM(ENERO:DICIEMBRE!AO100)</f>
        <v>0</v>
      </c>
      <c r="AP100" s="17">
        <f>SUM(ENERO:DICIEMBRE!AP100)</f>
        <v>0</v>
      </c>
      <c r="AQ100" s="17">
        <f>SUM(ENERO:DICIEMBRE!AQ100)</f>
        <v>0</v>
      </c>
      <c r="AR100" s="17">
        <f>SUM(ENERO:DICIEMBRE!AR100)</f>
        <v>0</v>
      </c>
      <c r="AS100" s="17">
        <f>SUM(ENERO:DICIEMBRE!AS100)</f>
        <v>0</v>
      </c>
      <c r="AT100" s="17">
        <f>SUM(ENERO:DICIEMBRE!AT100)</f>
        <v>0</v>
      </c>
      <c r="AU100" s="17">
        <f>SUM(ENERO:DICIEMBRE!AU100)</f>
        <v>0</v>
      </c>
      <c r="AV100" s="17">
        <f>SUM(ENERO:DICIEMBRE!AV100)</f>
        <v>0</v>
      </c>
      <c r="AW100" s="17">
        <f>SUM(ENERO:DICIEMBRE!AW100)</f>
        <v>0</v>
      </c>
      <c r="AX100" s="17">
        <f>SUM(ENERO:DICIEMBRE!AX100)</f>
        <v>0</v>
      </c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K100" s="2"/>
      <c r="CL100" s="2"/>
      <c r="CM100" s="2"/>
      <c r="CN100" s="2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customForma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">
        <f>SUM(ENERO:DICIEMBRE!G101)</f>
        <v>0</v>
      </c>
      <c r="H101" s="17">
        <f>SUM(ENERO:DICIEMBRE!H101)</f>
        <v>0</v>
      </c>
      <c r="I101" s="17">
        <f>SUM(ENERO:DICIEMBRE!I101)</f>
        <v>0</v>
      </c>
      <c r="J101" s="17">
        <f>SUM(ENERO:DICIEMBRE!J101)</f>
        <v>0</v>
      </c>
      <c r="K101" s="17">
        <f>SUM(ENERO:DICIEMBRE!K101)</f>
        <v>0</v>
      </c>
      <c r="L101" s="17">
        <f>SUM(ENERO:DICIEMBRE!L101)</f>
        <v>0</v>
      </c>
      <c r="M101" s="17">
        <f>SUM(ENERO:DICIEMBRE!M101)</f>
        <v>0</v>
      </c>
      <c r="N101" s="17">
        <f>SUM(ENERO:DICIEMBRE!N101)</f>
        <v>0</v>
      </c>
      <c r="O101" s="17">
        <f>SUM(ENERO:DICIEMBRE!O101)</f>
        <v>0</v>
      </c>
      <c r="P101" s="17">
        <f>SUM(ENERO:DICIEMBRE!P101)</f>
        <v>0</v>
      </c>
      <c r="Q101" s="17">
        <f>SUM(ENERO:DICIEMBRE!Q101)</f>
        <v>0</v>
      </c>
      <c r="R101" s="17">
        <f>SUM(ENERO:DICIEMBRE!R101)</f>
        <v>0</v>
      </c>
      <c r="S101" s="17">
        <f>SUM(ENERO:DICIEMBRE!S101)</f>
        <v>0</v>
      </c>
      <c r="T101" s="17">
        <f>SUM(ENERO:DICIEMBRE!T101)</f>
        <v>0</v>
      </c>
      <c r="U101" s="17">
        <f>SUM(ENERO:DICIEMBRE!U101)</f>
        <v>0</v>
      </c>
      <c r="V101" s="17">
        <f>SUM(ENERO:DICIEMBRE!V101)</f>
        <v>0</v>
      </c>
      <c r="W101" s="17">
        <f>SUM(ENERO:DICIEMBRE!W101)</f>
        <v>0</v>
      </c>
      <c r="X101" s="17">
        <f>SUM(ENERO:DICIEMBRE!X101)</f>
        <v>0</v>
      </c>
      <c r="Y101" s="17">
        <f>SUM(ENERO:DICIEMBRE!Y101)</f>
        <v>0</v>
      </c>
      <c r="Z101" s="17">
        <f>SUM(ENERO:DICIEMBRE!Z101)</f>
        <v>0</v>
      </c>
      <c r="AA101" s="17">
        <f>SUM(ENERO:DICIEMBRE!AA101)</f>
        <v>0</v>
      </c>
      <c r="AB101" s="17">
        <f>SUM(ENERO:DICIEMBRE!AB101)</f>
        <v>0</v>
      </c>
      <c r="AC101" s="17">
        <f>SUM(ENERO:DICIEMBRE!AC101)</f>
        <v>0</v>
      </c>
      <c r="AD101" s="17">
        <f>SUM(ENERO:DICIEMBRE!AD101)</f>
        <v>0</v>
      </c>
      <c r="AE101" s="17">
        <f>SUM(ENERO:DICIEMBRE!AE101)</f>
        <v>0</v>
      </c>
      <c r="AF101" s="17">
        <f>SUM(ENERO:DICIEMBRE!AF101)</f>
        <v>0</v>
      </c>
      <c r="AG101" s="17">
        <f>SUM(ENERO:DICIEMBRE!AG101)</f>
        <v>0</v>
      </c>
      <c r="AH101" s="17">
        <f>SUM(ENERO:DICIEMBRE!AH101)</f>
        <v>0</v>
      </c>
      <c r="AI101" s="17">
        <f>SUM(ENERO:DICIEMBRE!AI101)</f>
        <v>0</v>
      </c>
      <c r="AJ101" s="17">
        <f>SUM(ENERO:DICIEMBRE!AJ101)</f>
        <v>0</v>
      </c>
      <c r="AK101" s="17">
        <f>SUM(ENERO:DICIEMBRE!AK101)</f>
        <v>0</v>
      </c>
      <c r="AL101" s="17">
        <f>SUM(ENERO:DICIEMBRE!AL101)</f>
        <v>0</v>
      </c>
      <c r="AM101" s="17">
        <f>SUM(ENERO:DICIEMBRE!AM101)</f>
        <v>0</v>
      </c>
      <c r="AN101" s="17">
        <f>SUM(ENERO:DICIEMBRE!AN101)</f>
        <v>0</v>
      </c>
      <c r="AO101" s="17">
        <f>SUM(ENERO:DICIEMBRE!AO101)</f>
        <v>0</v>
      </c>
      <c r="AP101" s="17">
        <f>SUM(ENERO:DICIEMBRE!AP101)</f>
        <v>0</v>
      </c>
      <c r="AQ101" s="17">
        <f>SUM(ENERO:DICIEMBRE!AQ101)</f>
        <v>0</v>
      </c>
      <c r="AR101" s="17">
        <f>SUM(ENERO:DICIEMBRE!AR101)</f>
        <v>0</v>
      </c>
      <c r="AS101" s="17">
        <f>SUM(ENERO:DICIEMBRE!AS101)</f>
        <v>0</v>
      </c>
      <c r="AT101" s="17">
        <f>SUM(ENERO:DICIEMBRE!AT101)</f>
        <v>0</v>
      </c>
      <c r="AU101" s="17">
        <f>SUM(ENERO:DICIEMBRE!AU101)</f>
        <v>0</v>
      </c>
      <c r="AV101" s="17">
        <f>SUM(ENERO:DICIEMBRE!AV101)</f>
        <v>0</v>
      </c>
      <c r="AW101" s="17">
        <f>SUM(ENERO:DICIEMBRE!AW101)</f>
        <v>0</v>
      </c>
      <c r="AX101" s="17">
        <f>SUM(ENERO:DICIEMBRE!AX101)</f>
        <v>0</v>
      </c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K101" s="2"/>
      <c r="CL101" s="2"/>
      <c r="CM101" s="2"/>
      <c r="CN101" s="2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customFormat="1" x14ac:dyDescent="0.25">
      <c r="A102" s="1324"/>
      <c r="B102" s="1373" t="s">
        <v>134</v>
      </c>
      <c r="C102" s="1375"/>
      <c r="D102" s="201">
        <f>SUM(E102:F102)</f>
        <v>1</v>
      </c>
      <c r="E102" s="202">
        <f t="shared" si="91"/>
        <v>1</v>
      </c>
      <c r="F102" s="203">
        <f t="shared" si="91"/>
        <v>0</v>
      </c>
      <c r="G102" s="17">
        <f>SUM(ENERO:DICIEMBRE!G102)</f>
        <v>0</v>
      </c>
      <c r="H102" s="17">
        <f>SUM(ENERO:DICIEMBRE!H102)</f>
        <v>0</v>
      </c>
      <c r="I102" s="17">
        <f>SUM(ENERO:DICIEMBRE!I102)</f>
        <v>0</v>
      </c>
      <c r="J102" s="17">
        <f>SUM(ENERO:DICIEMBRE!J102)</f>
        <v>0</v>
      </c>
      <c r="K102" s="17">
        <f>SUM(ENERO:DICIEMBRE!K102)</f>
        <v>0</v>
      </c>
      <c r="L102" s="17">
        <f>SUM(ENERO:DICIEMBRE!L102)</f>
        <v>0</v>
      </c>
      <c r="M102" s="17">
        <f>SUM(ENERO:DICIEMBRE!M102)</f>
        <v>0</v>
      </c>
      <c r="N102" s="17">
        <f>SUM(ENERO:DICIEMBRE!N102)</f>
        <v>0</v>
      </c>
      <c r="O102" s="17">
        <f>SUM(ENERO:DICIEMBRE!O102)</f>
        <v>0</v>
      </c>
      <c r="P102" s="17">
        <f>SUM(ENERO:DICIEMBRE!P102)</f>
        <v>0</v>
      </c>
      <c r="Q102" s="17">
        <f>SUM(ENERO:DICIEMBRE!Q102)</f>
        <v>0</v>
      </c>
      <c r="R102" s="17">
        <f>SUM(ENERO:DICIEMBRE!R102)</f>
        <v>0</v>
      </c>
      <c r="S102" s="17">
        <f>SUM(ENERO:DICIEMBRE!S102)</f>
        <v>0</v>
      </c>
      <c r="T102" s="17">
        <f>SUM(ENERO:DICIEMBRE!T102)</f>
        <v>0</v>
      </c>
      <c r="U102" s="17">
        <f>SUM(ENERO:DICIEMBRE!U102)</f>
        <v>0</v>
      </c>
      <c r="V102" s="17">
        <f>SUM(ENERO:DICIEMBRE!V102)</f>
        <v>0</v>
      </c>
      <c r="W102" s="17">
        <f>SUM(ENERO:DICIEMBRE!W102)</f>
        <v>0</v>
      </c>
      <c r="X102" s="17">
        <f>SUM(ENERO:DICIEMBRE!X102)</f>
        <v>0</v>
      </c>
      <c r="Y102" s="17">
        <f>SUM(ENERO:DICIEMBRE!Y102)</f>
        <v>0</v>
      </c>
      <c r="Z102" s="17">
        <f>SUM(ENERO:DICIEMBRE!Z102)</f>
        <v>0</v>
      </c>
      <c r="AA102" s="17">
        <f>SUM(ENERO:DICIEMBRE!AA102)</f>
        <v>1</v>
      </c>
      <c r="AB102" s="17">
        <f>SUM(ENERO:DICIEMBRE!AB102)</f>
        <v>0</v>
      </c>
      <c r="AC102" s="17">
        <f>SUM(ENERO:DICIEMBRE!AC102)</f>
        <v>0</v>
      </c>
      <c r="AD102" s="17">
        <f>SUM(ENERO:DICIEMBRE!AD102)</f>
        <v>0</v>
      </c>
      <c r="AE102" s="17">
        <f>SUM(ENERO:DICIEMBRE!AE102)</f>
        <v>0</v>
      </c>
      <c r="AF102" s="17">
        <f>SUM(ENERO:DICIEMBRE!AF102)</f>
        <v>0</v>
      </c>
      <c r="AG102" s="17">
        <f>SUM(ENERO:DICIEMBRE!AG102)</f>
        <v>0</v>
      </c>
      <c r="AH102" s="17">
        <f>SUM(ENERO:DICIEMBRE!AH102)</f>
        <v>0</v>
      </c>
      <c r="AI102" s="17">
        <f>SUM(ENERO:DICIEMBRE!AI102)</f>
        <v>0</v>
      </c>
      <c r="AJ102" s="17">
        <f>SUM(ENERO:DICIEMBRE!AJ102)</f>
        <v>0</v>
      </c>
      <c r="AK102" s="17">
        <f>SUM(ENERO:DICIEMBRE!AK102)</f>
        <v>0</v>
      </c>
      <c r="AL102" s="17">
        <f>SUM(ENERO:DICIEMBRE!AL102)</f>
        <v>0</v>
      </c>
      <c r="AM102" s="17">
        <f>SUM(ENERO:DICIEMBRE!AM102)</f>
        <v>0</v>
      </c>
      <c r="AN102" s="17">
        <f>SUM(ENERO:DICIEMBRE!AN102)</f>
        <v>0</v>
      </c>
      <c r="AO102" s="17">
        <f>SUM(ENERO:DICIEMBRE!AO102)</f>
        <v>0</v>
      </c>
      <c r="AP102" s="17">
        <f>SUM(ENERO:DICIEMBRE!AP102)</f>
        <v>0</v>
      </c>
      <c r="AQ102" s="17">
        <f>SUM(ENERO:DICIEMBRE!AQ102)</f>
        <v>0</v>
      </c>
      <c r="AR102" s="17">
        <f>SUM(ENERO:DICIEMBRE!AR102)</f>
        <v>0</v>
      </c>
      <c r="AS102" s="17">
        <f>SUM(ENERO:DICIEMBRE!AS102)</f>
        <v>0</v>
      </c>
      <c r="AT102" s="17">
        <f>SUM(ENERO:DICIEMBRE!AT102)</f>
        <v>0</v>
      </c>
      <c r="AU102" s="17">
        <f>SUM(ENERO:DICIEMBRE!AU102)</f>
        <v>0</v>
      </c>
      <c r="AV102" s="17">
        <f>SUM(ENERO:DICIEMBRE!AV102)</f>
        <v>0</v>
      </c>
      <c r="AW102" s="17">
        <f>SUM(ENERO:DICIEMBRE!AW102)</f>
        <v>0</v>
      </c>
      <c r="AX102" s="17">
        <f>SUM(ENERO:DICIEMBRE!AX102)</f>
        <v>0</v>
      </c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K102" s="2"/>
      <c r="CL102" s="2"/>
      <c r="CM102" s="2"/>
      <c r="CN102" s="2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customFormat="1" x14ac:dyDescent="0.25">
      <c r="A103" s="1313" t="s">
        <v>135</v>
      </c>
      <c r="B103" s="1447"/>
      <c r="C103" s="1314"/>
      <c r="D103" s="208">
        <f t="shared" ref="D103:D143" si="101">SUM(E103:F103)</f>
        <v>106</v>
      </c>
      <c r="E103" s="15">
        <f t="shared" si="91"/>
        <v>64</v>
      </c>
      <c r="F103" s="16">
        <f t="shared" si="91"/>
        <v>42</v>
      </c>
      <c r="G103" s="17">
        <f>SUM(ENERO:DICIEMBRE!G103)</f>
        <v>2</v>
      </c>
      <c r="H103" s="17">
        <f>SUM(ENERO:DICIEMBRE!H103)</f>
        <v>0</v>
      </c>
      <c r="I103" s="17">
        <f>SUM(ENERO:DICIEMBRE!I103)</f>
        <v>3</v>
      </c>
      <c r="J103" s="17">
        <f>SUM(ENERO:DICIEMBRE!J103)</f>
        <v>0</v>
      </c>
      <c r="K103" s="17">
        <f>SUM(ENERO:DICIEMBRE!K103)</f>
        <v>2</v>
      </c>
      <c r="L103" s="17">
        <f>SUM(ENERO:DICIEMBRE!L103)</f>
        <v>2</v>
      </c>
      <c r="M103" s="17">
        <f>SUM(ENERO:DICIEMBRE!M103)</f>
        <v>2</v>
      </c>
      <c r="N103" s="17">
        <f>SUM(ENERO:DICIEMBRE!N103)</f>
        <v>3</v>
      </c>
      <c r="O103" s="17">
        <f>SUM(ENERO:DICIEMBRE!O103)</f>
        <v>3</v>
      </c>
      <c r="P103" s="17">
        <f>SUM(ENERO:DICIEMBRE!P103)</f>
        <v>0</v>
      </c>
      <c r="Q103" s="17">
        <f>SUM(ENERO:DICIEMBRE!Q103)</f>
        <v>8</v>
      </c>
      <c r="R103" s="17">
        <f>SUM(ENERO:DICIEMBRE!R103)</f>
        <v>5</v>
      </c>
      <c r="S103" s="17">
        <f>SUM(ENERO:DICIEMBRE!S103)</f>
        <v>4</v>
      </c>
      <c r="T103" s="17">
        <f>SUM(ENERO:DICIEMBRE!T103)</f>
        <v>4</v>
      </c>
      <c r="U103" s="17">
        <f>SUM(ENERO:DICIEMBRE!U103)</f>
        <v>14</v>
      </c>
      <c r="V103" s="17">
        <f>SUM(ENERO:DICIEMBRE!V103)</f>
        <v>9</v>
      </c>
      <c r="W103" s="17">
        <f>SUM(ENERO:DICIEMBRE!W103)</f>
        <v>19</v>
      </c>
      <c r="X103" s="17">
        <f>SUM(ENERO:DICIEMBRE!X103)</f>
        <v>10</v>
      </c>
      <c r="Y103" s="17">
        <f>SUM(ENERO:DICIEMBRE!Y103)</f>
        <v>4</v>
      </c>
      <c r="Z103" s="17">
        <f>SUM(ENERO:DICIEMBRE!Z103)</f>
        <v>3</v>
      </c>
      <c r="AA103" s="17">
        <f>SUM(ENERO:DICIEMBRE!AA103)</f>
        <v>1</v>
      </c>
      <c r="AB103" s="17">
        <f>SUM(ENERO:DICIEMBRE!AB103)</f>
        <v>2</v>
      </c>
      <c r="AC103" s="17">
        <f>SUM(ENERO:DICIEMBRE!AC103)</f>
        <v>2</v>
      </c>
      <c r="AD103" s="17">
        <f>SUM(ENERO:DICIEMBRE!AD103)</f>
        <v>0</v>
      </c>
      <c r="AE103" s="17">
        <f>SUM(ENERO:DICIEMBRE!AE103)</f>
        <v>0</v>
      </c>
      <c r="AF103" s="17">
        <f>SUM(ENERO:DICIEMBRE!AF103)</f>
        <v>2</v>
      </c>
      <c r="AG103" s="17">
        <f>SUM(ENERO:DICIEMBRE!AG103)</f>
        <v>0</v>
      </c>
      <c r="AH103" s="17">
        <f>SUM(ENERO:DICIEMBRE!AH103)</f>
        <v>0</v>
      </c>
      <c r="AI103" s="17">
        <f>SUM(ENERO:DICIEMBRE!AI103)</f>
        <v>0</v>
      </c>
      <c r="AJ103" s="17">
        <f>SUM(ENERO:DICIEMBRE!AJ103)</f>
        <v>2</v>
      </c>
      <c r="AK103" s="17">
        <f>SUM(ENERO:DICIEMBRE!AK103)</f>
        <v>0</v>
      </c>
      <c r="AL103" s="17">
        <f>SUM(ENERO:DICIEMBRE!AL103)</f>
        <v>0</v>
      </c>
      <c r="AM103" s="17">
        <f>SUM(ENERO:DICIEMBRE!AM103)</f>
        <v>0</v>
      </c>
      <c r="AN103" s="17">
        <f>SUM(ENERO:DICIEMBRE!AN103)</f>
        <v>0</v>
      </c>
      <c r="AO103" s="17">
        <f>SUM(ENERO:DICIEMBRE!AO103)</f>
        <v>1</v>
      </c>
      <c r="AP103" s="17">
        <f>SUM(ENERO:DICIEMBRE!AP103)</f>
        <v>0</v>
      </c>
      <c r="AQ103" s="17">
        <f>SUM(ENERO:DICIEMBRE!AQ103)</f>
        <v>0</v>
      </c>
      <c r="AR103" s="17">
        <f>SUM(ENERO:DICIEMBRE!AR103)</f>
        <v>0</v>
      </c>
      <c r="AS103" s="17">
        <f>SUM(ENERO:DICIEMBRE!AS103)</f>
        <v>0</v>
      </c>
      <c r="AT103" s="17">
        <f>SUM(ENERO:DICIEMBRE!AT103)</f>
        <v>3</v>
      </c>
      <c r="AU103" s="17">
        <f>SUM(ENERO:DICIEMBRE!AU103)</f>
        <v>0</v>
      </c>
      <c r="AV103" s="17">
        <f>SUM(ENERO:DICIEMBRE!AV103)</f>
        <v>0</v>
      </c>
      <c r="AW103" s="17">
        <f>SUM(ENERO:DICIEMBRE!AW103)</f>
        <v>1</v>
      </c>
      <c r="AX103" s="17">
        <f>SUM(ENERO:DICIEMBRE!AX103)</f>
        <v>0</v>
      </c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K103" s="2"/>
      <c r="CL103" s="2"/>
      <c r="CM103" s="2"/>
      <c r="CN103" s="2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customFormat="1" x14ac:dyDescent="0.25">
      <c r="A104" s="1424" t="s">
        <v>136</v>
      </c>
      <c r="B104" s="1425"/>
      <c r="C104" s="1426"/>
      <c r="D104" s="524">
        <f t="shared" si="101"/>
        <v>36</v>
      </c>
      <c r="E104" s="563">
        <f>SUM(Y104+AA104+AC104+AE104+AG104+AI104+AK104+AM104)</f>
        <v>12</v>
      </c>
      <c r="F104" s="564">
        <f>SUM(Z104+AB104+AD104+AF104+AH104+AJ104+AL104+AN104)</f>
        <v>24</v>
      </c>
      <c r="G104" s="17">
        <f>SUM(ENERO:DICIEMBRE!G104)</f>
        <v>0</v>
      </c>
      <c r="H104" s="17">
        <f>SUM(ENERO:DICIEMBRE!H104)</f>
        <v>0</v>
      </c>
      <c r="I104" s="17">
        <f>SUM(ENERO:DICIEMBRE!I104)</f>
        <v>0</v>
      </c>
      <c r="J104" s="17">
        <f>SUM(ENERO:DICIEMBRE!J104)</f>
        <v>0</v>
      </c>
      <c r="K104" s="17">
        <f>SUM(ENERO:DICIEMBRE!K104)</f>
        <v>0</v>
      </c>
      <c r="L104" s="17">
        <f>SUM(ENERO:DICIEMBRE!L104)</f>
        <v>0</v>
      </c>
      <c r="M104" s="17">
        <f>SUM(ENERO:DICIEMBRE!M104)</f>
        <v>0</v>
      </c>
      <c r="N104" s="17">
        <f>SUM(ENERO:DICIEMBRE!N104)</f>
        <v>0</v>
      </c>
      <c r="O104" s="17">
        <f>SUM(ENERO:DICIEMBRE!O104)</f>
        <v>0</v>
      </c>
      <c r="P104" s="17">
        <f>SUM(ENERO:DICIEMBRE!P104)</f>
        <v>0</v>
      </c>
      <c r="Q104" s="17">
        <f>SUM(ENERO:DICIEMBRE!Q104)</f>
        <v>0</v>
      </c>
      <c r="R104" s="17">
        <f>SUM(ENERO:DICIEMBRE!R104)</f>
        <v>0</v>
      </c>
      <c r="S104" s="17">
        <f>SUM(ENERO:DICIEMBRE!S104)</f>
        <v>0</v>
      </c>
      <c r="T104" s="17">
        <f>SUM(ENERO:DICIEMBRE!T104)</f>
        <v>0</v>
      </c>
      <c r="U104" s="17">
        <f>SUM(ENERO:DICIEMBRE!U104)</f>
        <v>0</v>
      </c>
      <c r="V104" s="17">
        <f>SUM(ENERO:DICIEMBRE!V104)</f>
        <v>0</v>
      </c>
      <c r="W104" s="17">
        <f>SUM(ENERO:DICIEMBRE!W104)</f>
        <v>0</v>
      </c>
      <c r="X104" s="17">
        <f>SUM(ENERO:DICIEMBRE!X104)</f>
        <v>0</v>
      </c>
      <c r="Y104" s="17">
        <f>SUM(ENERO:DICIEMBRE!Y104)</f>
        <v>4</v>
      </c>
      <c r="Z104" s="17">
        <f>SUM(ENERO:DICIEMBRE!Z104)</f>
        <v>1</v>
      </c>
      <c r="AA104" s="17">
        <f>SUM(ENERO:DICIEMBRE!AA104)</f>
        <v>2</v>
      </c>
      <c r="AB104" s="17">
        <f>SUM(ENERO:DICIEMBRE!AB104)</f>
        <v>4</v>
      </c>
      <c r="AC104" s="17">
        <f>SUM(ENERO:DICIEMBRE!AC104)</f>
        <v>3</v>
      </c>
      <c r="AD104" s="17">
        <f>SUM(ENERO:DICIEMBRE!AD104)</f>
        <v>5</v>
      </c>
      <c r="AE104" s="17">
        <f>SUM(ENERO:DICIEMBRE!AE104)</f>
        <v>0</v>
      </c>
      <c r="AF104" s="17">
        <f>SUM(ENERO:DICIEMBRE!AF104)</f>
        <v>9</v>
      </c>
      <c r="AG104" s="17">
        <f>SUM(ENERO:DICIEMBRE!AG104)</f>
        <v>2</v>
      </c>
      <c r="AH104" s="17">
        <f>SUM(ENERO:DICIEMBRE!AH104)</f>
        <v>3</v>
      </c>
      <c r="AI104" s="17">
        <f>SUM(ENERO:DICIEMBRE!AI104)</f>
        <v>0</v>
      </c>
      <c r="AJ104" s="17">
        <f>SUM(ENERO:DICIEMBRE!AJ104)</f>
        <v>1</v>
      </c>
      <c r="AK104" s="17">
        <f>SUM(ENERO:DICIEMBRE!AK104)</f>
        <v>1</v>
      </c>
      <c r="AL104" s="17">
        <f>SUM(ENERO:DICIEMBRE!AL104)</f>
        <v>1</v>
      </c>
      <c r="AM104" s="17">
        <f>SUM(ENERO:DICIEMBRE!AM104)</f>
        <v>0</v>
      </c>
      <c r="AN104" s="17">
        <f>SUM(ENERO:DICIEMBRE!AN104)</f>
        <v>0</v>
      </c>
      <c r="AO104" s="17">
        <f>SUM(ENERO:DICIEMBRE!AO104)</f>
        <v>0</v>
      </c>
      <c r="AP104" s="17">
        <f>SUM(ENERO:DICIEMBRE!AP104)</f>
        <v>0</v>
      </c>
      <c r="AQ104" s="17">
        <f>SUM(ENERO:DICIEMBRE!AQ104)</f>
        <v>0</v>
      </c>
      <c r="AR104" s="17">
        <f>SUM(ENERO:DICIEMBRE!AR104)</f>
        <v>0</v>
      </c>
      <c r="AS104" s="17">
        <f>SUM(ENERO:DICIEMBRE!AS104)</f>
        <v>0</v>
      </c>
      <c r="AT104" s="17">
        <f>SUM(ENERO:DICIEMBRE!AT104)</f>
        <v>0</v>
      </c>
      <c r="AU104" s="17">
        <f>SUM(ENERO:DICIEMBRE!AU104)</f>
        <v>0</v>
      </c>
      <c r="AV104" s="17">
        <f>SUM(ENERO:DICIEMBRE!AV104)</f>
        <v>0</v>
      </c>
      <c r="AW104" s="17">
        <f>SUM(ENERO:DICIEMBRE!AW104)</f>
        <v>0</v>
      </c>
      <c r="AX104" s="17">
        <f>SUM(ENERO:DICIEMBRE!AX104)</f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K104" s="2"/>
      <c r="CL104" s="2"/>
      <c r="CM104" s="2"/>
      <c r="CN104" s="2"/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customFormat="1" x14ac:dyDescent="0.25">
      <c r="A105" s="1424" t="s">
        <v>137</v>
      </c>
      <c r="B105" s="1425"/>
      <c r="C105" s="1426"/>
      <c r="D105" s="524">
        <f t="shared" si="101"/>
        <v>987</v>
      </c>
      <c r="E105" s="563">
        <f>SUM(G105+I105+K105+M105+O105+Q105+S105+U105+W105+Y105)</f>
        <v>580</v>
      </c>
      <c r="F105" s="564">
        <f>SUM(H105+J105+L105+N105+P105+R105+T105+V105+X105+Z105)</f>
        <v>407</v>
      </c>
      <c r="G105" s="17">
        <f>SUM(ENERO:DICIEMBRE!G105)</f>
        <v>0</v>
      </c>
      <c r="H105" s="17">
        <f>SUM(ENERO:DICIEMBRE!H105)</f>
        <v>0</v>
      </c>
      <c r="I105" s="17">
        <f>SUM(ENERO:DICIEMBRE!I105)</f>
        <v>0</v>
      </c>
      <c r="J105" s="17">
        <f>SUM(ENERO:DICIEMBRE!J105)</f>
        <v>0</v>
      </c>
      <c r="K105" s="17">
        <f>SUM(ENERO:DICIEMBRE!K105)</f>
        <v>0</v>
      </c>
      <c r="L105" s="17">
        <f>SUM(ENERO:DICIEMBRE!L105)</f>
        <v>0</v>
      </c>
      <c r="M105" s="17">
        <f>SUM(ENERO:DICIEMBRE!M105)</f>
        <v>0</v>
      </c>
      <c r="N105" s="17">
        <f>SUM(ENERO:DICIEMBRE!N105)</f>
        <v>0</v>
      </c>
      <c r="O105" s="17">
        <f>SUM(ENERO:DICIEMBRE!O105)</f>
        <v>2</v>
      </c>
      <c r="P105" s="17">
        <f>SUM(ENERO:DICIEMBRE!P105)</f>
        <v>0</v>
      </c>
      <c r="Q105" s="17">
        <f>SUM(ENERO:DICIEMBRE!Q105)</f>
        <v>4</v>
      </c>
      <c r="R105" s="17">
        <f>SUM(ENERO:DICIEMBRE!R105)</f>
        <v>0</v>
      </c>
      <c r="S105" s="17">
        <f>SUM(ENERO:DICIEMBRE!S105)</f>
        <v>9</v>
      </c>
      <c r="T105" s="17">
        <f>SUM(ENERO:DICIEMBRE!T105)</f>
        <v>2</v>
      </c>
      <c r="U105" s="17">
        <f>SUM(ENERO:DICIEMBRE!U105)</f>
        <v>16</v>
      </c>
      <c r="V105" s="17">
        <f>SUM(ENERO:DICIEMBRE!V105)</f>
        <v>55</v>
      </c>
      <c r="W105" s="17">
        <f>SUM(ENERO:DICIEMBRE!W105)</f>
        <v>314</v>
      </c>
      <c r="X105" s="17">
        <f>SUM(ENERO:DICIEMBRE!X105)</f>
        <v>187</v>
      </c>
      <c r="Y105" s="17">
        <f>SUM(ENERO:DICIEMBRE!Y105)</f>
        <v>235</v>
      </c>
      <c r="Z105" s="17">
        <f>SUM(ENERO:DICIEMBRE!Z105)</f>
        <v>163</v>
      </c>
      <c r="AA105" s="17">
        <f>SUM(ENERO:DICIEMBRE!AA105)</f>
        <v>0</v>
      </c>
      <c r="AB105" s="17">
        <f>SUM(ENERO:DICIEMBRE!AB105)</f>
        <v>0</v>
      </c>
      <c r="AC105" s="17">
        <f>SUM(ENERO:DICIEMBRE!AC105)</f>
        <v>0</v>
      </c>
      <c r="AD105" s="17">
        <f>SUM(ENERO:DICIEMBRE!AD105)</f>
        <v>0</v>
      </c>
      <c r="AE105" s="17">
        <f>SUM(ENERO:DICIEMBRE!AE105)</f>
        <v>0</v>
      </c>
      <c r="AF105" s="17">
        <f>SUM(ENERO:DICIEMBRE!AF105)</f>
        <v>0</v>
      </c>
      <c r="AG105" s="17">
        <f>SUM(ENERO:DICIEMBRE!AG105)</f>
        <v>0</v>
      </c>
      <c r="AH105" s="17">
        <f>SUM(ENERO:DICIEMBRE!AH105)</f>
        <v>0</v>
      </c>
      <c r="AI105" s="17">
        <f>SUM(ENERO:DICIEMBRE!AI105)</f>
        <v>0</v>
      </c>
      <c r="AJ105" s="17">
        <f>SUM(ENERO:DICIEMBRE!AJ105)</f>
        <v>0</v>
      </c>
      <c r="AK105" s="17">
        <f>SUM(ENERO:DICIEMBRE!AK105)</f>
        <v>0</v>
      </c>
      <c r="AL105" s="17">
        <f>SUM(ENERO:DICIEMBRE!AL105)</f>
        <v>0</v>
      </c>
      <c r="AM105" s="17">
        <f>SUM(ENERO:DICIEMBRE!AM105)</f>
        <v>0</v>
      </c>
      <c r="AN105" s="17">
        <f>SUM(ENERO:DICIEMBRE!AN105)</f>
        <v>0</v>
      </c>
      <c r="AO105" s="17">
        <f>SUM(ENERO:DICIEMBRE!AO105)</f>
        <v>6</v>
      </c>
      <c r="AP105" s="17">
        <f>SUM(ENERO:DICIEMBRE!AP105)</f>
        <v>0</v>
      </c>
      <c r="AQ105" s="17">
        <f>SUM(ENERO:DICIEMBRE!AQ105)</f>
        <v>0</v>
      </c>
      <c r="AR105" s="17">
        <f>SUM(ENERO:DICIEMBRE!AR105)</f>
        <v>0</v>
      </c>
      <c r="AS105" s="17">
        <f>SUM(ENERO:DICIEMBRE!AS105)</f>
        <v>241</v>
      </c>
      <c r="AT105" s="17">
        <f>SUM(ENERO:DICIEMBRE!AT105)</f>
        <v>0</v>
      </c>
      <c r="AU105" s="17">
        <f>SUM(ENERO:DICIEMBRE!AU105)</f>
        <v>0</v>
      </c>
      <c r="AV105" s="17">
        <f>SUM(ENERO:DICIEMBRE!AV105)</f>
        <v>0</v>
      </c>
      <c r="AW105" s="17">
        <f>SUM(ENERO:DICIEMBRE!AW105)</f>
        <v>0</v>
      </c>
      <c r="AX105" s="17">
        <f>SUM(ENERO:DICIEMBRE!AX105)</f>
        <v>0</v>
      </c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K105" s="2"/>
      <c r="CL105" s="2"/>
      <c r="CM105" s="2"/>
      <c r="CN105" s="2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customFormat="1" x14ac:dyDescent="0.25">
      <c r="A106" s="1424" t="s">
        <v>138</v>
      </c>
      <c r="B106" s="1425"/>
      <c r="C106" s="1426"/>
      <c r="D106" s="524">
        <f t="shared" si="101"/>
        <v>251</v>
      </c>
      <c r="E106" s="563">
        <f t="shared" ref="E106:F109" si="105">SUM(G106+I106+K106+M106+O106+Q106+S106+U106+W106+Y106+AA106+AC106+AE106+AG106+AI106+AK106+AM106)</f>
        <v>133</v>
      </c>
      <c r="F106" s="564">
        <f t="shared" si="105"/>
        <v>118</v>
      </c>
      <c r="G106" s="17">
        <f>SUM(ENERO:DICIEMBRE!G106)</f>
        <v>0</v>
      </c>
      <c r="H106" s="17">
        <f>SUM(ENERO:DICIEMBRE!H106)</f>
        <v>0</v>
      </c>
      <c r="I106" s="17">
        <f>SUM(ENERO:DICIEMBRE!I106)</f>
        <v>0</v>
      </c>
      <c r="J106" s="17">
        <f>SUM(ENERO:DICIEMBRE!J106)</f>
        <v>0</v>
      </c>
      <c r="K106" s="17">
        <f>SUM(ENERO:DICIEMBRE!K106)</f>
        <v>0</v>
      </c>
      <c r="L106" s="17">
        <f>SUM(ENERO:DICIEMBRE!L106)</f>
        <v>0</v>
      </c>
      <c r="M106" s="17">
        <f>SUM(ENERO:DICIEMBRE!M106)</f>
        <v>0</v>
      </c>
      <c r="N106" s="17">
        <f>SUM(ENERO:DICIEMBRE!N106)</f>
        <v>0</v>
      </c>
      <c r="O106" s="17">
        <f>SUM(ENERO:DICIEMBRE!O106)</f>
        <v>0</v>
      </c>
      <c r="P106" s="17">
        <f>SUM(ENERO:DICIEMBRE!P106)</f>
        <v>0</v>
      </c>
      <c r="Q106" s="17">
        <f>SUM(ENERO:DICIEMBRE!Q106)</f>
        <v>0</v>
      </c>
      <c r="R106" s="17">
        <f>SUM(ENERO:DICIEMBRE!R106)</f>
        <v>0</v>
      </c>
      <c r="S106" s="17">
        <f>SUM(ENERO:DICIEMBRE!S106)</f>
        <v>0</v>
      </c>
      <c r="T106" s="17">
        <f>SUM(ENERO:DICIEMBRE!T106)</f>
        <v>0</v>
      </c>
      <c r="U106" s="17">
        <f>SUM(ENERO:DICIEMBRE!U106)</f>
        <v>1</v>
      </c>
      <c r="V106" s="17">
        <f>SUM(ENERO:DICIEMBRE!V106)</f>
        <v>0</v>
      </c>
      <c r="W106" s="17">
        <f>SUM(ENERO:DICIEMBRE!W106)</f>
        <v>41</v>
      </c>
      <c r="X106" s="17">
        <f>SUM(ENERO:DICIEMBRE!X106)</f>
        <v>37</v>
      </c>
      <c r="Y106" s="17">
        <f>SUM(ENERO:DICIEMBRE!Y106)</f>
        <v>76</v>
      </c>
      <c r="Z106" s="17">
        <f>SUM(ENERO:DICIEMBRE!Z106)</f>
        <v>71</v>
      </c>
      <c r="AA106" s="17">
        <f>SUM(ENERO:DICIEMBRE!AA106)</f>
        <v>15</v>
      </c>
      <c r="AB106" s="17">
        <f>SUM(ENERO:DICIEMBRE!AB106)</f>
        <v>9</v>
      </c>
      <c r="AC106" s="17">
        <f>SUM(ENERO:DICIEMBRE!AC106)</f>
        <v>0</v>
      </c>
      <c r="AD106" s="17">
        <f>SUM(ENERO:DICIEMBRE!AD106)</f>
        <v>0</v>
      </c>
      <c r="AE106" s="17">
        <f>SUM(ENERO:DICIEMBRE!AE106)</f>
        <v>0</v>
      </c>
      <c r="AF106" s="17">
        <f>SUM(ENERO:DICIEMBRE!AF106)</f>
        <v>0</v>
      </c>
      <c r="AG106" s="17">
        <f>SUM(ENERO:DICIEMBRE!AG106)</f>
        <v>0</v>
      </c>
      <c r="AH106" s="17">
        <f>SUM(ENERO:DICIEMBRE!AH106)</f>
        <v>0</v>
      </c>
      <c r="AI106" s="17">
        <f>SUM(ENERO:DICIEMBRE!AI106)</f>
        <v>0</v>
      </c>
      <c r="AJ106" s="17">
        <f>SUM(ENERO:DICIEMBRE!AJ106)</f>
        <v>1</v>
      </c>
      <c r="AK106" s="17">
        <f>SUM(ENERO:DICIEMBRE!AK106)</f>
        <v>0</v>
      </c>
      <c r="AL106" s="17">
        <f>SUM(ENERO:DICIEMBRE!AL106)</f>
        <v>0</v>
      </c>
      <c r="AM106" s="17">
        <f>SUM(ENERO:DICIEMBRE!AM106)</f>
        <v>0</v>
      </c>
      <c r="AN106" s="17">
        <f>SUM(ENERO:DICIEMBRE!AN106)</f>
        <v>0</v>
      </c>
      <c r="AO106" s="17">
        <f>SUM(ENERO:DICIEMBRE!AO106)</f>
        <v>1</v>
      </c>
      <c r="AP106" s="17">
        <f>SUM(ENERO:DICIEMBRE!AP106)</f>
        <v>0</v>
      </c>
      <c r="AQ106" s="17">
        <f>SUM(ENERO:DICIEMBRE!AQ106)</f>
        <v>0</v>
      </c>
      <c r="AR106" s="17">
        <f>SUM(ENERO:DICIEMBRE!AR106)</f>
        <v>0</v>
      </c>
      <c r="AS106" s="17">
        <f>SUM(ENERO:DICIEMBRE!AS106)</f>
        <v>0</v>
      </c>
      <c r="AT106" s="17">
        <f>SUM(ENERO:DICIEMBRE!AT106)</f>
        <v>1</v>
      </c>
      <c r="AU106" s="17">
        <f>SUM(ENERO:DICIEMBRE!AU106)</f>
        <v>0</v>
      </c>
      <c r="AV106" s="17">
        <f>SUM(ENERO:DICIEMBRE!AV106)</f>
        <v>0</v>
      </c>
      <c r="AW106" s="17">
        <f>SUM(ENERO:DICIEMBRE!AW106)</f>
        <v>0</v>
      </c>
      <c r="AX106" s="17">
        <f>SUM(ENERO:DICIEMBRE!AX106)</f>
        <v>0</v>
      </c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K106" s="2"/>
      <c r="CL106" s="2"/>
      <c r="CM106" s="2"/>
      <c r="CN106" s="2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customFormat="1" x14ac:dyDescent="0.25">
      <c r="A107" s="1424" t="s">
        <v>139</v>
      </c>
      <c r="B107" s="1425"/>
      <c r="C107" s="1426"/>
      <c r="D107" s="524">
        <f t="shared" si="101"/>
        <v>186</v>
      </c>
      <c r="E107" s="563">
        <f t="shared" si="105"/>
        <v>54</v>
      </c>
      <c r="F107" s="564">
        <f t="shared" si="105"/>
        <v>132</v>
      </c>
      <c r="G107" s="17">
        <f>SUM(ENERO:DICIEMBRE!G107)</f>
        <v>0</v>
      </c>
      <c r="H107" s="17">
        <f>SUM(ENERO:DICIEMBRE!H107)</f>
        <v>0</v>
      </c>
      <c r="I107" s="17">
        <f>SUM(ENERO:DICIEMBRE!I107)</f>
        <v>0</v>
      </c>
      <c r="J107" s="17">
        <f>SUM(ENERO:DICIEMBRE!J107)</f>
        <v>0</v>
      </c>
      <c r="K107" s="17">
        <f>SUM(ENERO:DICIEMBRE!K107)</f>
        <v>0</v>
      </c>
      <c r="L107" s="17">
        <f>SUM(ENERO:DICIEMBRE!L107)</f>
        <v>0</v>
      </c>
      <c r="M107" s="17">
        <f>SUM(ENERO:DICIEMBRE!M107)</f>
        <v>0</v>
      </c>
      <c r="N107" s="17">
        <f>SUM(ENERO:DICIEMBRE!N107)</f>
        <v>0</v>
      </c>
      <c r="O107" s="17">
        <f>SUM(ENERO:DICIEMBRE!O107)</f>
        <v>0</v>
      </c>
      <c r="P107" s="17">
        <f>SUM(ENERO:DICIEMBRE!P107)</f>
        <v>0</v>
      </c>
      <c r="Q107" s="17">
        <f>SUM(ENERO:DICIEMBRE!Q107)</f>
        <v>0</v>
      </c>
      <c r="R107" s="17">
        <f>SUM(ENERO:DICIEMBRE!R107)</f>
        <v>0</v>
      </c>
      <c r="S107" s="17">
        <f>SUM(ENERO:DICIEMBRE!S107)</f>
        <v>0</v>
      </c>
      <c r="T107" s="17">
        <f>SUM(ENERO:DICIEMBRE!T107)</f>
        <v>0</v>
      </c>
      <c r="U107" s="17">
        <f>SUM(ENERO:DICIEMBRE!U107)</f>
        <v>0</v>
      </c>
      <c r="V107" s="17">
        <f>SUM(ENERO:DICIEMBRE!V107)</f>
        <v>2</v>
      </c>
      <c r="W107" s="17">
        <f>SUM(ENERO:DICIEMBRE!W107)</f>
        <v>1</v>
      </c>
      <c r="X107" s="17">
        <f>SUM(ENERO:DICIEMBRE!X107)</f>
        <v>2</v>
      </c>
      <c r="Y107" s="17">
        <f>SUM(ENERO:DICIEMBRE!Y107)</f>
        <v>19</v>
      </c>
      <c r="Z107" s="17">
        <f>SUM(ENERO:DICIEMBRE!Z107)</f>
        <v>16</v>
      </c>
      <c r="AA107" s="17">
        <f>SUM(ENERO:DICIEMBRE!AA107)</f>
        <v>7</v>
      </c>
      <c r="AB107" s="17">
        <f>SUM(ENERO:DICIEMBRE!AB107)</f>
        <v>15</v>
      </c>
      <c r="AC107" s="17">
        <f>SUM(ENERO:DICIEMBRE!AC107)</f>
        <v>1</v>
      </c>
      <c r="AD107" s="17">
        <f>SUM(ENERO:DICIEMBRE!AD107)</f>
        <v>21</v>
      </c>
      <c r="AE107" s="17">
        <f>SUM(ENERO:DICIEMBRE!AE107)</f>
        <v>7</v>
      </c>
      <c r="AF107" s="17">
        <f>SUM(ENERO:DICIEMBRE!AF107)</f>
        <v>28</v>
      </c>
      <c r="AG107" s="17">
        <f>SUM(ENERO:DICIEMBRE!AG107)</f>
        <v>3</v>
      </c>
      <c r="AH107" s="17">
        <f>SUM(ENERO:DICIEMBRE!AH107)</f>
        <v>29</v>
      </c>
      <c r="AI107" s="17">
        <f>SUM(ENERO:DICIEMBRE!AI107)</f>
        <v>8</v>
      </c>
      <c r="AJ107" s="17">
        <f>SUM(ENERO:DICIEMBRE!AJ107)</f>
        <v>8</v>
      </c>
      <c r="AK107" s="17">
        <f>SUM(ENERO:DICIEMBRE!AK107)</f>
        <v>4</v>
      </c>
      <c r="AL107" s="17">
        <f>SUM(ENERO:DICIEMBRE!AL107)</f>
        <v>9</v>
      </c>
      <c r="AM107" s="17">
        <f>SUM(ENERO:DICIEMBRE!AM107)</f>
        <v>4</v>
      </c>
      <c r="AN107" s="17">
        <f>SUM(ENERO:DICIEMBRE!AN107)</f>
        <v>2</v>
      </c>
      <c r="AO107" s="17">
        <f>SUM(ENERO:DICIEMBRE!AO107)</f>
        <v>0</v>
      </c>
      <c r="AP107" s="17">
        <f>SUM(ENERO:DICIEMBRE!AP107)</f>
        <v>2</v>
      </c>
      <c r="AQ107" s="17">
        <f>SUM(ENERO:DICIEMBRE!AQ107)</f>
        <v>0</v>
      </c>
      <c r="AR107" s="17">
        <f>SUM(ENERO:DICIEMBRE!AR107)</f>
        <v>0</v>
      </c>
      <c r="AS107" s="17">
        <f>SUM(ENERO:DICIEMBRE!AS107)</f>
        <v>0</v>
      </c>
      <c r="AT107" s="17">
        <f>SUM(ENERO:DICIEMBRE!AT107)</f>
        <v>0</v>
      </c>
      <c r="AU107" s="17">
        <f>SUM(ENERO:DICIEMBRE!AU107)</f>
        <v>0</v>
      </c>
      <c r="AV107" s="17">
        <f>SUM(ENERO:DICIEMBRE!AV107)</f>
        <v>0</v>
      </c>
      <c r="AW107" s="17">
        <f>SUM(ENERO:DICIEMBRE!AW107)</f>
        <v>0</v>
      </c>
      <c r="AX107" s="17">
        <f>SUM(ENERO:DICIEMBRE!AX107)</f>
        <v>0</v>
      </c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K107" s="2"/>
      <c r="CL107" s="2"/>
      <c r="CM107" s="2"/>
      <c r="CN107" s="2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customFormat="1" x14ac:dyDescent="0.25">
      <c r="A108" s="1424" t="s">
        <v>140</v>
      </c>
      <c r="B108" s="1425"/>
      <c r="C108" s="1426"/>
      <c r="D108" s="524">
        <f t="shared" si="101"/>
        <v>100</v>
      </c>
      <c r="E108" s="563">
        <f t="shared" si="105"/>
        <v>39</v>
      </c>
      <c r="F108" s="564">
        <f t="shared" si="105"/>
        <v>61</v>
      </c>
      <c r="G108" s="17">
        <f>SUM(ENERO:DICIEMBRE!G108)</f>
        <v>0</v>
      </c>
      <c r="H108" s="17">
        <f>SUM(ENERO:DICIEMBRE!H108)</f>
        <v>0</v>
      </c>
      <c r="I108" s="17">
        <f>SUM(ENERO:DICIEMBRE!I108)</f>
        <v>0</v>
      </c>
      <c r="J108" s="17">
        <f>SUM(ENERO:DICIEMBRE!J108)</f>
        <v>0</v>
      </c>
      <c r="K108" s="17">
        <f>SUM(ENERO:DICIEMBRE!K108)</f>
        <v>0</v>
      </c>
      <c r="L108" s="17">
        <f>SUM(ENERO:DICIEMBRE!L108)</f>
        <v>0</v>
      </c>
      <c r="M108" s="17">
        <f>SUM(ENERO:DICIEMBRE!M108)</f>
        <v>0</v>
      </c>
      <c r="N108" s="17">
        <f>SUM(ENERO:DICIEMBRE!N108)</f>
        <v>0</v>
      </c>
      <c r="O108" s="17">
        <f>SUM(ENERO:DICIEMBRE!O108)</f>
        <v>0</v>
      </c>
      <c r="P108" s="17">
        <f>SUM(ENERO:DICIEMBRE!P108)</f>
        <v>0</v>
      </c>
      <c r="Q108" s="17">
        <f>SUM(ENERO:DICIEMBRE!Q108)</f>
        <v>0</v>
      </c>
      <c r="R108" s="17">
        <f>SUM(ENERO:DICIEMBRE!R108)</f>
        <v>0</v>
      </c>
      <c r="S108" s="17">
        <f>SUM(ENERO:DICIEMBRE!S108)</f>
        <v>1</v>
      </c>
      <c r="T108" s="17">
        <f>SUM(ENERO:DICIEMBRE!T108)</f>
        <v>0</v>
      </c>
      <c r="U108" s="17">
        <f>SUM(ENERO:DICIEMBRE!U108)</f>
        <v>0</v>
      </c>
      <c r="V108" s="17">
        <f>SUM(ENERO:DICIEMBRE!V108)</f>
        <v>2</v>
      </c>
      <c r="W108" s="17">
        <f>SUM(ENERO:DICIEMBRE!W108)</f>
        <v>3</v>
      </c>
      <c r="X108" s="17">
        <f>SUM(ENERO:DICIEMBRE!X108)</f>
        <v>5</v>
      </c>
      <c r="Y108" s="17">
        <f>SUM(ENERO:DICIEMBRE!Y108)</f>
        <v>17</v>
      </c>
      <c r="Z108" s="17">
        <f>SUM(ENERO:DICIEMBRE!Z108)</f>
        <v>29</v>
      </c>
      <c r="AA108" s="17">
        <f>SUM(ENERO:DICIEMBRE!AA108)</f>
        <v>18</v>
      </c>
      <c r="AB108" s="17">
        <f>SUM(ENERO:DICIEMBRE!AB108)</f>
        <v>23</v>
      </c>
      <c r="AC108" s="17">
        <f>SUM(ENERO:DICIEMBRE!AC108)</f>
        <v>0</v>
      </c>
      <c r="AD108" s="17">
        <f>SUM(ENERO:DICIEMBRE!AD108)</f>
        <v>0</v>
      </c>
      <c r="AE108" s="17">
        <f>SUM(ENERO:DICIEMBRE!AE108)</f>
        <v>0</v>
      </c>
      <c r="AF108" s="17">
        <f>SUM(ENERO:DICIEMBRE!AF108)</f>
        <v>1</v>
      </c>
      <c r="AG108" s="17">
        <f>SUM(ENERO:DICIEMBRE!AG108)</f>
        <v>0</v>
      </c>
      <c r="AH108" s="17">
        <f>SUM(ENERO:DICIEMBRE!AH108)</f>
        <v>1</v>
      </c>
      <c r="AI108" s="17">
        <f>SUM(ENERO:DICIEMBRE!AI108)</f>
        <v>0</v>
      </c>
      <c r="AJ108" s="17">
        <f>SUM(ENERO:DICIEMBRE!AJ108)</f>
        <v>0</v>
      </c>
      <c r="AK108" s="17">
        <f>SUM(ENERO:DICIEMBRE!AK108)</f>
        <v>0</v>
      </c>
      <c r="AL108" s="17">
        <f>SUM(ENERO:DICIEMBRE!AL108)</f>
        <v>0</v>
      </c>
      <c r="AM108" s="17">
        <f>SUM(ENERO:DICIEMBRE!AM108)</f>
        <v>0</v>
      </c>
      <c r="AN108" s="17">
        <f>SUM(ENERO:DICIEMBRE!AN108)</f>
        <v>0</v>
      </c>
      <c r="AO108" s="17">
        <f>SUM(ENERO:DICIEMBRE!AO108)</f>
        <v>0</v>
      </c>
      <c r="AP108" s="17">
        <f>SUM(ENERO:DICIEMBRE!AP108)</f>
        <v>0</v>
      </c>
      <c r="AQ108" s="17">
        <f>SUM(ENERO:DICIEMBRE!AQ108)</f>
        <v>0</v>
      </c>
      <c r="AR108" s="17">
        <f>SUM(ENERO:DICIEMBRE!AR108)</f>
        <v>0</v>
      </c>
      <c r="AS108" s="17">
        <f>SUM(ENERO:DICIEMBRE!AS108)</f>
        <v>3</v>
      </c>
      <c r="AT108" s="17">
        <f>SUM(ENERO:DICIEMBRE!AT108)</f>
        <v>0</v>
      </c>
      <c r="AU108" s="17">
        <f>SUM(ENERO:DICIEMBRE!AU108)</f>
        <v>0</v>
      </c>
      <c r="AV108" s="17">
        <f>SUM(ENERO:DICIEMBRE!AV108)</f>
        <v>0</v>
      </c>
      <c r="AW108" s="17">
        <f>SUM(ENERO:DICIEMBRE!AW108)</f>
        <v>0</v>
      </c>
      <c r="AX108" s="17">
        <f>SUM(ENERO:DICIEMBRE!AX108)</f>
        <v>0</v>
      </c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K108" s="2"/>
      <c r="CL108" s="2"/>
      <c r="CM108" s="2"/>
      <c r="CN108" s="2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customForma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17">
        <f>SUM(ENERO:DICIEMBRE!G109)</f>
        <v>0</v>
      </c>
      <c r="H109" s="17">
        <f>SUM(ENERO:DICIEMBRE!H109)</f>
        <v>0</v>
      </c>
      <c r="I109" s="17">
        <f>SUM(ENERO:DICIEMBRE!I109)</f>
        <v>0</v>
      </c>
      <c r="J109" s="17">
        <f>SUM(ENERO:DICIEMBRE!J109)</f>
        <v>0</v>
      </c>
      <c r="K109" s="17">
        <f>SUM(ENERO:DICIEMBRE!K109)</f>
        <v>0</v>
      </c>
      <c r="L109" s="17">
        <f>SUM(ENERO:DICIEMBRE!L109)</f>
        <v>0</v>
      </c>
      <c r="M109" s="17">
        <f>SUM(ENERO:DICIEMBRE!M109)</f>
        <v>0</v>
      </c>
      <c r="N109" s="17">
        <f>SUM(ENERO:DICIEMBRE!N109)</f>
        <v>0</v>
      </c>
      <c r="O109" s="17">
        <f>SUM(ENERO:DICIEMBRE!O109)</f>
        <v>0</v>
      </c>
      <c r="P109" s="17">
        <f>SUM(ENERO:DICIEMBRE!P109)</f>
        <v>0</v>
      </c>
      <c r="Q109" s="17">
        <f>SUM(ENERO:DICIEMBRE!Q109)</f>
        <v>0</v>
      </c>
      <c r="R109" s="17">
        <f>SUM(ENERO:DICIEMBRE!R109)</f>
        <v>0</v>
      </c>
      <c r="S109" s="17">
        <f>SUM(ENERO:DICIEMBRE!S109)</f>
        <v>0</v>
      </c>
      <c r="T109" s="17">
        <f>SUM(ENERO:DICIEMBRE!T109)</f>
        <v>0</v>
      </c>
      <c r="U109" s="17">
        <f>SUM(ENERO:DICIEMBRE!U109)</f>
        <v>0</v>
      </c>
      <c r="V109" s="17">
        <f>SUM(ENERO:DICIEMBRE!V109)</f>
        <v>0</v>
      </c>
      <c r="W109" s="17">
        <f>SUM(ENERO:DICIEMBRE!W109)</f>
        <v>0</v>
      </c>
      <c r="X109" s="17">
        <f>SUM(ENERO:DICIEMBRE!X109)</f>
        <v>0</v>
      </c>
      <c r="Y109" s="17">
        <f>SUM(ENERO:DICIEMBRE!Y109)</f>
        <v>0</v>
      </c>
      <c r="Z109" s="17">
        <f>SUM(ENERO:DICIEMBRE!Z109)</f>
        <v>0</v>
      </c>
      <c r="AA109" s="17">
        <f>SUM(ENERO:DICIEMBRE!AA109)</f>
        <v>0</v>
      </c>
      <c r="AB109" s="17">
        <f>SUM(ENERO:DICIEMBRE!AB109)</f>
        <v>0</v>
      </c>
      <c r="AC109" s="17">
        <f>SUM(ENERO:DICIEMBRE!AC109)</f>
        <v>0</v>
      </c>
      <c r="AD109" s="17">
        <f>SUM(ENERO:DICIEMBRE!AD109)</f>
        <v>0</v>
      </c>
      <c r="AE109" s="17">
        <f>SUM(ENERO:DICIEMBRE!AE109)</f>
        <v>0</v>
      </c>
      <c r="AF109" s="17">
        <f>SUM(ENERO:DICIEMBRE!AF109)</f>
        <v>0</v>
      </c>
      <c r="AG109" s="17">
        <f>SUM(ENERO:DICIEMBRE!AG109)</f>
        <v>0</v>
      </c>
      <c r="AH109" s="17">
        <f>SUM(ENERO:DICIEMBRE!AH109)</f>
        <v>0</v>
      </c>
      <c r="AI109" s="17">
        <f>SUM(ENERO:DICIEMBRE!AI109)</f>
        <v>0</v>
      </c>
      <c r="AJ109" s="17">
        <f>SUM(ENERO:DICIEMBRE!AJ109)</f>
        <v>0</v>
      </c>
      <c r="AK109" s="17">
        <f>SUM(ENERO:DICIEMBRE!AK109)</f>
        <v>0</v>
      </c>
      <c r="AL109" s="17">
        <f>SUM(ENERO:DICIEMBRE!AL109)</f>
        <v>0</v>
      </c>
      <c r="AM109" s="17">
        <f>SUM(ENERO:DICIEMBRE!AM109)</f>
        <v>0</v>
      </c>
      <c r="AN109" s="17">
        <f>SUM(ENERO:DICIEMBRE!AN109)</f>
        <v>0</v>
      </c>
      <c r="AO109" s="17">
        <f>SUM(ENERO:DICIEMBRE!AO109)</f>
        <v>0</v>
      </c>
      <c r="AP109" s="17">
        <f>SUM(ENERO:DICIEMBRE!AP109)</f>
        <v>0</v>
      </c>
      <c r="AQ109" s="17">
        <f>SUM(ENERO:DICIEMBRE!AQ109)</f>
        <v>0</v>
      </c>
      <c r="AR109" s="17">
        <f>SUM(ENERO:DICIEMBRE!AR109)</f>
        <v>0</v>
      </c>
      <c r="AS109" s="17">
        <f>SUM(ENERO:DICIEMBRE!AS109)</f>
        <v>0</v>
      </c>
      <c r="AT109" s="17">
        <f>SUM(ENERO:DICIEMBRE!AT109)</f>
        <v>0</v>
      </c>
      <c r="AU109" s="17">
        <f>SUM(ENERO:DICIEMBRE!AU109)</f>
        <v>0</v>
      </c>
      <c r="AV109" s="17">
        <f>SUM(ENERO:DICIEMBRE!AV109)</f>
        <v>0</v>
      </c>
      <c r="AW109" s="17">
        <f>SUM(ENERO:DICIEMBRE!AW109)</f>
        <v>0</v>
      </c>
      <c r="AX109" s="17">
        <f>SUM(ENERO:DICIEMBRE!AX109)</f>
        <v>0</v>
      </c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K109" s="2"/>
      <c r="CL109" s="2"/>
      <c r="CM109" s="2"/>
      <c r="CN109" s="2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customFormat="1" x14ac:dyDescent="0.25">
      <c r="A110" s="1424" t="s">
        <v>142</v>
      </c>
      <c r="B110" s="1425"/>
      <c r="C110" s="1426"/>
      <c r="D110" s="524">
        <f t="shared" si="101"/>
        <v>135</v>
      </c>
      <c r="E110" s="563">
        <f>SUM(Q110+S110+U110+W110+Y110+AA110+AC110+AE110+AG110+AI110+AK110+AM110)</f>
        <v>50</v>
      </c>
      <c r="F110" s="564">
        <f>SUM(R110+T110+V110+X110+Z110+AB110+AD110+AF110+AH110+AJ110+AL110+AN110)</f>
        <v>85</v>
      </c>
      <c r="G110" s="17">
        <f>SUM(ENERO:DICIEMBRE!G110)</f>
        <v>0</v>
      </c>
      <c r="H110" s="17">
        <f>SUM(ENERO:DICIEMBRE!H110)</f>
        <v>0</v>
      </c>
      <c r="I110" s="17">
        <f>SUM(ENERO:DICIEMBRE!I110)</f>
        <v>0</v>
      </c>
      <c r="J110" s="17">
        <f>SUM(ENERO:DICIEMBRE!J110)</f>
        <v>0</v>
      </c>
      <c r="K110" s="17">
        <f>SUM(ENERO:DICIEMBRE!K110)</f>
        <v>0</v>
      </c>
      <c r="L110" s="17">
        <f>SUM(ENERO:DICIEMBRE!L110)</f>
        <v>0</v>
      </c>
      <c r="M110" s="17">
        <f>SUM(ENERO:DICIEMBRE!M110)</f>
        <v>0</v>
      </c>
      <c r="N110" s="17">
        <f>SUM(ENERO:DICIEMBRE!N110)</f>
        <v>0</v>
      </c>
      <c r="O110" s="17">
        <f>SUM(ENERO:DICIEMBRE!O110)</f>
        <v>0</v>
      </c>
      <c r="P110" s="17">
        <f>SUM(ENERO:DICIEMBRE!P110)</f>
        <v>0</v>
      </c>
      <c r="Q110" s="17">
        <f>SUM(ENERO:DICIEMBRE!Q110)</f>
        <v>0</v>
      </c>
      <c r="R110" s="17">
        <f>SUM(ENERO:DICIEMBRE!R110)</f>
        <v>0</v>
      </c>
      <c r="S110" s="17">
        <f>SUM(ENERO:DICIEMBRE!S110)</f>
        <v>0</v>
      </c>
      <c r="T110" s="17">
        <f>SUM(ENERO:DICIEMBRE!T110)</f>
        <v>0</v>
      </c>
      <c r="U110" s="17">
        <f>SUM(ENERO:DICIEMBRE!U110)</f>
        <v>0</v>
      </c>
      <c r="V110" s="17">
        <f>SUM(ENERO:DICIEMBRE!V110)</f>
        <v>1</v>
      </c>
      <c r="W110" s="17">
        <f>SUM(ENERO:DICIEMBRE!W110)</f>
        <v>3</v>
      </c>
      <c r="X110" s="17">
        <f>SUM(ENERO:DICIEMBRE!X110)</f>
        <v>2</v>
      </c>
      <c r="Y110" s="17">
        <f>SUM(ENERO:DICIEMBRE!Y110)</f>
        <v>8</v>
      </c>
      <c r="Z110" s="17">
        <f>SUM(ENERO:DICIEMBRE!Z110)</f>
        <v>6</v>
      </c>
      <c r="AA110" s="17">
        <f>SUM(ENERO:DICIEMBRE!AA110)</f>
        <v>5</v>
      </c>
      <c r="AB110" s="17">
        <f>SUM(ENERO:DICIEMBRE!AB110)</f>
        <v>14</v>
      </c>
      <c r="AC110" s="17">
        <f>SUM(ENERO:DICIEMBRE!AC110)</f>
        <v>8</v>
      </c>
      <c r="AD110" s="17">
        <f>SUM(ENERO:DICIEMBRE!AD110)</f>
        <v>20</v>
      </c>
      <c r="AE110" s="17">
        <f>SUM(ENERO:DICIEMBRE!AE110)</f>
        <v>6</v>
      </c>
      <c r="AF110" s="17">
        <f>SUM(ENERO:DICIEMBRE!AF110)</f>
        <v>16</v>
      </c>
      <c r="AG110" s="17">
        <f>SUM(ENERO:DICIEMBRE!AG110)</f>
        <v>6</v>
      </c>
      <c r="AH110" s="17">
        <f>SUM(ENERO:DICIEMBRE!AH110)</f>
        <v>15</v>
      </c>
      <c r="AI110" s="17">
        <f>SUM(ENERO:DICIEMBRE!AI110)</f>
        <v>3</v>
      </c>
      <c r="AJ110" s="17">
        <f>SUM(ENERO:DICIEMBRE!AJ110)</f>
        <v>4</v>
      </c>
      <c r="AK110" s="17">
        <f>SUM(ENERO:DICIEMBRE!AK110)</f>
        <v>8</v>
      </c>
      <c r="AL110" s="17">
        <f>SUM(ENERO:DICIEMBRE!AL110)</f>
        <v>2</v>
      </c>
      <c r="AM110" s="17">
        <f>SUM(ENERO:DICIEMBRE!AM110)</f>
        <v>3</v>
      </c>
      <c r="AN110" s="17">
        <f>SUM(ENERO:DICIEMBRE!AN110)</f>
        <v>5</v>
      </c>
      <c r="AO110" s="17">
        <f>SUM(ENERO:DICIEMBRE!AO110)</f>
        <v>0</v>
      </c>
      <c r="AP110" s="17">
        <f>SUM(ENERO:DICIEMBRE!AP110)</f>
        <v>0</v>
      </c>
      <c r="AQ110" s="17">
        <f>SUM(ENERO:DICIEMBRE!AQ110)</f>
        <v>0</v>
      </c>
      <c r="AR110" s="17">
        <f>SUM(ENERO:DICIEMBRE!AR110)</f>
        <v>0</v>
      </c>
      <c r="AS110" s="17">
        <f>SUM(ENERO:DICIEMBRE!AS110)</f>
        <v>0</v>
      </c>
      <c r="AT110" s="17">
        <f>SUM(ENERO:DICIEMBRE!AT110)</f>
        <v>0</v>
      </c>
      <c r="AU110" s="17">
        <f>SUM(ENERO:DICIEMBRE!AU110)</f>
        <v>0</v>
      </c>
      <c r="AV110" s="17">
        <f>SUM(ENERO:DICIEMBRE!AV110)</f>
        <v>0</v>
      </c>
      <c r="AW110" s="17">
        <f>SUM(ENERO:DICIEMBRE!AW110)</f>
        <v>0</v>
      </c>
      <c r="AX110" s="17">
        <f>SUM(ENERO:DICIEMBRE!AX110)</f>
        <v>0</v>
      </c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K110" s="2"/>
      <c r="CL110" s="2"/>
      <c r="CM110" s="2"/>
      <c r="CN110" s="2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customFormat="1" x14ac:dyDescent="0.25">
      <c r="A111" s="1424" t="s">
        <v>143</v>
      </c>
      <c r="B111" s="1425"/>
      <c r="C111" s="1426"/>
      <c r="D111" s="524">
        <f t="shared" si="101"/>
        <v>123</v>
      </c>
      <c r="E111" s="563">
        <f t="shared" ref="E111:E114" si="107">SUM(Q111+S111+U111+W111+Y111+AA111+AC111+AE111+AG111+AI111+AK111+AM111)</f>
        <v>42</v>
      </c>
      <c r="F111" s="564">
        <f t="shared" ref="F111:F113" si="108">SUM(R111+T111+V111+X111+Z111+AB111+AD111+AF111+AH111+AJ111+AL111+AN111)</f>
        <v>81</v>
      </c>
      <c r="G111" s="17">
        <f>SUM(ENERO:DICIEMBRE!G111)</f>
        <v>0</v>
      </c>
      <c r="H111" s="17">
        <f>SUM(ENERO:DICIEMBRE!H111)</f>
        <v>0</v>
      </c>
      <c r="I111" s="17">
        <f>SUM(ENERO:DICIEMBRE!I111)</f>
        <v>0</v>
      </c>
      <c r="J111" s="17">
        <f>SUM(ENERO:DICIEMBRE!J111)</f>
        <v>0</v>
      </c>
      <c r="K111" s="17">
        <f>SUM(ENERO:DICIEMBRE!K111)</f>
        <v>0</v>
      </c>
      <c r="L111" s="17">
        <f>SUM(ENERO:DICIEMBRE!L111)</f>
        <v>0</v>
      </c>
      <c r="M111" s="17">
        <f>SUM(ENERO:DICIEMBRE!M111)</f>
        <v>0</v>
      </c>
      <c r="N111" s="17">
        <f>SUM(ENERO:DICIEMBRE!N111)</f>
        <v>0</v>
      </c>
      <c r="O111" s="17">
        <f>SUM(ENERO:DICIEMBRE!O111)</f>
        <v>0</v>
      </c>
      <c r="P111" s="17">
        <f>SUM(ENERO:DICIEMBRE!P111)</f>
        <v>0</v>
      </c>
      <c r="Q111" s="17">
        <f>SUM(ENERO:DICIEMBRE!Q111)</f>
        <v>0</v>
      </c>
      <c r="R111" s="17">
        <f>SUM(ENERO:DICIEMBRE!R111)</f>
        <v>0</v>
      </c>
      <c r="S111" s="17">
        <f>SUM(ENERO:DICIEMBRE!S111)</f>
        <v>0</v>
      </c>
      <c r="T111" s="17">
        <f>SUM(ENERO:DICIEMBRE!T111)</f>
        <v>0</v>
      </c>
      <c r="U111" s="17">
        <f>SUM(ENERO:DICIEMBRE!U111)</f>
        <v>0</v>
      </c>
      <c r="V111" s="17">
        <f>SUM(ENERO:DICIEMBRE!V111)</f>
        <v>0</v>
      </c>
      <c r="W111" s="17">
        <f>SUM(ENERO:DICIEMBRE!W111)</f>
        <v>1</v>
      </c>
      <c r="X111" s="17">
        <f>SUM(ENERO:DICIEMBRE!X111)</f>
        <v>3</v>
      </c>
      <c r="Y111" s="17">
        <f>SUM(ENERO:DICIEMBRE!Y111)</f>
        <v>6</v>
      </c>
      <c r="Z111" s="17">
        <f>SUM(ENERO:DICIEMBRE!Z111)</f>
        <v>7</v>
      </c>
      <c r="AA111" s="17">
        <f>SUM(ENERO:DICIEMBRE!AA111)</f>
        <v>7</v>
      </c>
      <c r="AB111" s="17">
        <f>SUM(ENERO:DICIEMBRE!AB111)</f>
        <v>14</v>
      </c>
      <c r="AC111" s="17">
        <f>SUM(ENERO:DICIEMBRE!AC111)</f>
        <v>5</v>
      </c>
      <c r="AD111" s="17">
        <f>SUM(ENERO:DICIEMBRE!AD111)</f>
        <v>27</v>
      </c>
      <c r="AE111" s="17">
        <f>SUM(ENERO:DICIEMBRE!AE111)</f>
        <v>6</v>
      </c>
      <c r="AF111" s="17">
        <f>SUM(ENERO:DICIEMBRE!AF111)</f>
        <v>17</v>
      </c>
      <c r="AG111" s="17">
        <f>SUM(ENERO:DICIEMBRE!AG111)</f>
        <v>8</v>
      </c>
      <c r="AH111" s="17">
        <f>SUM(ENERO:DICIEMBRE!AH111)</f>
        <v>8</v>
      </c>
      <c r="AI111" s="17">
        <f>SUM(ENERO:DICIEMBRE!AI111)</f>
        <v>5</v>
      </c>
      <c r="AJ111" s="17">
        <f>SUM(ENERO:DICIEMBRE!AJ111)</f>
        <v>3</v>
      </c>
      <c r="AK111" s="17">
        <f>SUM(ENERO:DICIEMBRE!AK111)</f>
        <v>2</v>
      </c>
      <c r="AL111" s="17">
        <f>SUM(ENERO:DICIEMBRE!AL111)</f>
        <v>2</v>
      </c>
      <c r="AM111" s="17">
        <f>SUM(ENERO:DICIEMBRE!AM111)</f>
        <v>2</v>
      </c>
      <c r="AN111" s="17">
        <f>SUM(ENERO:DICIEMBRE!AN111)</f>
        <v>0</v>
      </c>
      <c r="AO111" s="17">
        <f>SUM(ENERO:DICIEMBRE!AO111)</f>
        <v>0</v>
      </c>
      <c r="AP111" s="17">
        <f>SUM(ENERO:DICIEMBRE!AP111)</f>
        <v>1</v>
      </c>
      <c r="AQ111" s="17">
        <f>SUM(ENERO:DICIEMBRE!AQ111)</f>
        <v>0</v>
      </c>
      <c r="AR111" s="17">
        <f>SUM(ENERO:DICIEMBRE!AR111)</f>
        <v>0</v>
      </c>
      <c r="AS111" s="17">
        <f>SUM(ENERO:DICIEMBRE!AS111)</f>
        <v>0</v>
      </c>
      <c r="AT111" s="17">
        <f>SUM(ENERO:DICIEMBRE!AT111)</f>
        <v>0</v>
      </c>
      <c r="AU111" s="17">
        <f>SUM(ENERO:DICIEMBRE!AU111)</f>
        <v>0</v>
      </c>
      <c r="AV111" s="17">
        <f>SUM(ENERO:DICIEMBRE!AV111)</f>
        <v>0</v>
      </c>
      <c r="AW111" s="17">
        <f>SUM(ENERO:DICIEMBRE!AW111)</f>
        <v>0</v>
      </c>
      <c r="AX111" s="17">
        <f>SUM(ENERO:DICIEMBRE!AX111)</f>
        <v>0</v>
      </c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K111" s="2"/>
      <c r="CL111" s="2"/>
      <c r="CM111" s="2"/>
      <c r="CN111" s="2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customFormat="1" x14ac:dyDescent="0.25">
      <c r="A112" s="1424" t="s">
        <v>144</v>
      </c>
      <c r="B112" s="1425"/>
      <c r="C112" s="1426"/>
      <c r="D112" s="524">
        <f t="shared" si="101"/>
        <v>130</v>
      </c>
      <c r="E112" s="563">
        <f t="shared" si="107"/>
        <v>44</v>
      </c>
      <c r="F112" s="564">
        <f t="shared" si="108"/>
        <v>86</v>
      </c>
      <c r="G112" s="17">
        <f>SUM(ENERO:DICIEMBRE!G112)</f>
        <v>0</v>
      </c>
      <c r="H112" s="17">
        <f>SUM(ENERO:DICIEMBRE!H112)</f>
        <v>0</v>
      </c>
      <c r="I112" s="17">
        <f>SUM(ENERO:DICIEMBRE!I112)</f>
        <v>0</v>
      </c>
      <c r="J112" s="17">
        <f>SUM(ENERO:DICIEMBRE!J112)</f>
        <v>0</v>
      </c>
      <c r="K112" s="17">
        <f>SUM(ENERO:DICIEMBRE!K112)</f>
        <v>0</v>
      </c>
      <c r="L112" s="17">
        <f>SUM(ENERO:DICIEMBRE!L112)</f>
        <v>0</v>
      </c>
      <c r="M112" s="17">
        <f>SUM(ENERO:DICIEMBRE!M112)</f>
        <v>0</v>
      </c>
      <c r="N112" s="17">
        <f>SUM(ENERO:DICIEMBRE!N112)</f>
        <v>0</v>
      </c>
      <c r="O112" s="17">
        <f>SUM(ENERO:DICIEMBRE!O112)</f>
        <v>0</v>
      </c>
      <c r="P112" s="17">
        <f>SUM(ENERO:DICIEMBRE!P112)</f>
        <v>0</v>
      </c>
      <c r="Q112" s="17">
        <f>SUM(ENERO:DICIEMBRE!Q112)</f>
        <v>0</v>
      </c>
      <c r="R112" s="17">
        <f>SUM(ENERO:DICIEMBRE!R112)</f>
        <v>0</v>
      </c>
      <c r="S112" s="17">
        <f>SUM(ENERO:DICIEMBRE!S112)</f>
        <v>0</v>
      </c>
      <c r="T112" s="17">
        <f>SUM(ENERO:DICIEMBRE!T112)</f>
        <v>0</v>
      </c>
      <c r="U112" s="17">
        <f>SUM(ENERO:DICIEMBRE!U112)</f>
        <v>0</v>
      </c>
      <c r="V112" s="17">
        <f>SUM(ENERO:DICIEMBRE!V112)</f>
        <v>0</v>
      </c>
      <c r="W112" s="17">
        <f>SUM(ENERO:DICIEMBRE!W112)</f>
        <v>9</v>
      </c>
      <c r="X112" s="17">
        <f>SUM(ENERO:DICIEMBRE!X112)</f>
        <v>8</v>
      </c>
      <c r="Y112" s="17">
        <f>SUM(ENERO:DICIEMBRE!Y112)</f>
        <v>14</v>
      </c>
      <c r="Z112" s="17">
        <f>SUM(ENERO:DICIEMBRE!Z112)</f>
        <v>17</v>
      </c>
      <c r="AA112" s="17">
        <f>SUM(ENERO:DICIEMBRE!AA112)</f>
        <v>8</v>
      </c>
      <c r="AB112" s="17">
        <f>SUM(ENERO:DICIEMBRE!AB112)</f>
        <v>24</v>
      </c>
      <c r="AC112" s="17">
        <f>SUM(ENERO:DICIEMBRE!AC112)</f>
        <v>6</v>
      </c>
      <c r="AD112" s="17">
        <f>SUM(ENERO:DICIEMBRE!AD112)</f>
        <v>21</v>
      </c>
      <c r="AE112" s="17">
        <f>SUM(ENERO:DICIEMBRE!AE112)</f>
        <v>3</v>
      </c>
      <c r="AF112" s="17">
        <f>SUM(ENERO:DICIEMBRE!AF112)</f>
        <v>11</v>
      </c>
      <c r="AG112" s="17">
        <f>SUM(ENERO:DICIEMBRE!AG112)</f>
        <v>1</v>
      </c>
      <c r="AH112" s="17">
        <f>SUM(ENERO:DICIEMBRE!AH112)</f>
        <v>5</v>
      </c>
      <c r="AI112" s="17">
        <f>SUM(ENERO:DICIEMBRE!AI112)</f>
        <v>2</v>
      </c>
      <c r="AJ112" s="17">
        <f>SUM(ENERO:DICIEMBRE!AJ112)</f>
        <v>0</v>
      </c>
      <c r="AK112" s="17">
        <f>SUM(ENERO:DICIEMBRE!AK112)</f>
        <v>1</v>
      </c>
      <c r="AL112" s="17">
        <f>SUM(ENERO:DICIEMBRE!AL112)</f>
        <v>0</v>
      </c>
      <c r="AM112" s="17">
        <f>SUM(ENERO:DICIEMBRE!AM112)</f>
        <v>0</v>
      </c>
      <c r="AN112" s="17">
        <f>SUM(ENERO:DICIEMBRE!AN112)</f>
        <v>0</v>
      </c>
      <c r="AO112" s="17">
        <f>SUM(ENERO:DICIEMBRE!AO112)</f>
        <v>0</v>
      </c>
      <c r="AP112" s="17">
        <f>SUM(ENERO:DICIEMBRE!AP112)</f>
        <v>0</v>
      </c>
      <c r="AQ112" s="17">
        <f>SUM(ENERO:DICIEMBRE!AQ112)</f>
        <v>0</v>
      </c>
      <c r="AR112" s="17">
        <f>SUM(ENERO:DICIEMBRE!AR112)</f>
        <v>0</v>
      </c>
      <c r="AS112" s="17">
        <f>SUM(ENERO:DICIEMBRE!AS112)</f>
        <v>0</v>
      </c>
      <c r="AT112" s="17">
        <f>SUM(ENERO:DICIEMBRE!AT112)</f>
        <v>0</v>
      </c>
      <c r="AU112" s="17">
        <f>SUM(ENERO:DICIEMBRE!AU112)</f>
        <v>0</v>
      </c>
      <c r="AV112" s="17">
        <f>SUM(ENERO:DICIEMBRE!AV112)</f>
        <v>0</v>
      </c>
      <c r="AW112" s="17">
        <f>SUM(ENERO:DICIEMBRE!AW112)</f>
        <v>0</v>
      </c>
      <c r="AX112" s="17">
        <f>SUM(ENERO:DICIEMBRE!AX112)</f>
        <v>0</v>
      </c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K112" s="2"/>
      <c r="CL112" s="2"/>
      <c r="CM112" s="2"/>
      <c r="CN112" s="2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customForma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17">
        <f>SUM(ENERO:DICIEMBRE!G113)</f>
        <v>0</v>
      </c>
      <c r="H113" s="17">
        <f>SUM(ENERO:DICIEMBRE!H113)</f>
        <v>0</v>
      </c>
      <c r="I113" s="17">
        <f>SUM(ENERO:DICIEMBRE!I113)</f>
        <v>0</v>
      </c>
      <c r="J113" s="17">
        <f>SUM(ENERO:DICIEMBRE!J113)</f>
        <v>0</v>
      </c>
      <c r="K113" s="17">
        <f>SUM(ENERO:DICIEMBRE!K113)</f>
        <v>0</v>
      </c>
      <c r="L113" s="17">
        <f>SUM(ENERO:DICIEMBRE!L113)</f>
        <v>0</v>
      </c>
      <c r="M113" s="17">
        <f>SUM(ENERO:DICIEMBRE!M113)</f>
        <v>0</v>
      </c>
      <c r="N113" s="17">
        <f>SUM(ENERO:DICIEMBRE!N113)</f>
        <v>0</v>
      </c>
      <c r="O113" s="17">
        <f>SUM(ENERO:DICIEMBRE!O113)</f>
        <v>0</v>
      </c>
      <c r="P113" s="17">
        <f>SUM(ENERO:DICIEMBRE!P113)</f>
        <v>0</v>
      </c>
      <c r="Q113" s="17">
        <f>SUM(ENERO:DICIEMBRE!Q113)</f>
        <v>0</v>
      </c>
      <c r="R113" s="17">
        <f>SUM(ENERO:DICIEMBRE!R113)</f>
        <v>0</v>
      </c>
      <c r="S113" s="17">
        <f>SUM(ENERO:DICIEMBRE!S113)</f>
        <v>0</v>
      </c>
      <c r="T113" s="17">
        <f>SUM(ENERO:DICIEMBRE!T113)</f>
        <v>0</v>
      </c>
      <c r="U113" s="17">
        <f>SUM(ENERO:DICIEMBRE!U113)</f>
        <v>0</v>
      </c>
      <c r="V113" s="17">
        <f>SUM(ENERO:DICIEMBRE!V113)</f>
        <v>0</v>
      </c>
      <c r="W113" s="17">
        <f>SUM(ENERO:DICIEMBRE!W113)</f>
        <v>0</v>
      </c>
      <c r="X113" s="17">
        <f>SUM(ENERO:DICIEMBRE!X113)</f>
        <v>0</v>
      </c>
      <c r="Y113" s="17">
        <f>SUM(ENERO:DICIEMBRE!Y113)</f>
        <v>0</v>
      </c>
      <c r="Z113" s="17">
        <f>SUM(ENERO:DICIEMBRE!Z113)</f>
        <v>0</v>
      </c>
      <c r="AA113" s="17">
        <f>SUM(ENERO:DICIEMBRE!AA113)</f>
        <v>0</v>
      </c>
      <c r="AB113" s="17">
        <f>SUM(ENERO:DICIEMBRE!AB113)</f>
        <v>0</v>
      </c>
      <c r="AC113" s="17">
        <f>SUM(ENERO:DICIEMBRE!AC113)</f>
        <v>0</v>
      </c>
      <c r="AD113" s="17">
        <f>SUM(ENERO:DICIEMBRE!AD113)</f>
        <v>0</v>
      </c>
      <c r="AE113" s="17">
        <f>SUM(ENERO:DICIEMBRE!AE113)</f>
        <v>0</v>
      </c>
      <c r="AF113" s="17">
        <f>SUM(ENERO:DICIEMBRE!AF113)</f>
        <v>0</v>
      </c>
      <c r="AG113" s="17">
        <f>SUM(ENERO:DICIEMBRE!AG113)</f>
        <v>0</v>
      </c>
      <c r="AH113" s="17">
        <f>SUM(ENERO:DICIEMBRE!AH113)</f>
        <v>0</v>
      </c>
      <c r="AI113" s="17">
        <f>SUM(ENERO:DICIEMBRE!AI113)</f>
        <v>0</v>
      </c>
      <c r="AJ113" s="17">
        <f>SUM(ENERO:DICIEMBRE!AJ113)</f>
        <v>0</v>
      </c>
      <c r="AK113" s="17">
        <f>SUM(ENERO:DICIEMBRE!AK113)</f>
        <v>0</v>
      </c>
      <c r="AL113" s="17">
        <f>SUM(ENERO:DICIEMBRE!AL113)</f>
        <v>0</v>
      </c>
      <c r="AM113" s="17">
        <f>SUM(ENERO:DICIEMBRE!AM113)</f>
        <v>0</v>
      </c>
      <c r="AN113" s="17">
        <f>SUM(ENERO:DICIEMBRE!AN113)</f>
        <v>0</v>
      </c>
      <c r="AO113" s="17">
        <f>SUM(ENERO:DICIEMBRE!AO113)</f>
        <v>0</v>
      </c>
      <c r="AP113" s="17">
        <f>SUM(ENERO:DICIEMBRE!AP113)</f>
        <v>0</v>
      </c>
      <c r="AQ113" s="17">
        <f>SUM(ENERO:DICIEMBRE!AQ113)</f>
        <v>0</v>
      </c>
      <c r="AR113" s="17">
        <f>SUM(ENERO:DICIEMBRE!AR113)</f>
        <v>0</v>
      </c>
      <c r="AS113" s="17">
        <f>SUM(ENERO:DICIEMBRE!AS113)</f>
        <v>0</v>
      </c>
      <c r="AT113" s="17">
        <f>SUM(ENERO:DICIEMBRE!AT113)</f>
        <v>0</v>
      </c>
      <c r="AU113" s="17">
        <f>SUM(ENERO:DICIEMBRE!AU113)</f>
        <v>0</v>
      </c>
      <c r="AV113" s="17">
        <f>SUM(ENERO:DICIEMBRE!AV113)</f>
        <v>0</v>
      </c>
      <c r="AW113" s="17">
        <f>SUM(ENERO:DICIEMBRE!AW113)</f>
        <v>0</v>
      </c>
      <c r="AX113" s="17">
        <f>SUM(ENERO:DICIEMBRE!AX113)</f>
        <v>0</v>
      </c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K113" s="2"/>
      <c r="CL113" s="2"/>
      <c r="CM113" s="2"/>
      <c r="CN113" s="2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customForma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17">
        <f>SUM(ENERO:DICIEMBRE!G114)</f>
        <v>0</v>
      </c>
      <c r="H114" s="17">
        <f>SUM(ENERO:DICIEMBRE!H114)</f>
        <v>0</v>
      </c>
      <c r="I114" s="17">
        <f>SUM(ENERO:DICIEMBRE!I114)</f>
        <v>0</v>
      </c>
      <c r="J114" s="17">
        <f>SUM(ENERO:DICIEMBRE!J114)</f>
        <v>0</v>
      </c>
      <c r="K114" s="17">
        <f>SUM(ENERO:DICIEMBRE!K114)</f>
        <v>0</v>
      </c>
      <c r="L114" s="17">
        <f>SUM(ENERO:DICIEMBRE!L114)</f>
        <v>0</v>
      </c>
      <c r="M114" s="17">
        <f>SUM(ENERO:DICIEMBRE!M114)</f>
        <v>0</v>
      </c>
      <c r="N114" s="17">
        <f>SUM(ENERO:DICIEMBRE!N114)</f>
        <v>0</v>
      </c>
      <c r="O114" s="17">
        <f>SUM(ENERO:DICIEMBRE!O114)</f>
        <v>0</v>
      </c>
      <c r="P114" s="17">
        <f>SUM(ENERO:DICIEMBRE!P114)</f>
        <v>0</v>
      </c>
      <c r="Q114" s="17">
        <f>SUM(ENERO:DICIEMBRE!Q114)</f>
        <v>0</v>
      </c>
      <c r="R114" s="17">
        <f>SUM(ENERO:DICIEMBRE!R114)</f>
        <v>0</v>
      </c>
      <c r="S114" s="17">
        <f>SUM(ENERO:DICIEMBRE!S114)</f>
        <v>0</v>
      </c>
      <c r="T114" s="17">
        <f>SUM(ENERO:DICIEMBRE!T114)</f>
        <v>0</v>
      </c>
      <c r="U114" s="17">
        <f>SUM(ENERO:DICIEMBRE!U114)</f>
        <v>0</v>
      </c>
      <c r="V114" s="17">
        <f>SUM(ENERO:DICIEMBRE!V114)</f>
        <v>0</v>
      </c>
      <c r="W114" s="17">
        <f>SUM(ENERO:DICIEMBRE!W114)</f>
        <v>0</v>
      </c>
      <c r="X114" s="17">
        <f>SUM(ENERO:DICIEMBRE!X114)</f>
        <v>0</v>
      </c>
      <c r="Y114" s="17">
        <f>SUM(ENERO:DICIEMBRE!Y114)</f>
        <v>0</v>
      </c>
      <c r="Z114" s="17">
        <f>SUM(ENERO:DICIEMBRE!Z114)</f>
        <v>0</v>
      </c>
      <c r="AA114" s="17">
        <f>SUM(ENERO:DICIEMBRE!AA114)</f>
        <v>0</v>
      </c>
      <c r="AB114" s="17">
        <f>SUM(ENERO:DICIEMBRE!AB114)</f>
        <v>0</v>
      </c>
      <c r="AC114" s="17">
        <f>SUM(ENERO:DICIEMBRE!AC114)</f>
        <v>0</v>
      </c>
      <c r="AD114" s="17">
        <f>SUM(ENERO:DICIEMBRE!AD114)</f>
        <v>0</v>
      </c>
      <c r="AE114" s="17">
        <f>SUM(ENERO:DICIEMBRE!AE114)</f>
        <v>0</v>
      </c>
      <c r="AF114" s="17">
        <f>SUM(ENERO:DICIEMBRE!AF114)</f>
        <v>0</v>
      </c>
      <c r="AG114" s="17">
        <f>SUM(ENERO:DICIEMBRE!AG114)</f>
        <v>0</v>
      </c>
      <c r="AH114" s="17">
        <f>SUM(ENERO:DICIEMBRE!AH114)</f>
        <v>0</v>
      </c>
      <c r="AI114" s="17">
        <f>SUM(ENERO:DICIEMBRE!AI114)</f>
        <v>0</v>
      </c>
      <c r="AJ114" s="17">
        <f>SUM(ENERO:DICIEMBRE!AJ114)</f>
        <v>0</v>
      </c>
      <c r="AK114" s="17">
        <f>SUM(ENERO:DICIEMBRE!AK114)</f>
        <v>0</v>
      </c>
      <c r="AL114" s="17">
        <f>SUM(ENERO:DICIEMBRE!AL114)</f>
        <v>0</v>
      </c>
      <c r="AM114" s="17">
        <f>SUM(ENERO:DICIEMBRE!AM114)</f>
        <v>0</v>
      </c>
      <c r="AN114" s="17">
        <f>SUM(ENERO:DICIEMBRE!AN114)</f>
        <v>0</v>
      </c>
      <c r="AO114" s="17">
        <f>SUM(ENERO:DICIEMBRE!AO114)</f>
        <v>0</v>
      </c>
      <c r="AP114" s="17">
        <f>SUM(ENERO:DICIEMBRE!AP114)</f>
        <v>0</v>
      </c>
      <c r="AQ114" s="17">
        <f>SUM(ENERO:DICIEMBRE!AQ114)</f>
        <v>0</v>
      </c>
      <c r="AR114" s="17">
        <f>SUM(ENERO:DICIEMBRE!AR114)</f>
        <v>0</v>
      </c>
      <c r="AS114" s="17">
        <f>SUM(ENERO:DICIEMBRE!AS114)</f>
        <v>0</v>
      </c>
      <c r="AT114" s="17">
        <f>SUM(ENERO:DICIEMBRE!AT114)</f>
        <v>0</v>
      </c>
      <c r="AU114" s="17">
        <f>SUM(ENERO:DICIEMBRE!AU114)</f>
        <v>0</v>
      </c>
      <c r="AV114" s="17">
        <f>SUM(ENERO:DICIEMBRE!AV114)</f>
        <v>0</v>
      </c>
      <c r="AW114" s="17">
        <f>SUM(ENERO:DICIEMBRE!AW114)</f>
        <v>0</v>
      </c>
      <c r="AX114" s="17">
        <f>SUM(ENERO:DICIEMBRE!AX114)</f>
        <v>0</v>
      </c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K114" s="2"/>
      <c r="CL114" s="2"/>
      <c r="CM114" s="2"/>
      <c r="CN114" s="2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customForma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17">
        <f>SUM(ENERO:DICIEMBRE!G115)</f>
        <v>0</v>
      </c>
      <c r="H115" s="17">
        <f>SUM(ENERO:DICIEMBRE!H115)</f>
        <v>0</v>
      </c>
      <c r="I115" s="17">
        <f>SUM(ENERO:DICIEMBRE!I115)</f>
        <v>0</v>
      </c>
      <c r="J115" s="17">
        <f>SUM(ENERO:DICIEMBRE!J115)</f>
        <v>0</v>
      </c>
      <c r="K115" s="17">
        <f>SUM(ENERO:DICIEMBRE!K115)</f>
        <v>0</v>
      </c>
      <c r="L115" s="17">
        <f>SUM(ENERO:DICIEMBRE!L115)</f>
        <v>0</v>
      </c>
      <c r="M115" s="17">
        <f>SUM(ENERO:DICIEMBRE!M115)</f>
        <v>0</v>
      </c>
      <c r="N115" s="17">
        <f>SUM(ENERO:DICIEMBRE!N115)</f>
        <v>0</v>
      </c>
      <c r="O115" s="17">
        <f>SUM(ENERO:DICIEMBRE!O115)</f>
        <v>0</v>
      </c>
      <c r="P115" s="17">
        <f>SUM(ENERO:DICIEMBRE!P115)</f>
        <v>0</v>
      </c>
      <c r="Q115" s="17">
        <f>SUM(ENERO:DICIEMBRE!Q115)</f>
        <v>0</v>
      </c>
      <c r="R115" s="17">
        <f>SUM(ENERO:DICIEMBRE!R115)</f>
        <v>0</v>
      </c>
      <c r="S115" s="17">
        <f>SUM(ENERO:DICIEMBRE!S115)</f>
        <v>0</v>
      </c>
      <c r="T115" s="17">
        <f>SUM(ENERO:DICIEMBRE!T115)</f>
        <v>0</v>
      </c>
      <c r="U115" s="17">
        <f>SUM(ENERO:DICIEMBRE!U115)</f>
        <v>0</v>
      </c>
      <c r="V115" s="17">
        <f>SUM(ENERO:DICIEMBRE!V115)</f>
        <v>0</v>
      </c>
      <c r="W115" s="17">
        <f>SUM(ENERO:DICIEMBRE!W115)</f>
        <v>0</v>
      </c>
      <c r="X115" s="17">
        <f>SUM(ENERO:DICIEMBRE!X115)</f>
        <v>0</v>
      </c>
      <c r="Y115" s="17">
        <f>SUM(ENERO:DICIEMBRE!Y115)</f>
        <v>0</v>
      </c>
      <c r="Z115" s="17">
        <f>SUM(ENERO:DICIEMBRE!Z115)</f>
        <v>0</v>
      </c>
      <c r="AA115" s="17">
        <f>SUM(ENERO:DICIEMBRE!AA115)</f>
        <v>0</v>
      </c>
      <c r="AB115" s="17">
        <f>SUM(ENERO:DICIEMBRE!AB115)</f>
        <v>0</v>
      </c>
      <c r="AC115" s="17">
        <f>SUM(ENERO:DICIEMBRE!AC115)</f>
        <v>0</v>
      </c>
      <c r="AD115" s="17">
        <f>SUM(ENERO:DICIEMBRE!AD115)</f>
        <v>0</v>
      </c>
      <c r="AE115" s="17">
        <f>SUM(ENERO:DICIEMBRE!AE115)</f>
        <v>0</v>
      </c>
      <c r="AF115" s="17">
        <f>SUM(ENERO:DICIEMBRE!AF115)</f>
        <v>0</v>
      </c>
      <c r="AG115" s="17">
        <f>SUM(ENERO:DICIEMBRE!AG115)</f>
        <v>0</v>
      </c>
      <c r="AH115" s="17">
        <f>SUM(ENERO:DICIEMBRE!AH115)</f>
        <v>0</v>
      </c>
      <c r="AI115" s="17">
        <f>SUM(ENERO:DICIEMBRE!AI115)</f>
        <v>0</v>
      </c>
      <c r="AJ115" s="17">
        <f>SUM(ENERO:DICIEMBRE!AJ115)</f>
        <v>0</v>
      </c>
      <c r="AK115" s="17">
        <f>SUM(ENERO:DICIEMBRE!AK115)</f>
        <v>0</v>
      </c>
      <c r="AL115" s="17">
        <f>SUM(ENERO:DICIEMBRE!AL115)</f>
        <v>0</v>
      </c>
      <c r="AM115" s="17">
        <f>SUM(ENERO:DICIEMBRE!AM115)</f>
        <v>0</v>
      </c>
      <c r="AN115" s="17">
        <f>SUM(ENERO:DICIEMBRE!AN115)</f>
        <v>0</v>
      </c>
      <c r="AO115" s="17">
        <f>SUM(ENERO:DICIEMBRE!AO115)</f>
        <v>0</v>
      </c>
      <c r="AP115" s="17">
        <f>SUM(ENERO:DICIEMBRE!AP115)</f>
        <v>0</v>
      </c>
      <c r="AQ115" s="17">
        <f>SUM(ENERO:DICIEMBRE!AQ115)</f>
        <v>0</v>
      </c>
      <c r="AR115" s="17">
        <f>SUM(ENERO:DICIEMBRE!AR115)</f>
        <v>0</v>
      </c>
      <c r="AS115" s="17">
        <f>SUM(ENERO:DICIEMBRE!AS115)</f>
        <v>0</v>
      </c>
      <c r="AT115" s="17">
        <f>SUM(ENERO:DICIEMBRE!AT115)</f>
        <v>0</v>
      </c>
      <c r="AU115" s="17">
        <f>SUM(ENERO:DICIEMBRE!AU115)</f>
        <v>0</v>
      </c>
      <c r="AV115" s="17">
        <f>SUM(ENERO:DICIEMBRE!AV115)</f>
        <v>0</v>
      </c>
      <c r="AW115" s="17">
        <f>SUM(ENERO:DICIEMBRE!AW115)</f>
        <v>0</v>
      </c>
      <c r="AX115" s="17">
        <f>SUM(ENERO:DICIEMBRE!AX115)</f>
        <v>0</v>
      </c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K115" s="2"/>
      <c r="CL115" s="2"/>
      <c r="CM115" s="2"/>
      <c r="CN115" s="2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customForma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17">
        <f>SUM(ENERO:DICIEMBRE!G116)</f>
        <v>0</v>
      </c>
      <c r="H116" s="17">
        <f>SUM(ENERO:DICIEMBRE!H116)</f>
        <v>0</v>
      </c>
      <c r="I116" s="17">
        <f>SUM(ENERO:DICIEMBRE!I116)</f>
        <v>0</v>
      </c>
      <c r="J116" s="17">
        <f>SUM(ENERO:DICIEMBRE!J116)</f>
        <v>0</v>
      </c>
      <c r="K116" s="17">
        <f>SUM(ENERO:DICIEMBRE!K116)</f>
        <v>0</v>
      </c>
      <c r="L116" s="17">
        <f>SUM(ENERO:DICIEMBRE!L116)</f>
        <v>0</v>
      </c>
      <c r="M116" s="17">
        <f>SUM(ENERO:DICIEMBRE!M116)</f>
        <v>0</v>
      </c>
      <c r="N116" s="17">
        <f>SUM(ENERO:DICIEMBRE!N116)</f>
        <v>0</v>
      </c>
      <c r="O116" s="17">
        <f>SUM(ENERO:DICIEMBRE!O116)</f>
        <v>0</v>
      </c>
      <c r="P116" s="17">
        <f>SUM(ENERO:DICIEMBRE!P116)</f>
        <v>0</v>
      </c>
      <c r="Q116" s="17">
        <f>SUM(ENERO:DICIEMBRE!Q116)</f>
        <v>0</v>
      </c>
      <c r="R116" s="17">
        <f>SUM(ENERO:DICIEMBRE!R116)</f>
        <v>0</v>
      </c>
      <c r="S116" s="17">
        <f>SUM(ENERO:DICIEMBRE!S116)</f>
        <v>0</v>
      </c>
      <c r="T116" s="17">
        <f>SUM(ENERO:DICIEMBRE!T116)</f>
        <v>0</v>
      </c>
      <c r="U116" s="17">
        <f>SUM(ENERO:DICIEMBRE!U116)</f>
        <v>0</v>
      </c>
      <c r="V116" s="17">
        <f>SUM(ENERO:DICIEMBRE!V116)</f>
        <v>0</v>
      </c>
      <c r="W116" s="17">
        <f>SUM(ENERO:DICIEMBRE!W116)</f>
        <v>0</v>
      </c>
      <c r="X116" s="17">
        <f>SUM(ENERO:DICIEMBRE!X116)</f>
        <v>0</v>
      </c>
      <c r="Y116" s="17">
        <f>SUM(ENERO:DICIEMBRE!Y116)</f>
        <v>0</v>
      </c>
      <c r="Z116" s="17">
        <f>SUM(ENERO:DICIEMBRE!Z116)</f>
        <v>0</v>
      </c>
      <c r="AA116" s="17">
        <f>SUM(ENERO:DICIEMBRE!AA116)</f>
        <v>0</v>
      </c>
      <c r="AB116" s="17">
        <f>SUM(ENERO:DICIEMBRE!AB116)</f>
        <v>0</v>
      </c>
      <c r="AC116" s="17">
        <f>SUM(ENERO:DICIEMBRE!AC116)</f>
        <v>0</v>
      </c>
      <c r="AD116" s="17">
        <f>SUM(ENERO:DICIEMBRE!AD116)</f>
        <v>0</v>
      </c>
      <c r="AE116" s="17">
        <f>SUM(ENERO:DICIEMBRE!AE116)</f>
        <v>0</v>
      </c>
      <c r="AF116" s="17">
        <f>SUM(ENERO:DICIEMBRE!AF116)</f>
        <v>0</v>
      </c>
      <c r="AG116" s="17">
        <f>SUM(ENERO:DICIEMBRE!AG116)</f>
        <v>0</v>
      </c>
      <c r="AH116" s="17">
        <f>SUM(ENERO:DICIEMBRE!AH116)</f>
        <v>0</v>
      </c>
      <c r="AI116" s="17">
        <f>SUM(ENERO:DICIEMBRE!AI116)</f>
        <v>0</v>
      </c>
      <c r="AJ116" s="17">
        <f>SUM(ENERO:DICIEMBRE!AJ116)</f>
        <v>0</v>
      </c>
      <c r="AK116" s="17">
        <f>SUM(ENERO:DICIEMBRE!AK116)</f>
        <v>0</v>
      </c>
      <c r="AL116" s="17">
        <f>SUM(ENERO:DICIEMBRE!AL116)</f>
        <v>0</v>
      </c>
      <c r="AM116" s="17">
        <f>SUM(ENERO:DICIEMBRE!AM116)</f>
        <v>0</v>
      </c>
      <c r="AN116" s="17">
        <f>SUM(ENERO:DICIEMBRE!AN116)</f>
        <v>0</v>
      </c>
      <c r="AO116" s="17">
        <f>SUM(ENERO:DICIEMBRE!AO116)</f>
        <v>0</v>
      </c>
      <c r="AP116" s="17">
        <f>SUM(ENERO:DICIEMBRE!AP116)</f>
        <v>0</v>
      </c>
      <c r="AQ116" s="17">
        <f>SUM(ENERO:DICIEMBRE!AQ116)</f>
        <v>0</v>
      </c>
      <c r="AR116" s="17">
        <f>SUM(ENERO:DICIEMBRE!AR116)</f>
        <v>0</v>
      </c>
      <c r="AS116" s="17">
        <f>SUM(ENERO:DICIEMBRE!AS116)</f>
        <v>0</v>
      </c>
      <c r="AT116" s="17">
        <f>SUM(ENERO:DICIEMBRE!AT116)</f>
        <v>0</v>
      </c>
      <c r="AU116" s="17">
        <f>SUM(ENERO:DICIEMBRE!AU116)</f>
        <v>0</v>
      </c>
      <c r="AV116" s="17">
        <f>SUM(ENERO:DICIEMBRE!AV116)</f>
        <v>0</v>
      </c>
      <c r="AW116" s="17">
        <f>SUM(ENERO:DICIEMBRE!AW116)</f>
        <v>0</v>
      </c>
      <c r="AX116" s="17">
        <f>SUM(ENERO:DICIEMBRE!AX116)</f>
        <v>0</v>
      </c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K116" s="2"/>
      <c r="CL116" s="2"/>
      <c r="CM116" s="2"/>
      <c r="CN116" s="2"/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customForma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17">
        <f>SUM(ENERO:DICIEMBRE!G117)</f>
        <v>0</v>
      </c>
      <c r="H117" s="17">
        <f>SUM(ENERO:DICIEMBRE!H117)</f>
        <v>0</v>
      </c>
      <c r="I117" s="17">
        <f>SUM(ENERO:DICIEMBRE!I117)</f>
        <v>0</v>
      </c>
      <c r="J117" s="17">
        <f>SUM(ENERO:DICIEMBRE!J117)</f>
        <v>0</v>
      </c>
      <c r="K117" s="17">
        <f>SUM(ENERO:DICIEMBRE!K117)</f>
        <v>0</v>
      </c>
      <c r="L117" s="17">
        <f>SUM(ENERO:DICIEMBRE!L117)</f>
        <v>0</v>
      </c>
      <c r="M117" s="17">
        <f>SUM(ENERO:DICIEMBRE!M117)</f>
        <v>0</v>
      </c>
      <c r="N117" s="17">
        <f>SUM(ENERO:DICIEMBRE!N117)</f>
        <v>0</v>
      </c>
      <c r="O117" s="17">
        <f>SUM(ENERO:DICIEMBRE!O117)</f>
        <v>0</v>
      </c>
      <c r="P117" s="17">
        <f>SUM(ENERO:DICIEMBRE!P117)</f>
        <v>0</v>
      </c>
      <c r="Q117" s="17">
        <f>SUM(ENERO:DICIEMBRE!Q117)</f>
        <v>0</v>
      </c>
      <c r="R117" s="17">
        <f>SUM(ENERO:DICIEMBRE!R117)</f>
        <v>0</v>
      </c>
      <c r="S117" s="17">
        <f>SUM(ENERO:DICIEMBRE!S117)</f>
        <v>0</v>
      </c>
      <c r="T117" s="17">
        <f>SUM(ENERO:DICIEMBRE!T117)</f>
        <v>0</v>
      </c>
      <c r="U117" s="17">
        <f>SUM(ENERO:DICIEMBRE!U117)</f>
        <v>0</v>
      </c>
      <c r="V117" s="17">
        <f>SUM(ENERO:DICIEMBRE!V117)</f>
        <v>0</v>
      </c>
      <c r="W117" s="17">
        <f>SUM(ENERO:DICIEMBRE!W117)</f>
        <v>0</v>
      </c>
      <c r="X117" s="17">
        <f>SUM(ENERO:DICIEMBRE!X117)</f>
        <v>0</v>
      </c>
      <c r="Y117" s="17">
        <f>SUM(ENERO:DICIEMBRE!Y117)</f>
        <v>0</v>
      </c>
      <c r="Z117" s="17">
        <f>SUM(ENERO:DICIEMBRE!Z117)</f>
        <v>0</v>
      </c>
      <c r="AA117" s="17">
        <f>SUM(ENERO:DICIEMBRE!AA117)</f>
        <v>0</v>
      </c>
      <c r="AB117" s="17">
        <f>SUM(ENERO:DICIEMBRE!AB117)</f>
        <v>0</v>
      </c>
      <c r="AC117" s="17">
        <f>SUM(ENERO:DICIEMBRE!AC117)</f>
        <v>0</v>
      </c>
      <c r="AD117" s="17">
        <f>SUM(ENERO:DICIEMBRE!AD117)</f>
        <v>0</v>
      </c>
      <c r="AE117" s="17">
        <f>SUM(ENERO:DICIEMBRE!AE117)</f>
        <v>0</v>
      </c>
      <c r="AF117" s="17">
        <f>SUM(ENERO:DICIEMBRE!AF117)</f>
        <v>0</v>
      </c>
      <c r="AG117" s="17">
        <f>SUM(ENERO:DICIEMBRE!AG117)</f>
        <v>0</v>
      </c>
      <c r="AH117" s="17">
        <f>SUM(ENERO:DICIEMBRE!AH117)</f>
        <v>0</v>
      </c>
      <c r="AI117" s="17">
        <f>SUM(ENERO:DICIEMBRE!AI117)</f>
        <v>0</v>
      </c>
      <c r="AJ117" s="17">
        <f>SUM(ENERO:DICIEMBRE!AJ117)</f>
        <v>0</v>
      </c>
      <c r="AK117" s="17">
        <f>SUM(ENERO:DICIEMBRE!AK117)</f>
        <v>0</v>
      </c>
      <c r="AL117" s="17">
        <f>SUM(ENERO:DICIEMBRE!AL117)</f>
        <v>0</v>
      </c>
      <c r="AM117" s="17">
        <f>SUM(ENERO:DICIEMBRE!AM117)</f>
        <v>0</v>
      </c>
      <c r="AN117" s="17">
        <f>SUM(ENERO:DICIEMBRE!AN117)</f>
        <v>0</v>
      </c>
      <c r="AO117" s="17">
        <f>SUM(ENERO:DICIEMBRE!AO117)</f>
        <v>0</v>
      </c>
      <c r="AP117" s="17">
        <f>SUM(ENERO:DICIEMBRE!AP117)</f>
        <v>0</v>
      </c>
      <c r="AQ117" s="17">
        <f>SUM(ENERO:DICIEMBRE!AQ117)</f>
        <v>0</v>
      </c>
      <c r="AR117" s="17">
        <f>SUM(ENERO:DICIEMBRE!AR117)</f>
        <v>0</v>
      </c>
      <c r="AS117" s="17">
        <f>SUM(ENERO:DICIEMBRE!AS117)</f>
        <v>0</v>
      </c>
      <c r="AT117" s="17">
        <f>SUM(ENERO:DICIEMBRE!AT117)</f>
        <v>0</v>
      </c>
      <c r="AU117" s="17">
        <f>SUM(ENERO:DICIEMBRE!AU117)</f>
        <v>0</v>
      </c>
      <c r="AV117" s="17">
        <f>SUM(ENERO:DICIEMBRE!AV117)</f>
        <v>0</v>
      </c>
      <c r="AW117" s="17">
        <f>SUM(ENERO:DICIEMBRE!AW117)</f>
        <v>0</v>
      </c>
      <c r="AX117" s="17">
        <f>SUM(ENERO:DICIEMBRE!AX117)</f>
        <v>0</v>
      </c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K117" s="2"/>
      <c r="CL117" s="2"/>
      <c r="CM117" s="2"/>
      <c r="CN117" s="2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customForma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17">
        <f>SUM(ENERO:DICIEMBRE!G118)</f>
        <v>0</v>
      </c>
      <c r="H118" s="17">
        <f>SUM(ENERO:DICIEMBRE!H118)</f>
        <v>0</v>
      </c>
      <c r="I118" s="17">
        <f>SUM(ENERO:DICIEMBRE!I118)</f>
        <v>0</v>
      </c>
      <c r="J118" s="17">
        <f>SUM(ENERO:DICIEMBRE!J118)</f>
        <v>0</v>
      </c>
      <c r="K118" s="17">
        <f>SUM(ENERO:DICIEMBRE!K118)</f>
        <v>0</v>
      </c>
      <c r="L118" s="17">
        <f>SUM(ENERO:DICIEMBRE!L118)</f>
        <v>0</v>
      </c>
      <c r="M118" s="17">
        <f>SUM(ENERO:DICIEMBRE!M118)</f>
        <v>0</v>
      </c>
      <c r="N118" s="17">
        <f>SUM(ENERO:DICIEMBRE!N118)</f>
        <v>0</v>
      </c>
      <c r="O118" s="17">
        <f>SUM(ENERO:DICIEMBRE!O118)</f>
        <v>0</v>
      </c>
      <c r="P118" s="17">
        <f>SUM(ENERO:DICIEMBRE!P118)</f>
        <v>0</v>
      </c>
      <c r="Q118" s="17">
        <f>SUM(ENERO:DICIEMBRE!Q118)</f>
        <v>0</v>
      </c>
      <c r="R118" s="17">
        <f>SUM(ENERO:DICIEMBRE!R118)</f>
        <v>0</v>
      </c>
      <c r="S118" s="17">
        <f>SUM(ENERO:DICIEMBRE!S118)</f>
        <v>0</v>
      </c>
      <c r="T118" s="17">
        <f>SUM(ENERO:DICIEMBRE!T118)</f>
        <v>0</v>
      </c>
      <c r="U118" s="17">
        <f>SUM(ENERO:DICIEMBRE!U118)</f>
        <v>0</v>
      </c>
      <c r="V118" s="17">
        <f>SUM(ENERO:DICIEMBRE!V118)</f>
        <v>0</v>
      </c>
      <c r="W118" s="17">
        <f>SUM(ENERO:DICIEMBRE!W118)</f>
        <v>0</v>
      </c>
      <c r="X118" s="17">
        <f>SUM(ENERO:DICIEMBRE!X118)</f>
        <v>0</v>
      </c>
      <c r="Y118" s="17">
        <f>SUM(ENERO:DICIEMBRE!Y118)</f>
        <v>0</v>
      </c>
      <c r="Z118" s="17">
        <f>SUM(ENERO:DICIEMBRE!Z118)</f>
        <v>0</v>
      </c>
      <c r="AA118" s="17">
        <f>SUM(ENERO:DICIEMBRE!AA118)</f>
        <v>0</v>
      </c>
      <c r="AB118" s="17">
        <f>SUM(ENERO:DICIEMBRE!AB118)</f>
        <v>0</v>
      </c>
      <c r="AC118" s="17">
        <f>SUM(ENERO:DICIEMBRE!AC118)</f>
        <v>0</v>
      </c>
      <c r="AD118" s="17">
        <f>SUM(ENERO:DICIEMBRE!AD118)</f>
        <v>0</v>
      </c>
      <c r="AE118" s="17">
        <f>SUM(ENERO:DICIEMBRE!AE118)</f>
        <v>0</v>
      </c>
      <c r="AF118" s="17">
        <f>SUM(ENERO:DICIEMBRE!AF118)</f>
        <v>0</v>
      </c>
      <c r="AG118" s="17">
        <f>SUM(ENERO:DICIEMBRE!AG118)</f>
        <v>0</v>
      </c>
      <c r="AH118" s="17">
        <f>SUM(ENERO:DICIEMBRE!AH118)</f>
        <v>0</v>
      </c>
      <c r="AI118" s="17">
        <f>SUM(ENERO:DICIEMBRE!AI118)</f>
        <v>0</v>
      </c>
      <c r="AJ118" s="17">
        <f>SUM(ENERO:DICIEMBRE!AJ118)</f>
        <v>0</v>
      </c>
      <c r="AK118" s="17">
        <f>SUM(ENERO:DICIEMBRE!AK118)</f>
        <v>0</v>
      </c>
      <c r="AL118" s="17">
        <f>SUM(ENERO:DICIEMBRE!AL118)</f>
        <v>0</v>
      </c>
      <c r="AM118" s="17">
        <f>SUM(ENERO:DICIEMBRE!AM118)</f>
        <v>0</v>
      </c>
      <c r="AN118" s="17">
        <f>SUM(ENERO:DICIEMBRE!AN118)</f>
        <v>0</v>
      </c>
      <c r="AO118" s="17">
        <f>SUM(ENERO:DICIEMBRE!AO118)</f>
        <v>0</v>
      </c>
      <c r="AP118" s="17">
        <f>SUM(ENERO:DICIEMBRE!AP118)</f>
        <v>0</v>
      </c>
      <c r="AQ118" s="17">
        <f>SUM(ENERO:DICIEMBRE!AQ118)</f>
        <v>0</v>
      </c>
      <c r="AR118" s="17">
        <f>SUM(ENERO:DICIEMBRE!AR118)</f>
        <v>0</v>
      </c>
      <c r="AS118" s="17">
        <f>SUM(ENERO:DICIEMBRE!AS118)</f>
        <v>0</v>
      </c>
      <c r="AT118" s="17">
        <f>SUM(ENERO:DICIEMBRE!AT118)</f>
        <v>0</v>
      </c>
      <c r="AU118" s="17">
        <f>SUM(ENERO:DICIEMBRE!AU118)</f>
        <v>0</v>
      </c>
      <c r="AV118" s="17">
        <f>SUM(ENERO:DICIEMBRE!AV118)</f>
        <v>0</v>
      </c>
      <c r="AW118" s="17">
        <f>SUM(ENERO:DICIEMBRE!AW118)</f>
        <v>0</v>
      </c>
      <c r="AX118" s="17">
        <f>SUM(ENERO:DICIEMBRE!AX118)</f>
        <v>0</v>
      </c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K118" s="2"/>
      <c r="CL118" s="2"/>
      <c r="CM118" s="2"/>
      <c r="CN118" s="2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customFormat="1" x14ac:dyDescent="0.25">
      <c r="A119" s="1424" t="s">
        <v>151</v>
      </c>
      <c r="B119" s="1425"/>
      <c r="C119" s="1426"/>
      <c r="D119" s="524">
        <f t="shared" si="101"/>
        <v>635</v>
      </c>
      <c r="E119" s="563">
        <f>SUM(K119+M119+O119+Q119+S119+U119+W119+Y119+AA119+AC119+AE119+AG119+AI119+AK119+AM119)</f>
        <v>166</v>
      </c>
      <c r="F119" s="564">
        <f>SUM(L119+N119+P119+R119+T119+V119+X119+Z119+AB119+AD119+AF119+AH119+AJ119+AL119+AN119)</f>
        <v>469</v>
      </c>
      <c r="G119" s="17">
        <f>SUM(ENERO:DICIEMBRE!G119)</f>
        <v>0</v>
      </c>
      <c r="H119" s="17">
        <f>SUM(ENERO:DICIEMBRE!H119)</f>
        <v>0</v>
      </c>
      <c r="I119" s="17">
        <f>SUM(ENERO:DICIEMBRE!I119)</f>
        <v>0</v>
      </c>
      <c r="J119" s="17">
        <f>SUM(ENERO:DICIEMBRE!J119)</f>
        <v>0</v>
      </c>
      <c r="K119" s="17">
        <f>SUM(ENERO:DICIEMBRE!K119)</f>
        <v>0</v>
      </c>
      <c r="L119" s="17">
        <f>SUM(ENERO:DICIEMBRE!L119)</f>
        <v>0</v>
      </c>
      <c r="M119" s="17">
        <f>SUM(ENERO:DICIEMBRE!M119)</f>
        <v>0</v>
      </c>
      <c r="N119" s="17">
        <f>SUM(ENERO:DICIEMBRE!N119)</f>
        <v>0</v>
      </c>
      <c r="O119" s="17">
        <f>SUM(ENERO:DICIEMBRE!O119)</f>
        <v>0</v>
      </c>
      <c r="P119" s="17">
        <f>SUM(ENERO:DICIEMBRE!P119)</f>
        <v>0</v>
      </c>
      <c r="Q119" s="17">
        <f>SUM(ENERO:DICIEMBRE!Q119)</f>
        <v>0</v>
      </c>
      <c r="R119" s="17">
        <f>SUM(ENERO:DICIEMBRE!R119)</f>
        <v>2</v>
      </c>
      <c r="S119" s="17">
        <f>SUM(ENERO:DICIEMBRE!S119)</f>
        <v>0</v>
      </c>
      <c r="T119" s="17">
        <f>SUM(ENERO:DICIEMBRE!T119)</f>
        <v>0</v>
      </c>
      <c r="U119" s="17">
        <f>SUM(ENERO:DICIEMBRE!U119)</f>
        <v>0</v>
      </c>
      <c r="V119" s="17">
        <f>SUM(ENERO:DICIEMBRE!V119)</f>
        <v>0</v>
      </c>
      <c r="W119" s="17">
        <f>SUM(ENERO:DICIEMBRE!W119)</f>
        <v>0</v>
      </c>
      <c r="X119" s="17">
        <f>SUM(ENERO:DICIEMBRE!X119)</f>
        <v>1</v>
      </c>
      <c r="Y119" s="17">
        <f>SUM(ENERO:DICIEMBRE!Y119)</f>
        <v>10</v>
      </c>
      <c r="Z119" s="17">
        <f>SUM(ENERO:DICIEMBRE!Z119)</f>
        <v>13</v>
      </c>
      <c r="AA119" s="17">
        <f>SUM(ENERO:DICIEMBRE!AA119)</f>
        <v>14</v>
      </c>
      <c r="AB119" s="17">
        <f>SUM(ENERO:DICIEMBRE!AB119)</f>
        <v>26</v>
      </c>
      <c r="AC119" s="17">
        <f>SUM(ENERO:DICIEMBRE!AC119)</f>
        <v>35</v>
      </c>
      <c r="AD119" s="17">
        <f>SUM(ENERO:DICIEMBRE!AD119)</f>
        <v>131</v>
      </c>
      <c r="AE119" s="17">
        <f>SUM(ENERO:DICIEMBRE!AE119)</f>
        <v>30</v>
      </c>
      <c r="AF119" s="17">
        <f>SUM(ENERO:DICIEMBRE!AF119)</f>
        <v>117</v>
      </c>
      <c r="AG119" s="17">
        <f>SUM(ENERO:DICIEMBRE!AG119)</f>
        <v>26</v>
      </c>
      <c r="AH119" s="17">
        <f>SUM(ENERO:DICIEMBRE!AH119)</f>
        <v>79</v>
      </c>
      <c r="AI119" s="17">
        <f>SUM(ENERO:DICIEMBRE!AI119)</f>
        <v>25</v>
      </c>
      <c r="AJ119" s="17">
        <f>SUM(ENERO:DICIEMBRE!AJ119)</f>
        <v>20</v>
      </c>
      <c r="AK119" s="17">
        <f>SUM(ENERO:DICIEMBRE!AK119)</f>
        <v>24</v>
      </c>
      <c r="AL119" s="17">
        <f>SUM(ENERO:DICIEMBRE!AL119)</f>
        <v>59</v>
      </c>
      <c r="AM119" s="17">
        <f>SUM(ENERO:DICIEMBRE!AM119)</f>
        <v>2</v>
      </c>
      <c r="AN119" s="17">
        <f>SUM(ENERO:DICIEMBRE!AN119)</f>
        <v>21</v>
      </c>
      <c r="AO119" s="17">
        <f>SUM(ENERO:DICIEMBRE!AO119)</f>
        <v>0</v>
      </c>
      <c r="AP119" s="17">
        <f>SUM(ENERO:DICIEMBRE!AP119)</f>
        <v>3</v>
      </c>
      <c r="AQ119" s="17">
        <f>SUM(ENERO:DICIEMBRE!AQ119)</f>
        <v>0</v>
      </c>
      <c r="AR119" s="17">
        <f>SUM(ENERO:DICIEMBRE!AR119)</f>
        <v>3</v>
      </c>
      <c r="AS119" s="17">
        <f>SUM(ENERO:DICIEMBRE!AS119)</f>
        <v>0</v>
      </c>
      <c r="AT119" s="17">
        <f>SUM(ENERO:DICIEMBRE!AT119)</f>
        <v>0</v>
      </c>
      <c r="AU119" s="17">
        <f>SUM(ENERO:DICIEMBRE!AU119)</f>
        <v>0</v>
      </c>
      <c r="AV119" s="17">
        <f>SUM(ENERO:DICIEMBRE!AV119)</f>
        <v>0</v>
      </c>
      <c r="AW119" s="17">
        <f>SUM(ENERO:DICIEMBRE!AW119)</f>
        <v>0</v>
      </c>
      <c r="AX119" s="17">
        <f>SUM(ENERO:DICIEMBRE!AX119)</f>
        <v>0</v>
      </c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K119" s="2"/>
      <c r="CL119" s="2"/>
      <c r="CM119" s="2"/>
      <c r="CN119" s="2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customFormat="1" x14ac:dyDescent="0.25">
      <c r="A120" s="1276" t="s">
        <v>152</v>
      </c>
      <c r="B120" s="1277"/>
      <c r="C120" s="1278"/>
      <c r="D120" s="524">
        <f t="shared" si="101"/>
        <v>186</v>
      </c>
      <c r="E120" s="563">
        <f>SUM(G120+I120+K120+M120+O120+Q120+S120+U120+W120+Y120+AA120+AC120+AE120+AG120+AI120+AK120+AM120)</f>
        <v>54</v>
      </c>
      <c r="F120" s="564">
        <f>SUM(H120+J120+L120+N120+P120+R120+T120+V120+X120+Z120+AB120+AD120+AF120+AH120+AJ120+AL120+AN120)</f>
        <v>132</v>
      </c>
      <c r="G120" s="17">
        <f>SUM(ENERO:DICIEMBRE!G120)</f>
        <v>0</v>
      </c>
      <c r="H120" s="17">
        <f>SUM(ENERO:DICIEMBRE!H120)</f>
        <v>0</v>
      </c>
      <c r="I120" s="17">
        <f>SUM(ENERO:DICIEMBRE!I120)</f>
        <v>0</v>
      </c>
      <c r="J120" s="17">
        <f>SUM(ENERO:DICIEMBRE!J120)</f>
        <v>0</v>
      </c>
      <c r="K120" s="17">
        <f>SUM(ENERO:DICIEMBRE!K120)</f>
        <v>0</v>
      </c>
      <c r="L120" s="17">
        <f>SUM(ENERO:DICIEMBRE!L120)</f>
        <v>0</v>
      </c>
      <c r="M120" s="17">
        <f>SUM(ENERO:DICIEMBRE!M120)</f>
        <v>0</v>
      </c>
      <c r="N120" s="17">
        <f>SUM(ENERO:DICIEMBRE!N120)</f>
        <v>0</v>
      </c>
      <c r="O120" s="17">
        <f>SUM(ENERO:DICIEMBRE!O120)</f>
        <v>0</v>
      </c>
      <c r="P120" s="17">
        <f>SUM(ENERO:DICIEMBRE!P120)</f>
        <v>0</v>
      </c>
      <c r="Q120" s="17">
        <f>SUM(ENERO:DICIEMBRE!Q120)</f>
        <v>0</v>
      </c>
      <c r="R120" s="17">
        <f>SUM(ENERO:DICIEMBRE!R120)</f>
        <v>0</v>
      </c>
      <c r="S120" s="17">
        <f>SUM(ENERO:DICIEMBRE!S120)</f>
        <v>0</v>
      </c>
      <c r="T120" s="17">
        <f>SUM(ENERO:DICIEMBRE!T120)</f>
        <v>0</v>
      </c>
      <c r="U120" s="17">
        <f>SUM(ENERO:DICIEMBRE!U120)</f>
        <v>0</v>
      </c>
      <c r="V120" s="17">
        <f>SUM(ENERO:DICIEMBRE!V120)</f>
        <v>2</v>
      </c>
      <c r="W120" s="17">
        <f>SUM(ENERO:DICIEMBRE!W120)</f>
        <v>1</v>
      </c>
      <c r="X120" s="17">
        <f>SUM(ENERO:DICIEMBRE!X120)</f>
        <v>2</v>
      </c>
      <c r="Y120" s="17">
        <f>SUM(ENERO:DICIEMBRE!Y120)</f>
        <v>19</v>
      </c>
      <c r="Z120" s="17">
        <f>SUM(ENERO:DICIEMBRE!Z120)</f>
        <v>16</v>
      </c>
      <c r="AA120" s="17">
        <f>SUM(ENERO:DICIEMBRE!AA120)</f>
        <v>7</v>
      </c>
      <c r="AB120" s="17">
        <f>SUM(ENERO:DICIEMBRE!AB120)</f>
        <v>15</v>
      </c>
      <c r="AC120" s="17">
        <f>SUM(ENERO:DICIEMBRE!AC120)</f>
        <v>1</v>
      </c>
      <c r="AD120" s="17">
        <f>SUM(ENERO:DICIEMBRE!AD120)</f>
        <v>21</v>
      </c>
      <c r="AE120" s="17">
        <f>SUM(ENERO:DICIEMBRE!AE120)</f>
        <v>7</v>
      </c>
      <c r="AF120" s="17">
        <f>SUM(ENERO:DICIEMBRE!AF120)</f>
        <v>28</v>
      </c>
      <c r="AG120" s="17">
        <f>SUM(ENERO:DICIEMBRE!AG120)</f>
        <v>3</v>
      </c>
      <c r="AH120" s="17">
        <f>SUM(ENERO:DICIEMBRE!AH120)</f>
        <v>29</v>
      </c>
      <c r="AI120" s="17">
        <f>SUM(ENERO:DICIEMBRE!AI120)</f>
        <v>8</v>
      </c>
      <c r="AJ120" s="17">
        <f>SUM(ENERO:DICIEMBRE!AJ120)</f>
        <v>8</v>
      </c>
      <c r="AK120" s="17">
        <f>SUM(ENERO:DICIEMBRE!AK120)</f>
        <v>4</v>
      </c>
      <c r="AL120" s="17">
        <f>SUM(ENERO:DICIEMBRE!AL120)</f>
        <v>9</v>
      </c>
      <c r="AM120" s="17">
        <f>SUM(ENERO:DICIEMBRE!AM120)</f>
        <v>4</v>
      </c>
      <c r="AN120" s="17">
        <f>SUM(ENERO:DICIEMBRE!AN120)</f>
        <v>2</v>
      </c>
      <c r="AO120" s="17">
        <f>SUM(ENERO:DICIEMBRE!AO120)</f>
        <v>0</v>
      </c>
      <c r="AP120" s="17">
        <f>SUM(ENERO:DICIEMBRE!AP120)</f>
        <v>2</v>
      </c>
      <c r="AQ120" s="17">
        <f>SUM(ENERO:DICIEMBRE!AQ120)</f>
        <v>0</v>
      </c>
      <c r="AR120" s="17">
        <f>SUM(ENERO:DICIEMBRE!AR120)</f>
        <v>0</v>
      </c>
      <c r="AS120" s="17">
        <f>SUM(ENERO:DICIEMBRE!AS120)</f>
        <v>0</v>
      </c>
      <c r="AT120" s="17">
        <f>SUM(ENERO:DICIEMBRE!AT120)</f>
        <v>0</v>
      </c>
      <c r="AU120" s="17">
        <f>SUM(ENERO:DICIEMBRE!AU120)</f>
        <v>0</v>
      </c>
      <c r="AV120" s="17">
        <f>SUM(ENERO:DICIEMBRE!AV120)</f>
        <v>0</v>
      </c>
      <c r="AW120" s="17">
        <f>SUM(ENERO:DICIEMBRE!AW120)</f>
        <v>0</v>
      </c>
      <c r="AX120" s="17">
        <f>SUM(ENERO:DICIEMBRE!AX120)</f>
        <v>0</v>
      </c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K120" s="2"/>
      <c r="CL120" s="2"/>
      <c r="CM120" s="2"/>
      <c r="CN120" s="2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customFormat="1" x14ac:dyDescent="0.25">
      <c r="A121" s="1279" t="s">
        <v>153</v>
      </c>
      <c r="B121" s="1280"/>
      <c r="C121" s="1281"/>
      <c r="D121" s="524">
        <f t="shared" si="101"/>
        <v>337</v>
      </c>
      <c r="E121" s="563">
        <f>SUM(Q121+S121+U121+W121+Y121+AA121+AC121+AE121+AG121+AI121+AK121+AM121)</f>
        <v>120</v>
      </c>
      <c r="F121" s="564">
        <f>SUM(R121+T121+V121+X121+Z121+AB121+AD121+AF121+AH121+AJ121+AL121+AN121)</f>
        <v>217</v>
      </c>
      <c r="G121" s="17">
        <f>SUM(ENERO:DICIEMBRE!G121)</f>
        <v>0</v>
      </c>
      <c r="H121" s="17">
        <f>SUM(ENERO:DICIEMBRE!H121)</f>
        <v>0</v>
      </c>
      <c r="I121" s="17">
        <f>SUM(ENERO:DICIEMBRE!I121)</f>
        <v>0</v>
      </c>
      <c r="J121" s="17">
        <f>SUM(ENERO:DICIEMBRE!J121)</f>
        <v>0</v>
      </c>
      <c r="K121" s="17">
        <f>SUM(ENERO:DICIEMBRE!K121)</f>
        <v>0</v>
      </c>
      <c r="L121" s="17">
        <f>SUM(ENERO:DICIEMBRE!L121)</f>
        <v>0</v>
      </c>
      <c r="M121" s="17">
        <f>SUM(ENERO:DICIEMBRE!M121)</f>
        <v>0</v>
      </c>
      <c r="N121" s="17">
        <f>SUM(ENERO:DICIEMBRE!N121)</f>
        <v>0</v>
      </c>
      <c r="O121" s="17">
        <f>SUM(ENERO:DICIEMBRE!O121)</f>
        <v>0</v>
      </c>
      <c r="P121" s="17">
        <f>SUM(ENERO:DICIEMBRE!P121)</f>
        <v>0</v>
      </c>
      <c r="Q121" s="17">
        <f>SUM(ENERO:DICIEMBRE!Q121)</f>
        <v>0</v>
      </c>
      <c r="R121" s="17">
        <f>SUM(ENERO:DICIEMBRE!R121)</f>
        <v>0</v>
      </c>
      <c r="S121" s="17">
        <f>SUM(ENERO:DICIEMBRE!S121)</f>
        <v>0</v>
      </c>
      <c r="T121" s="17">
        <f>SUM(ENERO:DICIEMBRE!T121)</f>
        <v>0</v>
      </c>
      <c r="U121" s="17">
        <f>SUM(ENERO:DICIEMBRE!U121)</f>
        <v>0</v>
      </c>
      <c r="V121" s="17">
        <f>SUM(ENERO:DICIEMBRE!V121)</f>
        <v>0</v>
      </c>
      <c r="W121" s="17">
        <f>SUM(ENERO:DICIEMBRE!W121)</f>
        <v>0</v>
      </c>
      <c r="X121" s="17">
        <f>SUM(ENERO:DICIEMBRE!X121)</f>
        <v>0</v>
      </c>
      <c r="Y121" s="17">
        <f>SUM(ENERO:DICIEMBRE!Y121)</f>
        <v>0</v>
      </c>
      <c r="Z121" s="17">
        <f>SUM(ENERO:DICIEMBRE!Z121)</f>
        <v>0</v>
      </c>
      <c r="AA121" s="17">
        <f>SUM(ENERO:DICIEMBRE!AA121)</f>
        <v>1</v>
      </c>
      <c r="AB121" s="17">
        <f>SUM(ENERO:DICIEMBRE!AB121)</f>
        <v>0</v>
      </c>
      <c r="AC121" s="17">
        <f>SUM(ENERO:DICIEMBRE!AC121)</f>
        <v>2</v>
      </c>
      <c r="AD121" s="17">
        <f>SUM(ENERO:DICIEMBRE!AD121)</f>
        <v>10</v>
      </c>
      <c r="AE121" s="17">
        <f>SUM(ENERO:DICIEMBRE!AE121)</f>
        <v>6</v>
      </c>
      <c r="AF121" s="17">
        <f>SUM(ENERO:DICIEMBRE!AF121)</f>
        <v>21</v>
      </c>
      <c r="AG121" s="17">
        <f>SUM(ENERO:DICIEMBRE!AG121)</f>
        <v>20</v>
      </c>
      <c r="AH121" s="17">
        <f>SUM(ENERO:DICIEMBRE!AH121)</f>
        <v>39</v>
      </c>
      <c r="AI121" s="17">
        <f>SUM(ENERO:DICIEMBRE!AI121)</f>
        <v>14</v>
      </c>
      <c r="AJ121" s="17">
        <f>SUM(ENERO:DICIEMBRE!AJ121)</f>
        <v>30</v>
      </c>
      <c r="AK121" s="17">
        <f>SUM(ENERO:DICIEMBRE!AK121)</f>
        <v>37</v>
      </c>
      <c r="AL121" s="17">
        <f>SUM(ENERO:DICIEMBRE!AL121)</f>
        <v>55</v>
      </c>
      <c r="AM121" s="17">
        <f>SUM(ENERO:DICIEMBRE!AM121)</f>
        <v>40</v>
      </c>
      <c r="AN121" s="17">
        <f>SUM(ENERO:DICIEMBRE!AN121)</f>
        <v>62</v>
      </c>
      <c r="AO121" s="17">
        <f>SUM(ENERO:DICIEMBRE!AO121)</f>
        <v>0</v>
      </c>
      <c r="AP121" s="17">
        <f>SUM(ENERO:DICIEMBRE!AP121)</f>
        <v>1</v>
      </c>
      <c r="AQ121" s="17">
        <f>SUM(ENERO:DICIEMBRE!AQ121)</f>
        <v>0</v>
      </c>
      <c r="AR121" s="17">
        <f>SUM(ENERO:DICIEMBRE!AR121)</f>
        <v>0</v>
      </c>
      <c r="AS121" s="17">
        <f>SUM(ENERO:DICIEMBRE!AS121)</f>
        <v>0</v>
      </c>
      <c r="AT121" s="17">
        <f>SUM(ENERO:DICIEMBRE!AT121)</f>
        <v>30</v>
      </c>
      <c r="AU121" s="17">
        <f>SUM(ENERO:DICIEMBRE!AU121)</f>
        <v>2</v>
      </c>
      <c r="AV121" s="17">
        <f>SUM(ENERO:DICIEMBRE!AV121)</f>
        <v>0</v>
      </c>
      <c r="AW121" s="17">
        <f>SUM(ENERO:DICIEMBRE!AW121)</f>
        <v>0</v>
      </c>
      <c r="AX121" s="17">
        <f>SUM(ENERO:DICIEMBRE!AX121)</f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K121" s="2"/>
      <c r="CL121" s="2"/>
      <c r="CM121" s="2"/>
      <c r="CN121" s="2"/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customForma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17">
        <f>SUM(ENERO:DICIEMBRE!G122)</f>
        <v>0</v>
      </c>
      <c r="H122" s="17">
        <f>SUM(ENERO:DICIEMBRE!H122)</f>
        <v>0</v>
      </c>
      <c r="I122" s="17">
        <f>SUM(ENERO:DICIEMBRE!I122)</f>
        <v>0</v>
      </c>
      <c r="J122" s="17">
        <f>SUM(ENERO:DICIEMBRE!J122)</f>
        <v>0</v>
      </c>
      <c r="K122" s="17">
        <f>SUM(ENERO:DICIEMBRE!K122)</f>
        <v>0</v>
      </c>
      <c r="L122" s="17">
        <f>SUM(ENERO:DICIEMBRE!L122)</f>
        <v>0</v>
      </c>
      <c r="M122" s="17">
        <f>SUM(ENERO:DICIEMBRE!M122)</f>
        <v>0</v>
      </c>
      <c r="N122" s="17">
        <f>SUM(ENERO:DICIEMBRE!N122)</f>
        <v>0</v>
      </c>
      <c r="O122" s="17">
        <f>SUM(ENERO:DICIEMBRE!O122)</f>
        <v>0</v>
      </c>
      <c r="P122" s="17">
        <f>SUM(ENERO:DICIEMBRE!P122)</f>
        <v>0</v>
      </c>
      <c r="Q122" s="17">
        <f>SUM(ENERO:DICIEMBRE!Q122)</f>
        <v>0</v>
      </c>
      <c r="R122" s="17">
        <f>SUM(ENERO:DICIEMBRE!R122)</f>
        <v>0</v>
      </c>
      <c r="S122" s="17">
        <f>SUM(ENERO:DICIEMBRE!S122)</f>
        <v>0</v>
      </c>
      <c r="T122" s="17">
        <f>SUM(ENERO:DICIEMBRE!T122)</f>
        <v>0</v>
      </c>
      <c r="U122" s="17">
        <f>SUM(ENERO:DICIEMBRE!U122)</f>
        <v>0</v>
      </c>
      <c r="V122" s="17">
        <f>SUM(ENERO:DICIEMBRE!V122)</f>
        <v>0</v>
      </c>
      <c r="W122" s="17">
        <f>SUM(ENERO:DICIEMBRE!W122)</f>
        <v>0</v>
      </c>
      <c r="X122" s="17">
        <f>SUM(ENERO:DICIEMBRE!X122)</f>
        <v>0</v>
      </c>
      <c r="Y122" s="17">
        <f>SUM(ENERO:DICIEMBRE!Y122)</f>
        <v>0</v>
      </c>
      <c r="Z122" s="17">
        <f>SUM(ENERO:DICIEMBRE!Z122)</f>
        <v>0</v>
      </c>
      <c r="AA122" s="17">
        <f>SUM(ENERO:DICIEMBRE!AA122)</f>
        <v>0</v>
      </c>
      <c r="AB122" s="17">
        <f>SUM(ENERO:DICIEMBRE!AB122)</f>
        <v>0</v>
      </c>
      <c r="AC122" s="17">
        <f>SUM(ENERO:DICIEMBRE!AC122)</f>
        <v>0</v>
      </c>
      <c r="AD122" s="17">
        <f>SUM(ENERO:DICIEMBRE!AD122)</f>
        <v>0</v>
      </c>
      <c r="AE122" s="17">
        <f>SUM(ENERO:DICIEMBRE!AE122)</f>
        <v>0</v>
      </c>
      <c r="AF122" s="17">
        <f>SUM(ENERO:DICIEMBRE!AF122)</f>
        <v>0</v>
      </c>
      <c r="AG122" s="17">
        <f>SUM(ENERO:DICIEMBRE!AG122)</f>
        <v>0</v>
      </c>
      <c r="AH122" s="17">
        <f>SUM(ENERO:DICIEMBRE!AH122)</f>
        <v>0</v>
      </c>
      <c r="AI122" s="17">
        <f>SUM(ENERO:DICIEMBRE!AI122)</f>
        <v>0</v>
      </c>
      <c r="AJ122" s="17">
        <f>SUM(ENERO:DICIEMBRE!AJ122)</f>
        <v>0</v>
      </c>
      <c r="AK122" s="17">
        <f>SUM(ENERO:DICIEMBRE!AK122)</f>
        <v>0</v>
      </c>
      <c r="AL122" s="17">
        <f>SUM(ENERO:DICIEMBRE!AL122)</f>
        <v>0</v>
      </c>
      <c r="AM122" s="17">
        <f>SUM(ENERO:DICIEMBRE!AM122)</f>
        <v>0</v>
      </c>
      <c r="AN122" s="17">
        <f>SUM(ENERO:DICIEMBRE!AN122)</f>
        <v>0</v>
      </c>
      <c r="AO122" s="17">
        <f>SUM(ENERO:DICIEMBRE!AO122)</f>
        <v>0</v>
      </c>
      <c r="AP122" s="17">
        <f>SUM(ENERO:DICIEMBRE!AP122)</f>
        <v>0</v>
      </c>
      <c r="AQ122" s="17">
        <f>SUM(ENERO:DICIEMBRE!AQ122)</f>
        <v>0</v>
      </c>
      <c r="AR122" s="17">
        <f>SUM(ENERO:DICIEMBRE!AR122)</f>
        <v>0</v>
      </c>
      <c r="AS122" s="17">
        <f>SUM(ENERO:DICIEMBRE!AS122)</f>
        <v>0</v>
      </c>
      <c r="AT122" s="17">
        <f>SUM(ENERO:DICIEMBRE!AT122)</f>
        <v>0</v>
      </c>
      <c r="AU122" s="17">
        <f>SUM(ENERO:DICIEMBRE!AU122)</f>
        <v>0</v>
      </c>
      <c r="AV122" s="17">
        <f>SUM(ENERO:DICIEMBRE!AV122)</f>
        <v>0</v>
      </c>
      <c r="AW122" s="17">
        <f>SUM(ENERO:DICIEMBRE!AW122)</f>
        <v>0</v>
      </c>
      <c r="AX122" s="17">
        <f>SUM(ENERO:DICIEMBRE!AX122)</f>
        <v>0</v>
      </c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K122" s="2"/>
      <c r="CL122" s="2"/>
      <c r="CM122" s="2"/>
      <c r="CN122" s="2"/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customFormat="1" x14ac:dyDescent="0.25">
      <c r="A123" s="1276" t="s">
        <v>155</v>
      </c>
      <c r="B123" s="1277"/>
      <c r="C123" s="1278"/>
      <c r="D123" s="524">
        <f t="shared" si="101"/>
        <v>32</v>
      </c>
      <c r="E123" s="563">
        <f t="shared" ref="E123:F127" si="111">SUM(Y123+AA123+AC123+AE123+AG123+AI123+AK123+AM123)</f>
        <v>8</v>
      </c>
      <c r="F123" s="564">
        <f t="shared" si="111"/>
        <v>24</v>
      </c>
      <c r="G123" s="17">
        <f>SUM(ENERO:DICIEMBRE!G123)</f>
        <v>0</v>
      </c>
      <c r="H123" s="17">
        <f>SUM(ENERO:DICIEMBRE!H123)</f>
        <v>0</v>
      </c>
      <c r="I123" s="17">
        <f>SUM(ENERO:DICIEMBRE!I123)</f>
        <v>0</v>
      </c>
      <c r="J123" s="17">
        <f>SUM(ENERO:DICIEMBRE!J123)</f>
        <v>0</v>
      </c>
      <c r="K123" s="17">
        <f>SUM(ENERO:DICIEMBRE!K123)</f>
        <v>0</v>
      </c>
      <c r="L123" s="17">
        <f>SUM(ENERO:DICIEMBRE!L123)</f>
        <v>0</v>
      </c>
      <c r="M123" s="17">
        <f>SUM(ENERO:DICIEMBRE!M123)</f>
        <v>0</v>
      </c>
      <c r="N123" s="17">
        <f>SUM(ENERO:DICIEMBRE!N123)</f>
        <v>0</v>
      </c>
      <c r="O123" s="17">
        <f>SUM(ENERO:DICIEMBRE!O123)</f>
        <v>0</v>
      </c>
      <c r="P123" s="17">
        <f>SUM(ENERO:DICIEMBRE!P123)</f>
        <v>0</v>
      </c>
      <c r="Q123" s="17">
        <f>SUM(ENERO:DICIEMBRE!Q123)</f>
        <v>0</v>
      </c>
      <c r="R123" s="17">
        <f>SUM(ENERO:DICIEMBRE!R123)</f>
        <v>0</v>
      </c>
      <c r="S123" s="17">
        <f>SUM(ENERO:DICIEMBRE!S123)</f>
        <v>0</v>
      </c>
      <c r="T123" s="17">
        <f>SUM(ENERO:DICIEMBRE!T123)</f>
        <v>0</v>
      </c>
      <c r="U123" s="17">
        <f>SUM(ENERO:DICIEMBRE!U123)</f>
        <v>0</v>
      </c>
      <c r="V123" s="17">
        <f>SUM(ENERO:DICIEMBRE!V123)</f>
        <v>0</v>
      </c>
      <c r="W123" s="17">
        <f>SUM(ENERO:DICIEMBRE!W123)</f>
        <v>0</v>
      </c>
      <c r="X123" s="17">
        <f>SUM(ENERO:DICIEMBRE!X123)</f>
        <v>0</v>
      </c>
      <c r="Y123" s="17">
        <f>SUM(ENERO:DICIEMBRE!Y123)</f>
        <v>1</v>
      </c>
      <c r="Z123" s="17">
        <f>SUM(ENERO:DICIEMBRE!Z123)</f>
        <v>0</v>
      </c>
      <c r="AA123" s="17">
        <f>SUM(ENERO:DICIEMBRE!AA123)</f>
        <v>2</v>
      </c>
      <c r="AB123" s="17">
        <f>SUM(ENERO:DICIEMBRE!AB123)</f>
        <v>0</v>
      </c>
      <c r="AC123" s="17">
        <f>SUM(ENERO:DICIEMBRE!AC123)</f>
        <v>0</v>
      </c>
      <c r="AD123" s="17">
        <f>SUM(ENERO:DICIEMBRE!AD123)</f>
        <v>6</v>
      </c>
      <c r="AE123" s="17">
        <f>SUM(ENERO:DICIEMBRE!AE123)</f>
        <v>2</v>
      </c>
      <c r="AF123" s="17">
        <f>SUM(ENERO:DICIEMBRE!AF123)</f>
        <v>6</v>
      </c>
      <c r="AG123" s="17">
        <f>SUM(ENERO:DICIEMBRE!AG123)</f>
        <v>0</v>
      </c>
      <c r="AH123" s="17">
        <f>SUM(ENERO:DICIEMBRE!AH123)</f>
        <v>4</v>
      </c>
      <c r="AI123" s="17">
        <f>SUM(ENERO:DICIEMBRE!AI123)</f>
        <v>2</v>
      </c>
      <c r="AJ123" s="17">
        <f>SUM(ENERO:DICIEMBRE!AJ123)</f>
        <v>3</v>
      </c>
      <c r="AK123" s="17">
        <f>SUM(ENERO:DICIEMBRE!AK123)</f>
        <v>0</v>
      </c>
      <c r="AL123" s="17">
        <f>SUM(ENERO:DICIEMBRE!AL123)</f>
        <v>2</v>
      </c>
      <c r="AM123" s="17">
        <f>SUM(ENERO:DICIEMBRE!AM123)</f>
        <v>1</v>
      </c>
      <c r="AN123" s="17">
        <f>SUM(ENERO:DICIEMBRE!AN123)</f>
        <v>3</v>
      </c>
      <c r="AO123" s="17">
        <f>SUM(ENERO:DICIEMBRE!AO123)</f>
        <v>0</v>
      </c>
      <c r="AP123" s="17">
        <f>SUM(ENERO:DICIEMBRE!AP123)</f>
        <v>0</v>
      </c>
      <c r="AQ123" s="17">
        <f>SUM(ENERO:DICIEMBRE!AQ123)</f>
        <v>0</v>
      </c>
      <c r="AR123" s="17">
        <f>SUM(ENERO:DICIEMBRE!AR123)</f>
        <v>0</v>
      </c>
      <c r="AS123" s="17">
        <f>SUM(ENERO:DICIEMBRE!AS123)</f>
        <v>0</v>
      </c>
      <c r="AT123" s="17">
        <f>SUM(ENERO:DICIEMBRE!AT123)</f>
        <v>0</v>
      </c>
      <c r="AU123" s="17">
        <f>SUM(ENERO:DICIEMBRE!AU123)</f>
        <v>0</v>
      </c>
      <c r="AV123" s="17">
        <f>SUM(ENERO:DICIEMBRE!AV123)</f>
        <v>0</v>
      </c>
      <c r="AW123" s="17">
        <f>SUM(ENERO:DICIEMBRE!AW123)</f>
        <v>0</v>
      </c>
      <c r="AX123" s="17">
        <f>SUM(ENERO:DICIEMBRE!AX123)</f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K123" s="2"/>
      <c r="CL123" s="2"/>
      <c r="CM123" s="2"/>
      <c r="CN123" s="2"/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customFormat="1" x14ac:dyDescent="0.25">
      <c r="A124" s="1424" t="s">
        <v>156</v>
      </c>
      <c r="B124" s="1425"/>
      <c r="C124" s="1426"/>
      <c r="D124" s="524">
        <f t="shared" si="101"/>
        <v>62</v>
      </c>
      <c r="E124" s="563">
        <f t="shared" si="111"/>
        <v>16</v>
      </c>
      <c r="F124" s="564">
        <f t="shared" si="111"/>
        <v>46</v>
      </c>
      <c r="G124" s="17">
        <f>SUM(ENERO:DICIEMBRE!G124)</f>
        <v>0</v>
      </c>
      <c r="H124" s="17">
        <f>SUM(ENERO:DICIEMBRE!H124)</f>
        <v>0</v>
      </c>
      <c r="I124" s="17">
        <f>SUM(ENERO:DICIEMBRE!I124)</f>
        <v>0</v>
      </c>
      <c r="J124" s="17">
        <f>SUM(ENERO:DICIEMBRE!J124)</f>
        <v>0</v>
      </c>
      <c r="K124" s="17">
        <f>SUM(ENERO:DICIEMBRE!K124)</f>
        <v>0</v>
      </c>
      <c r="L124" s="17">
        <f>SUM(ENERO:DICIEMBRE!L124)</f>
        <v>0</v>
      </c>
      <c r="M124" s="17">
        <f>SUM(ENERO:DICIEMBRE!M124)</f>
        <v>0</v>
      </c>
      <c r="N124" s="17">
        <f>SUM(ENERO:DICIEMBRE!N124)</f>
        <v>0</v>
      </c>
      <c r="O124" s="17">
        <f>SUM(ENERO:DICIEMBRE!O124)</f>
        <v>0</v>
      </c>
      <c r="P124" s="17">
        <f>SUM(ENERO:DICIEMBRE!P124)</f>
        <v>0</v>
      </c>
      <c r="Q124" s="17">
        <f>SUM(ENERO:DICIEMBRE!Q124)</f>
        <v>0</v>
      </c>
      <c r="R124" s="17">
        <f>SUM(ENERO:DICIEMBRE!R124)</f>
        <v>0</v>
      </c>
      <c r="S124" s="17">
        <f>SUM(ENERO:DICIEMBRE!S124)</f>
        <v>0</v>
      </c>
      <c r="T124" s="17">
        <f>SUM(ENERO:DICIEMBRE!T124)</f>
        <v>0</v>
      </c>
      <c r="U124" s="17">
        <f>SUM(ENERO:DICIEMBRE!U124)</f>
        <v>0</v>
      </c>
      <c r="V124" s="17">
        <f>SUM(ENERO:DICIEMBRE!V124)</f>
        <v>0</v>
      </c>
      <c r="W124" s="17">
        <f>SUM(ENERO:DICIEMBRE!W124)</f>
        <v>0</v>
      </c>
      <c r="X124" s="17">
        <f>SUM(ENERO:DICIEMBRE!X124)</f>
        <v>0</v>
      </c>
      <c r="Y124" s="17">
        <f>SUM(ENERO:DICIEMBRE!Y124)</f>
        <v>0</v>
      </c>
      <c r="Z124" s="17">
        <f>SUM(ENERO:DICIEMBRE!Z124)</f>
        <v>0</v>
      </c>
      <c r="AA124" s="17">
        <f>SUM(ENERO:DICIEMBRE!AA124)</f>
        <v>0</v>
      </c>
      <c r="AB124" s="17">
        <f>SUM(ENERO:DICIEMBRE!AB124)</f>
        <v>3</v>
      </c>
      <c r="AC124" s="17">
        <f>SUM(ENERO:DICIEMBRE!AC124)</f>
        <v>2</v>
      </c>
      <c r="AD124" s="17">
        <f>SUM(ENERO:DICIEMBRE!AD124)</f>
        <v>15</v>
      </c>
      <c r="AE124" s="17">
        <f>SUM(ENERO:DICIEMBRE!AE124)</f>
        <v>3</v>
      </c>
      <c r="AF124" s="17">
        <f>SUM(ENERO:DICIEMBRE!AF124)</f>
        <v>10</v>
      </c>
      <c r="AG124" s="17">
        <f>SUM(ENERO:DICIEMBRE!AG124)</f>
        <v>5</v>
      </c>
      <c r="AH124" s="17">
        <f>SUM(ENERO:DICIEMBRE!AH124)</f>
        <v>11</v>
      </c>
      <c r="AI124" s="17">
        <f>SUM(ENERO:DICIEMBRE!AI124)</f>
        <v>4</v>
      </c>
      <c r="AJ124" s="17">
        <f>SUM(ENERO:DICIEMBRE!AJ124)</f>
        <v>5</v>
      </c>
      <c r="AK124" s="17">
        <f>SUM(ENERO:DICIEMBRE!AK124)</f>
        <v>1</v>
      </c>
      <c r="AL124" s="17">
        <f>SUM(ENERO:DICIEMBRE!AL124)</f>
        <v>2</v>
      </c>
      <c r="AM124" s="17">
        <f>SUM(ENERO:DICIEMBRE!AM124)</f>
        <v>1</v>
      </c>
      <c r="AN124" s="17">
        <f>SUM(ENERO:DICIEMBRE!AN124)</f>
        <v>0</v>
      </c>
      <c r="AO124" s="17">
        <f>SUM(ENERO:DICIEMBRE!AO124)</f>
        <v>0</v>
      </c>
      <c r="AP124" s="17">
        <f>SUM(ENERO:DICIEMBRE!AP124)</f>
        <v>0</v>
      </c>
      <c r="AQ124" s="17">
        <f>SUM(ENERO:DICIEMBRE!AQ124)</f>
        <v>0</v>
      </c>
      <c r="AR124" s="17">
        <f>SUM(ENERO:DICIEMBRE!AR124)</f>
        <v>0</v>
      </c>
      <c r="AS124" s="17">
        <f>SUM(ENERO:DICIEMBRE!AS124)</f>
        <v>0</v>
      </c>
      <c r="AT124" s="17">
        <f>SUM(ENERO:DICIEMBRE!AT124)</f>
        <v>0</v>
      </c>
      <c r="AU124" s="17">
        <f>SUM(ENERO:DICIEMBRE!AU124)</f>
        <v>0</v>
      </c>
      <c r="AV124" s="17">
        <f>SUM(ENERO:DICIEMBRE!AV124)</f>
        <v>0</v>
      </c>
      <c r="AW124" s="17">
        <f>SUM(ENERO:DICIEMBRE!AW124)</f>
        <v>0</v>
      </c>
      <c r="AX124" s="17">
        <f>SUM(ENERO:DICIEMBRE!AX124)</f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K124" s="2"/>
      <c r="CL124" s="2"/>
      <c r="CM124" s="2"/>
      <c r="CN124" s="2"/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customForma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17">
        <f>SUM(ENERO:DICIEMBRE!G125)</f>
        <v>0</v>
      </c>
      <c r="H125" s="17">
        <f>SUM(ENERO:DICIEMBRE!H125)</f>
        <v>0</v>
      </c>
      <c r="I125" s="17">
        <f>SUM(ENERO:DICIEMBRE!I125)</f>
        <v>0</v>
      </c>
      <c r="J125" s="17">
        <f>SUM(ENERO:DICIEMBRE!J125)</f>
        <v>0</v>
      </c>
      <c r="K125" s="17">
        <f>SUM(ENERO:DICIEMBRE!K125)</f>
        <v>0</v>
      </c>
      <c r="L125" s="17">
        <f>SUM(ENERO:DICIEMBRE!L125)</f>
        <v>0</v>
      </c>
      <c r="M125" s="17">
        <f>SUM(ENERO:DICIEMBRE!M125)</f>
        <v>0</v>
      </c>
      <c r="N125" s="17">
        <f>SUM(ENERO:DICIEMBRE!N125)</f>
        <v>0</v>
      </c>
      <c r="O125" s="17">
        <f>SUM(ENERO:DICIEMBRE!O125)</f>
        <v>0</v>
      </c>
      <c r="P125" s="17">
        <f>SUM(ENERO:DICIEMBRE!P125)</f>
        <v>0</v>
      </c>
      <c r="Q125" s="17">
        <f>SUM(ENERO:DICIEMBRE!Q125)</f>
        <v>0</v>
      </c>
      <c r="R125" s="17">
        <f>SUM(ENERO:DICIEMBRE!R125)</f>
        <v>0</v>
      </c>
      <c r="S125" s="17">
        <f>SUM(ENERO:DICIEMBRE!S125)</f>
        <v>0</v>
      </c>
      <c r="T125" s="17">
        <f>SUM(ENERO:DICIEMBRE!T125)</f>
        <v>0</v>
      </c>
      <c r="U125" s="17">
        <f>SUM(ENERO:DICIEMBRE!U125)</f>
        <v>0</v>
      </c>
      <c r="V125" s="17">
        <f>SUM(ENERO:DICIEMBRE!V125)</f>
        <v>0</v>
      </c>
      <c r="W125" s="17">
        <f>SUM(ENERO:DICIEMBRE!W125)</f>
        <v>0</v>
      </c>
      <c r="X125" s="17">
        <f>SUM(ENERO:DICIEMBRE!X125)</f>
        <v>0</v>
      </c>
      <c r="Y125" s="17">
        <f>SUM(ENERO:DICIEMBRE!Y125)</f>
        <v>0</v>
      </c>
      <c r="Z125" s="17">
        <f>SUM(ENERO:DICIEMBRE!Z125)</f>
        <v>0</v>
      </c>
      <c r="AA125" s="17">
        <f>SUM(ENERO:DICIEMBRE!AA125)</f>
        <v>0</v>
      </c>
      <c r="AB125" s="17">
        <f>SUM(ENERO:DICIEMBRE!AB125)</f>
        <v>0</v>
      </c>
      <c r="AC125" s="17">
        <f>SUM(ENERO:DICIEMBRE!AC125)</f>
        <v>0</v>
      </c>
      <c r="AD125" s="17">
        <f>SUM(ENERO:DICIEMBRE!AD125)</f>
        <v>0</v>
      </c>
      <c r="AE125" s="17">
        <f>SUM(ENERO:DICIEMBRE!AE125)</f>
        <v>0</v>
      </c>
      <c r="AF125" s="17">
        <f>SUM(ENERO:DICIEMBRE!AF125)</f>
        <v>0</v>
      </c>
      <c r="AG125" s="17">
        <f>SUM(ENERO:DICIEMBRE!AG125)</f>
        <v>0</v>
      </c>
      <c r="AH125" s="17">
        <f>SUM(ENERO:DICIEMBRE!AH125)</f>
        <v>0</v>
      </c>
      <c r="AI125" s="17">
        <f>SUM(ENERO:DICIEMBRE!AI125)</f>
        <v>0</v>
      </c>
      <c r="AJ125" s="17">
        <f>SUM(ENERO:DICIEMBRE!AJ125)</f>
        <v>0</v>
      </c>
      <c r="AK125" s="17">
        <f>SUM(ENERO:DICIEMBRE!AK125)</f>
        <v>0</v>
      </c>
      <c r="AL125" s="17">
        <f>SUM(ENERO:DICIEMBRE!AL125)</f>
        <v>0</v>
      </c>
      <c r="AM125" s="17">
        <f>SUM(ENERO:DICIEMBRE!AM125)</f>
        <v>0</v>
      </c>
      <c r="AN125" s="17">
        <f>SUM(ENERO:DICIEMBRE!AN125)</f>
        <v>0</v>
      </c>
      <c r="AO125" s="17">
        <f>SUM(ENERO:DICIEMBRE!AO125)</f>
        <v>0</v>
      </c>
      <c r="AP125" s="17">
        <f>SUM(ENERO:DICIEMBRE!AP125)</f>
        <v>0</v>
      </c>
      <c r="AQ125" s="17">
        <f>SUM(ENERO:DICIEMBRE!AQ125)</f>
        <v>0</v>
      </c>
      <c r="AR125" s="17">
        <f>SUM(ENERO:DICIEMBRE!AR125)</f>
        <v>0</v>
      </c>
      <c r="AS125" s="17">
        <f>SUM(ENERO:DICIEMBRE!AS125)</f>
        <v>0</v>
      </c>
      <c r="AT125" s="17">
        <f>SUM(ENERO:DICIEMBRE!AT125)</f>
        <v>0</v>
      </c>
      <c r="AU125" s="17">
        <f>SUM(ENERO:DICIEMBRE!AU125)</f>
        <v>0</v>
      </c>
      <c r="AV125" s="17">
        <f>SUM(ENERO:DICIEMBRE!AV125)</f>
        <v>0</v>
      </c>
      <c r="AW125" s="17">
        <f>SUM(ENERO:DICIEMBRE!AW125)</f>
        <v>0</v>
      </c>
      <c r="AX125" s="17">
        <f>SUM(ENERO:DICIEMBRE!AX125)</f>
        <v>0</v>
      </c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K125" s="2"/>
      <c r="CL125" s="2"/>
      <c r="CM125" s="2"/>
      <c r="CN125" s="2"/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customFormat="1" x14ac:dyDescent="0.25">
      <c r="A126" s="1424" t="s">
        <v>158</v>
      </c>
      <c r="B126" s="1425"/>
      <c r="C126" s="1426"/>
      <c r="D126" s="524">
        <f t="shared" si="101"/>
        <v>39</v>
      </c>
      <c r="E126" s="563">
        <f>SUM(Q126+S126+U126+W126+Y126+AA126+AC126+AE126+AG126+AI126+AK126+AM126)</f>
        <v>19</v>
      </c>
      <c r="F126" s="564">
        <f>SUM(R126+T126+V126+X126+Z126+AB126+AD126+AF126+AH126+AJ126+AL126+AN126)</f>
        <v>20</v>
      </c>
      <c r="G126" s="17">
        <f>SUM(ENERO:DICIEMBRE!G126)</f>
        <v>0</v>
      </c>
      <c r="H126" s="17">
        <f>SUM(ENERO:DICIEMBRE!H126)</f>
        <v>0</v>
      </c>
      <c r="I126" s="17">
        <f>SUM(ENERO:DICIEMBRE!I126)</f>
        <v>0</v>
      </c>
      <c r="J126" s="17">
        <f>SUM(ENERO:DICIEMBRE!J126)</f>
        <v>0</v>
      </c>
      <c r="K126" s="17">
        <f>SUM(ENERO:DICIEMBRE!K126)</f>
        <v>0</v>
      </c>
      <c r="L126" s="17">
        <f>SUM(ENERO:DICIEMBRE!L126)</f>
        <v>0</v>
      </c>
      <c r="M126" s="17">
        <f>SUM(ENERO:DICIEMBRE!M126)</f>
        <v>0</v>
      </c>
      <c r="N126" s="17">
        <f>SUM(ENERO:DICIEMBRE!N126)</f>
        <v>0</v>
      </c>
      <c r="O126" s="17">
        <f>SUM(ENERO:DICIEMBRE!O126)</f>
        <v>0</v>
      </c>
      <c r="P126" s="17">
        <f>SUM(ENERO:DICIEMBRE!P126)</f>
        <v>0</v>
      </c>
      <c r="Q126" s="17">
        <f>SUM(ENERO:DICIEMBRE!Q126)</f>
        <v>0</v>
      </c>
      <c r="R126" s="17">
        <f>SUM(ENERO:DICIEMBRE!R126)</f>
        <v>0</v>
      </c>
      <c r="S126" s="17">
        <f>SUM(ENERO:DICIEMBRE!S126)</f>
        <v>0</v>
      </c>
      <c r="T126" s="17">
        <f>SUM(ENERO:DICIEMBRE!T126)</f>
        <v>0</v>
      </c>
      <c r="U126" s="17">
        <f>SUM(ENERO:DICIEMBRE!U126)</f>
        <v>0</v>
      </c>
      <c r="V126" s="17">
        <f>SUM(ENERO:DICIEMBRE!V126)</f>
        <v>0</v>
      </c>
      <c r="W126" s="17">
        <f>SUM(ENERO:DICIEMBRE!W126)</f>
        <v>0</v>
      </c>
      <c r="X126" s="17">
        <f>SUM(ENERO:DICIEMBRE!X126)</f>
        <v>0</v>
      </c>
      <c r="Y126" s="17">
        <f>SUM(ENERO:DICIEMBRE!Y126)</f>
        <v>0</v>
      </c>
      <c r="Z126" s="17">
        <f>SUM(ENERO:DICIEMBRE!Z126)</f>
        <v>0</v>
      </c>
      <c r="AA126" s="17">
        <f>SUM(ENERO:DICIEMBRE!AA126)</f>
        <v>0</v>
      </c>
      <c r="AB126" s="17">
        <f>SUM(ENERO:DICIEMBRE!AB126)</f>
        <v>0</v>
      </c>
      <c r="AC126" s="17">
        <f>SUM(ENERO:DICIEMBRE!AC126)</f>
        <v>0</v>
      </c>
      <c r="AD126" s="17">
        <f>SUM(ENERO:DICIEMBRE!AD126)</f>
        <v>2</v>
      </c>
      <c r="AE126" s="17">
        <f>SUM(ENERO:DICIEMBRE!AE126)</f>
        <v>0</v>
      </c>
      <c r="AF126" s="17">
        <f>SUM(ENERO:DICIEMBRE!AF126)</f>
        <v>1</v>
      </c>
      <c r="AG126" s="17">
        <f>SUM(ENERO:DICIEMBRE!AG126)</f>
        <v>3</v>
      </c>
      <c r="AH126" s="17">
        <f>SUM(ENERO:DICIEMBRE!AH126)</f>
        <v>4</v>
      </c>
      <c r="AI126" s="17">
        <f>SUM(ENERO:DICIEMBRE!AI126)</f>
        <v>2</v>
      </c>
      <c r="AJ126" s="17">
        <f>SUM(ENERO:DICIEMBRE!AJ126)</f>
        <v>2</v>
      </c>
      <c r="AK126" s="17">
        <f>SUM(ENERO:DICIEMBRE!AK126)</f>
        <v>7</v>
      </c>
      <c r="AL126" s="17">
        <f>SUM(ENERO:DICIEMBRE!AL126)</f>
        <v>8</v>
      </c>
      <c r="AM126" s="17">
        <f>SUM(ENERO:DICIEMBRE!AM126)</f>
        <v>7</v>
      </c>
      <c r="AN126" s="17">
        <f>SUM(ENERO:DICIEMBRE!AN126)</f>
        <v>3</v>
      </c>
      <c r="AO126" s="17">
        <f>SUM(ENERO:DICIEMBRE!AO126)</f>
        <v>0</v>
      </c>
      <c r="AP126" s="17">
        <f>SUM(ENERO:DICIEMBRE!AP126)</f>
        <v>0</v>
      </c>
      <c r="AQ126" s="17">
        <f>SUM(ENERO:DICIEMBRE!AQ126)</f>
        <v>0</v>
      </c>
      <c r="AR126" s="17">
        <f>SUM(ENERO:DICIEMBRE!AR126)</f>
        <v>0</v>
      </c>
      <c r="AS126" s="17">
        <f>SUM(ENERO:DICIEMBRE!AS126)</f>
        <v>0</v>
      </c>
      <c r="AT126" s="17">
        <f>SUM(ENERO:DICIEMBRE!AT126)</f>
        <v>6</v>
      </c>
      <c r="AU126" s="17">
        <f>SUM(ENERO:DICIEMBRE!AU126)</f>
        <v>0</v>
      </c>
      <c r="AV126" s="17">
        <f>SUM(ENERO:DICIEMBRE!AV126)</f>
        <v>0</v>
      </c>
      <c r="AW126" s="17">
        <f>SUM(ENERO:DICIEMBRE!AW126)</f>
        <v>0</v>
      </c>
      <c r="AX126" s="17">
        <f>SUM(ENERO:DICIEMBRE!AX126)</f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K126" s="2"/>
      <c r="CL126" s="2"/>
      <c r="CM126" s="2"/>
      <c r="CN126" s="2"/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customForma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17">
        <f>SUM(ENERO:DICIEMBRE!G127)</f>
        <v>0</v>
      </c>
      <c r="H127" s="17">
        <f>SUM(ENERO:DICIEMBRE!H127)</f>
        <v>0</v>
      </c>
      <c r="I127" s="17">
        <f>SUM(ENERO:DICIEMBRE!I127)</f>
        <v>0</v>
      </c>
      <c r="J127" s="17">
        <f>SUM(ENERO:DICIEMBRE!J127)</f>
        <v>0</v>
      </c>
      <c r="K127" s="17">
        <f>SUM(ENERO:DICIEMBRE!K127)</f>
        <v>0</v>
      </c>
      <c r="L127" s="17">
        <f>SUM(ENERO:DICIEMBRE!L127)</f>
        <v>0</v>
      </c>
      <c r="M127" s="17">
        <f>SUM(ENERO:DICIEMBRE!M127)</f>
        <v>0</v>
      </c>
      <c r="N127" s="17">
        <f>SUM(ENERO:DICIEMBRE!N127)</f>
        <v>0</v>
      </c>
      <c r="O127" s="17">
        <f>SUM(ENERO:DICIEMBRE!O127)</f>
        <v>0</v>
      </c>
      <c r="P127" s="17">
        <f>SUM(ENERO:DICIEMBRE!P127)</f>
        <v>0</v>
      </c>
      <c r="Q127" s="17">
        <f>SUM(ENERO:DICIEMBRE!Q127)</f>
        <v>0</v>
      </c>
      <c r="R127" s="17">
        <f>SUM(ENERO:DICIEMBRE!R127)</f>
        <v>0</v>
      </c>
      <c r="S127" s="17">
        <f>SUM(ENERO:DICIEMBRE!S127)</f>
        <v>0</v>
      </c>
      <c r="T127" s="17">
        <f>SUM(ENERO:DICIEMBRE!T127)</f>
        <v>0</v>
      </c>
      <c r="U127" s="17">
        <f>SUM(ENERO:DICIEMBRE!U127)</f>
        <v>0</v>
      </c>
      <c r="V127" s="17">
        <f>SUM(ENERO:DICIEMBRE!V127)</f>
        <v>0</v>
      </c>
      <c r="W127" s="17">
        <f>SUM(ENERO:DICIEMBRE!W127)</f>
        <v>0</v>
      </c>
      <c r="X127" s="17">
        <f>SUM(ENERO:DICIEMBRE!X127)</f>
        <v>0</v>
      </c>
      <c r="Y127" s="17">
        <f>SUM(ENERO:DICIEMBRE!Y127)</f>
        <v>0</v>
      </c>
      <c r="Z127" s="17">
        <f>SUM(ENERO:DICIEMBRE!Z127)</f>
        <v>0</v>
      </c>
      <c r="AA127" s="17">
        <f>SUM(ENERO:DICIEMBRE!AA127)</f>
        <v>0</v>
      </c>
      <c r="AB127" s="17">
        <f>SUM(ENERO:DICIEMBRE!AB127)</f>
        <v>0</v>
      </c>
      <c r="AC127" s="17">
        <f>SUM(ENERO:DICIEMBRE!AC127)</f>
        <v>0</v>
      </c>
      <c r="AD127" s="17">
        <f>SUM(ENERO:DICIEMBRE!AD127)</f>
        <v>0</v>
      </c>
      <c r="AE127" s="17">
        <f>SUM(ENERO:DICIEMBRE!AE127)</f>
        <v>0</v>
      </c>
      <c r="AF127" s="17">
        <f>SUM(ENERO:DICIEMBRE!AF127)</f>
        <v>0</v>
      </c>
      <c r="AG127" s="17">
        <f>SUM(ENERO:DICIEMBRE!AG127)</f>
        <v>0</v>
      </c>
      <c r="AH127" s="17">
        <f>SUM(ENERO:DICIEMBRE!AH127)</f>
        <v>0</v>
      </c>
      <c r="AI127" s="17">
        <f>SUM(ENERO:DICIEMBRE!AI127)</f>
        <v>0</v>
      </c>
      <c r="AJ127" s="17">
        <f>SUM(ENERO:DICIEMBRE!AJ127)</f>
        <v>0</v>
      </c>
      <c r="AK127" s="17">
        <f>SUM(ENERO:DICIEMBRE!AK127)</f>
        <v>0</v>
      </c>
      <c r="AL127" s="17">
        <f>SUM(ENERO:DICIEMBRE!AL127)</f>
        <v>0</v>
      </c>
      <c r="AM127" s="17">
        <f>SUM(ENERO:DICIEMBRE!AM127)</f>
        <v>0</v>
      </c>
      <c r="AN127" s="17">
        <f>SUM(ENERO:DICIEMBRE!AN127)</f>
        <v>0</v>
      </c>
      <c r="AO127" s="17">
        <f>SUM(ENERO:DICIEMBRE!AO127)</f>
        <v>0</v>
      </c>
      <c r="AP127" s="17">
        <f>SUM(ENERO:DICIEMBRE!AP127)</f>
        <v>0</v>
      </c>
      <c r="AQ127" s="17">
        <f>SUM(ENERO:DICIEMBRE!AQ127)</f>
        <v>0</v>
      </c>
      <c r="AR127" s="17">
        <f>SUM(ENERO:DICIEMBRE!AR127)</f>
        <v>0</v>
      </c>
      <c r="AS127" s="17">
        <f>SUM(ENERO:DICIEMBRE!AS127)</f>
        <v>0</v>
      </c>
      <c r="AT127" s="17">
        <f>SUM(ENERO:DICIEMBRE!AT127)</f>
        <v>0</v>
      </c>
      <c r="AU127" s="17">
        <f>SUM(ENERO:DICIEMBRE!AU127)</f>
        <v>0</v>
      </c>
      <c r="AV127" s="17">
        <f>SUM(ENERO:DICIEMBRE!AV127)</f>
        <v>0</v>
      </c>
      <c r="AW127" s="17">
        <f>SUM(ENERO:DICIEMBRE!AW127)</f>
        <v>0</v>
      </c>
      <c r="AX127" s="17">
        <f>SUM(ENERO:DICIEMBRE!AX127)</f>
        <v>0</v>
      </c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K127" s="2"/>
      <c r="CL127" s="2"/>
      <c r="CM127" s="2"/>
      <c r="CN127" s="2"/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customFormat="1" x14ac:dyDescent="0.25">
      <c r="A128" s="1424" t="s">
        <v>160</v>
      </c>
      <c r="B128" s="1425"/>
      <c r="C128" s="1426"/>
      <c r="D128" s="524">
        <f t="shared" si="101"/>
        <v>4</v>
      </c>
      <c r="E128" s="563">
        <f>SUM(G128+I128+K128+M128+O128+Q128+S128+U128+W128+Y128+AA128+AC128+AE128+AG128+AI128+AK128+AM128)</f>
        <v>2</v>
      </c>
      <c r="F128" s="564">
        <f>SUM(H128+J128+L128+N128+P128+R128+T128+V128+X128+Z128+AB128+AD128+AF128+AH128+AJ128+AL128+AN128)</f>
        <v>2</v>
      </c>
      <c r="G128" s="17">
        <f>SUM(ENERO:DICIEMBRE!G128)</f>
        <v>0</v>
      </c>
      <c r="H128" s="17">
        <f>SUM(ENERO:DICIEMBRE!H128)</f>
        <v>0</v>
      </c>
      <c r="I128" s="17">
        <f>SUM(ENERO:DICIEMBRE!I128)</f>
        <v>0</v>
      </c>
      <c r="J128" s="17">
        <f>SUM(ENERO:DICIEMBRE!J128)</f>
        <v>0</v>
      </c>
      <c r="K128" s="17">
        <f>SUM(ENERO:DICIEMBRE!K128)</f>
        <v>0</v>
      </c>
      <c r="L128" s="17">
        <f>SUM(ENERO:DICIEMBRE!L128)</f>
        <v>0</v>
      </c>
      <c r="M128" s="17">
        <f>SUM(ENERO:DICIEMBRE!M128)</f>
        <v>0</v>
      </c>
      <c r="N128" s="17">
        <f>SUM(ENERO:DICIEMBRE!N128)</f>
        <v>0</v>
      </c>
      <c r="O128" s="17">
        <f>SUM(ENERO:DICIEMBRE!O128)</f>
        <v>0</v>
      </c>
      <c r="P128" s="17">
        <f>SUM(ENERO:DICIEMBRE!P128)</f>
        <v>0</v>
      </c>
      <c r="Q128" s="17">
        <f>SUM(ENERO:DICIEMBRE!Q128)</f>
        <v>0</v>
      </c>
      <c r="R128" s="17">
        <f>SUM(ENERO:DICIEMBRE!R128)</f>
        <v>0</v>
      </c>
      <c r="S128" s="17">
        <f>SUM(ENERO:DICIEMBRE!S128)</f>
        <v>0</v>
      </c>
      <c r="T128" s="17">
        <f>SUM(ENERO:DICIEMBRE!T128)</f>
        <v>0</v>
      </c>
      <c r="U128" s="17">
        <f>SUM(ENERO:DICIEMBRE!U128)</f>
        <v>0</v>
      </c>
      <c r="V128" s="17">
        <f>SUM(ENERO:DICIEMBRE!V128)</f>
        <v>1</v>
      </c>
      <c r="W128" s="17">
        <f>SUM(ENERO:DICIEMBRE!W128)</f>
        <v>1</v>
      </c>
      <c r="X128" s="17">
        <f>SUM(ENERO:DICIEMBRE!X128)</f>
        <v>0</v>
      </c>
      <c r="Y128" s="17">
        <f>SUM(ENERO:DICIEMBRE!Y128)</f>
        <v>0</v>
      </c>
      <c r="Z128" s="17">
        <f>SUM(ENERO:DICIEMBRE!Z128)</f>
        <v>0</v>
      </c>
      <c r="AA128" s="17">
        <f>SUM(ENERO:DICIEMBRE!AA128)</f>
        <v>0</v>
      </c>
      <c r="AB128" s="17">
        <f>SUM(ENERO:DICIEMBRE!AB128)</f>
        <v>0</v>
      </c>
      <c r="AC128" s="17">
        <f>SUM(ENERO:DICIEMBRE!AC128)</f>
        <v>1</v>
      </c>
      <c r="AD128" s="17">
        <f>SUM(ENERO:DICIEMBRE!AD128)</f>
        <v>0</v>
      </c>
      <c r="AE128" s="17">
        <f>SUM(ENERO:DICIEMBRE!AE128)</f>
        <v>0</v>
      </c>
      <c r="AF128" s="17">
        <f>SUM(ENERO:DICIEMBRE!AF128)</f>
        <v>0</v>
      </c>
      <c r="AG128" s="17">
        <f>SUM(ENERO:DICIEMBRE!AG128)</f>
        <v>0</v>
      </c>
      <c r="AH128" s="17">
        <f>SUM(ENERO:DICIEMBRE!AH128)</f>
        <v>0</v>
      </c>
      <c r="AI128" s="17">
        <f>SUM(ENERO:DICIEMBRE!AI128)</f>
        <v>0</v>
      </c>
      <c r="AJ128" s="17">
        <f>SUM(ENERO:DICIEMBRE!AJ128)</f>
        <v>0</v>
      </c>
      <c r="AK128" s="17">
        <f>SUM(ENERO:DICIEMBRE!AK128)</f>
        <v>0</v>
      </c>
      <c r="AL128" s="17">
        <f>SUM(ENERO:DICIEMBRE!AL128)</f>
        <v>1</v>
      </c>
      <c r="AM128" s="17">
        <f>SUM(ENERO:DICIEMBRE!AM128)</f>
        <v>0</v>
      </c>
      <c r="AN128" s="17">
        <f>SUM(ENERO:DICIEMBRE!AN128)</f>
        <v>0</v>
      </c>
      <c r="AO128" s="17">
        <f>SUM(ENERO:DICIEMBRE!AO128)</f>
        <v>0</v>
      </c>
      <c r="AP128" s="17">
        <f>SUM(ENERO:DICIEMBRE!AP128)</f>
        <v>0</v>
      </c>
      <c r="AQ128" s="17">
        <f>SUM(ENERO:DICIEMBRE!AQ128)</f>
        <v>1</v>
      </c>
      <c r="AR128" s="17">
        <f>SUM(ENERO:DICIEMBRE!AR128)</f>
        <v>0</v>
      </c>
      <c r="AS128" s="17">
        <f>SUM(ENERO:DICIEMBRE!AS128)</f>
        <v>0</v>
      </c>
      <c r="AT128" s="17">
        <f>SUM(ENERO:DICIEMBRE!AT128)</f>
        <v>0</v>
      </c>
      <c r="AU128" s="17">
        <f>SUM(ENERO:DICIEMBRE!AU128)</f>
        <v>0</v>
      </c>
      <c r="AV128" s="17">
        <f>SUM(ENERO:DICIEMBRE!AV128)</f>
        <v>0</v>
      </c>
      <c r="AW128" s="17">
        <f>SUM(ENERO:DICIEMBRE!AW128)</f>
        <v>0</v>
      </c>
      <c r="AX128" s="17">
        <f>SUM(ENERO:DICIEMBRE!AX128)</f>
        <v>0</v>
      </c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K128" s="2"/>
      <c r="CL128" s="2"/>
      <c r="CM128" s="2"/>
      <c r="CN128" s="2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customForma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17">
        <f>SUM(ENERO:DICIEMBRE!G129)</f>
        <v>0</v>
      </c>
      <c r="H129" s="17">
        <f>SUM(ENERO:DICIEMBRE!H129)</f>
        <v>0</v>
      </c>
      <c r="I129" s="17">
        <f>SUM(ENERO:DICIEMBRE!I129)</f>
        <v>0</v>
      </c>
      <c r="J129" s="17">
        <f>SUM(ENERO:DICIEMBRE!J129)</f>
        <v>0</v>
      </c>
      <c r="K129" s="17">
        <f>SUM(ENERO:DICIEMBRE!K129)</f>
        <v>0</v>
      </c>
      <c r="L129" s="17">
        <f>SUM(ENERO:DICIEMBRE!L129)</f>
        <v>0</v>
      </c>
      <c r="M129" s="17">
        <f>SUM(ENERO:DICIEMBRE!M129)</f>
        <v>0</v>
      </c>
      <c r="N129" s="17">
        <f>SUM(ENERO:DICIEMBRE!N129)</f>
        <v>0</v>
      </c>
      <c r="O129" s="17">
        <f>SUM(ENERO:DICIEMBRE!O129)</f>
        <v>0</v>
      </c>
      <c r="P129" s="17">
        <f>SUM(ENERO:DICIEMBRE!P129)</f>
        <v>0</v>
      </c>
      <c r="Q129" s="17">
        <f>SUM(ENERO:DICIEMBRE!Q129)</f>
        <v>0</v>
      </c>
      <c r="R129" s="17">
        <f>SUM(ENERO:DICIEMBRE!R129)</f>
        <v>0</v>
      </c>
      <c r="S129" s="17">
        <f>SUM(ENERO:DICIEMBRE!S129)</f>
        <v>0</v>
      </c>
      <c r="T129" s="17">
        <f>SUM(ENERO:DICIEMBRE!T129)</f>
        <v>0</v>
      </c>
      <c r="U129" s="17">
        <f>SUM(ENERO:DICIEMBRE!U129)</f>
        <v>0</v>
      </c>
      <c r="V129" s="17">
        <f>SUM(ENERO:DICIEMBRE!V129)</f>
        <v>0</v>
      </c>
      <c r="W129" s="17">
        <f>SUM(ENERO:DICIEMBRE!W129)</f>
        <v>0</v>
      </c>
      <c r="X129" s="17">
        <f>SUM(ENERO:DICIEMBRE!X129)</f>
        <v>0</v>
      </c>
      <c r="Y129" s="17">
        <f>SUM(ENERO:DICIEMBRE!Y129)</f>
        <v>0</v>
      </c>
      <c r="Z129" s="17">
        <f>SUM(ENERO:DICIEMBRE!Z129)</f>
        <v>0</v>
      </c>
      <c r="AA129" s="17">
        <f>SUM(ENERO:DICIEMBRE!AA129)</f>
        <v>0</v>
      </c>
      <c r="AB129" s="17">
        <f>SUM(ENERO:DICIEMBRE!AB129)</f>
        <v>0</v>
      </c>
      <c r="AC129" s="17">
        <f>SUM(ENERO:DICIEMBRE!AC129)</f>
        <v>0</v>
      </c>
      <c r="AD129" s="17">
        <f>SUM(ENERO:DICIEMBRE!AD129)</f>
        <v>0</v>
      </c>
      <c r="AE129" s="17">
        <f>SUM(ENERO:DICIEMBRE!AE129)</f>
        <v>0</v>
      </c>
      <c r="AF129" s="17">
        <f>SUM(ENERO:DICIEMBRE!AF129)</f>
        <v>0</v>
      </c>
      <c r="AG129" s="17">
        <f>SUM(ENERO:DICIEMBRE!AG129)</f>
        <v>0</v>
      </c>
      <c r="AH129" s="17">
        <f>SUM(ENERO:DICIEMBRE!AH129)</f>
        <v>0</v>
      </c>
      <c r="AI129" s="17">
        <f>SUM(ENERO:DICIEMBRE!AI129)</f>
        <v>0</v>
      </c>
      <c r="AJ129" s="17">
        <f>SUM(ENERO:DICIEMBRE!AJ129)</f>
        <v>0</v>
      </c>
      <c r="AK129" s="17">
        <f>SUM(ENERO:DICIEMBRE!AK129)</f>
        <v>0</v>
      </c>
      <c r="AL129" s="17">
        <f>SUM(ENERO:DICIEMBRE!AL129)</f>
        <v>0</v>
      </c>
      <c r="AM129" s="17">
        <f>SUM(ENERO:DICIEMBRE!AM129)</f>
        <v>0</v>
      </c>
      <c r="AN129" s="17">
        <f>SUM(ENERO:DICIEMBRE!AN129)</f>
        <v>0</v>
      </c>
      <c r="AO129" s="17">
        <f>SUM(ENERO:DICIEMBRE!AO129)</f>
        <v>0</v>
      </c>
      <c r="AP129" s="17">
        <f>SUM(ENERO:DICIEMBRE!AP129)</f>
        <v>0</v>
      </c>
      <c r="AQ129" s="17">
        <f>SUM(ENERO:DICIEMBRE!AQ129)</f>
        <v>0</v>
      </c>
      <c r="AR129" s="17">
        <f>SUM(ENERO:DICIEMBRE!AR129)</f>
        <v>0</v>
      </c>
      <c r="AS129" s="17">
        <f>SUM(ENERO:DICIEMBRE!AS129)</f>
        <v>0</v>
      </c>
      <c r="AT129" s="17">
        <f>SUM(ENERO:DICIEMBRE!AT129)</f>
        <v>0</v>
      </c>
      <c r="AU129" s="17">
        <f>SUM(ENERO:DICIEMBRE!AU129)</f>
        <v>0</v>
      </c>
      <c r="AV129" s="17">
        <f>SUM(ENERO:DICIEMBRE!AV129)</f>
        <v>0</v>
      </c>
      <c r="AW129" s="17">
        <f>SUM(ENERO:DICIEMBRE!AW129)</f>
        <v>0</v>
      </c>
      <c r="AX129" s="17">
        <f>SUM(ENERO:DICIEMBRE!AX129)</f>
        <v>0</v>
      </c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K129" s="2"/>
      <c r="CL129" s="2"/>
      <c r="CM129" s="2"/>
      <c r="CN129" s="2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customFormat="1" x14ac:dyDescent="0.25">
      <c r="A130" s="1424" t="s">
        <v>162</v>
      </c>
      <c r="B130" s="1425"/>
      <c r="C130" s="1426"/>
      <c r="D130" s="524">
        <f t="shared" si="101"/>
        <v>141</v>
      </c>
      <c r="E130" s="563">
        <f t="shared" si="114"/>
        <v>37</v>
      </c>
      <c r="F130" s="564">
        <f t="shared" si="115"/>
        <v>104</v>
      </c>
      <c r="G130" s="17">
        <f>SUM(ENERO:DICIEMBRE!G130)</f>
        <v>1</v>
      </c>
      <c r="H130" s="17">
        <f>SUM(ENERO:DICIEMBRE!H130)</f>
        <v>0</v>
      </c>
      <c r="I130" s="17">
        <f>SUM(ENERO:DICIEMBRE!I130)</f>
        <v>0</v>
      </c>
      <c r="J130" s="17">
        <f>SUM(ENERO:DICIEMBRE!J130)</f>
        <v>0</v>
      </c>
      <c r="K130" s="17">
        <f>SUM(ENERO:DICIEMBRE!K130)</f>
        <v>0</v>
      </c>
      <c r="L130" s="17">
        <f>SUM(ENERO:DICIEMBRE!L130)</f>
        <v>0</v>
      </c>
      <c r="M130" s="17">
        <f>SUM(ENERO:DICIEMBRE!M130)</f>
        <v>0</v>
      </c>
      <c r="N130" s="17">
        <f>SUM(ENERO:DICIEMBRE!N130)</f>
        <v>0</v>
      </c>
      <c r="O130" s="17">
        <f>SUM(ENERO:DICIEMBRE!O130)</f>
        <v>0</v>
      </c>
      <c r="P130" s="17">
        <f>SUM(ENERO:DICIEMBRE!P130)</f>
        <v>0</v>
      </c>
      <c r="Q130" s="17">
        <f>SUM(ENERO:DICIEMBRE!Q130)</f>
        <v>0</v>
      </c>
      <c r="R130" s="17">
        <f>SUM(ENERO:DICIEMBRE!R130)</f>
        <v>0</v>
      </c>
      <c r="S130" s="17">
        <f>SUM(ENERO:DICIEMBRE!S130)</f>
        <v>0</v>
      </c>
      <c r="T130" s="17">
        <f>SUM(ENERO:DICIEMBRE!T130)</f>
        <v>0</v>
      </c>
      <c r="U130" s="17">
        <f>SUM(ENERO:DICIEMBRE!U130)</f>
        <v>0</v>
      </c>
      <c r="V130" s="17">
        <f>SUM(ENERO:DICIEMBRE!V130)</f>
        <v>1</v>
      </c>
      <c r="W130" s="17">
        <f>SUM(ENERO:DICIEMBRE!W130)</f>
        <v>4</v>
      </c>
      <c r="X130" s="17">
        <f>SUM(ENERO:DICIEMBRE!X130)</f>
        <v>4</v>
      </c>
      <c r="Y130" s="17">
        <f>SUM(ENERO:DICIEMBRE!Y130)</f>
        <v>4</v>
      </c>
      <c r="Z130" s="17">
        <f>SUM(ENERO:DICIEMBRE!Z130)</f>
        <v>2</v>
      </c>
      <c r="AA130" s="17">
        <f>SUM(ENERO:DICIEMBRE!AA130)</f>
        <v>1</v>
      </c>
      <c r="AB130" s="17">
        <f>SUM(ENERO:DICIEMBRE!AB130)</f>
        <v>2</v>
      </c>
      <c r="AC130" s="17">
        <f>SUM(ENERO:DICIEMBRE!AC130)</f>
        <v>2</v>
      </c>
      <c r="AD130" s="17">
        <f>SUM(ENERO:DICIEMBRE!AD130)</f>
        <v>9</v>
      </c>
      <c r="AE130" s="17">
        <f>SUM(ENERO:DICIEMBRE!AE130)</f>
        <v>3</v>
      </c>
      <c r="AF130" s="17">
        <f>SUM(ENERO:DICIEMBRE!AF130)</f>
        <v>11</v>
      </c>
      <c r="AG130" s="17">
        <f>SUM(ENERO:DICIEMBRE!AG130)</f>
        <v>4</v>
      </c>
      <c r="AH130" s="17">
        <f>SUM(ENERO:DICIEMBRE!AH130)</f>
        <v>21</v>
      </c>
      <c r="AI130" s="17">
        <f>SUM(ENERO:DICIEMBRE!AI130)</f>
        <v>5</v>
      </c>
      <c r="AJ130" s="17">
        <f>SUM(ENERO:DICIEMBRE!AJ130)</f>
        <v>13</v>
      </c>
      <c r="AK130" s="17">
        <f>SUM(ENERO:DICIEMBRE!AK130)</f>
        <v>9</v>
      </c>
      <c r="AL130" s="17">
        <f>SUM(ENERO:DICIEMBRE!AL130)</f>
        <v>28</v>
      </c>
      <c r="AM130" s="17">
        <f>SUM(ENERO:DICIEMBRE!AM130)</f>
        <v>4</v>
      </c>
      <c r="AN130" s="17">
        <f>SUM(ENERO:DICIEMBRE!AN130)</f>
        <v>13</v>
      </c>
      <c r="AO130" s="17">
        <f>SUM(ENERO:DICIEMBRE!AO130)</f>
        <v>0</v>
      </c>
      <c r="AP130" s="17">
        <f>SUM(ENERO:DICIEMBRE!AP130)</f>
        <v>0</v>
      </c>
      <c r="AQ130" s="17">
        <f>SUM(ENERO:DICIEMBRE!AQ130)</f>
        <v>0</v>
      </c>
      <c r="AR130" s="17">
        <f>SUM(ENERO:DICIEMBRE!AR130)</f>
        <v>0</v>
      </c>
      <c r="AS130" s="17">
        <f>SUM(ENERO:DICIEMBRE!AS130)</f>
        <v>0</v>
      </c>
      <c r="AT130" s="17">
        <f>SUM(ENERO:DICIEMBRE!AT130)</f>
        <v>0</v>
      </c>
      <c r="AU130" s="17">
        <f>SUM(ENERO:DICIEMBRE!AU130)</f>
        <v>0</v>
      </c>
      <c r="AV130" s="17">
        <f>SUM(ENERO:DICIEMBRE!AV130)</f>
        <v>0</v>
      </c>
      <c r="AW130" s="17">
        <f>SUM(ENERO:DICIEMBRE!AW130)</f>
        <v>0</v>
      </c>
      <c r="AX130" s="17">
        <f>SUM(ENERO:DICIEMBRE!AX130)</f>
        <v>0</v>
      </c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K130" s="2"/>
      <c r="CL130" s="2"/>
      <c r="CM130" s="2"/>
      <c r="CN130" s="2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customFormat="1" x14ac:dyDescent="0.25">
      <c r="A131" s="1424" t="s">
        <v>163</v>
      </c>
      <c r="B131" s="1425"/>
      <c r="C131" s="1426"/>
      <c r="D131" s="524">
        <f t="shared" si="101"/>
        <v>219</v>
      </c>
      <c r="E131" s="563">
        <f t="shared" si="114"/>
        <v>61</v>
      </c>
      <c r="F131" s="564">
        <f t="shared" si="115"/>
        <v>158</v>
      </c>
      <c r="G131" s="17">
        <f>SUM(ENERO:DICIEMBRE!G131)</f>
        <v>0</v>
      </c>
      <c r="H131" s="17">
        <f>SUM(ENERO:DICIEMBRE!H131)</f>
        <v>0</v>
      </c>
      <c r="I131" s="17">
        <f>SUM(ENERO:DICIEMBRE!I131)</f>
        <v>0</v>
      </c>
      <c r="J131" s="17">
        <f>SUM(ENERO:DICIEMBRE!J131)</f>
        <v>0</v>
      </c>
      <c r="K131" s="17">
        <f>SUM(ENERO:DICIEMBRE!K131)</f>
        <v>0</v>
      </c>
      <c r="L131" s="17">
        <f>SUM(ENERO:DICIEMBRE!L131)</f>
        <v>3</v>
      </c>
      <c r="M131" s="17">
        <f>SUM(ENERO:DICIEMBRE!M131)</f>
        <v>0</v>
      </c>
      <c r="N131" s="17">
        <f>SUM(ENERO:DICIEMBRE!N131)</f>
        <v>1</v>
      </c>
      <c r="O131" s="17">
        <f>SUM(ENERO:DICIEMBRE!O131)</f>
        <v>0</v>
      </c>
      <c r="P131" s="17">
        <f>SUM(ENERO:DICIEMBRE!P131)</f>
        <v>0</v>
      </c>
      <c r="Q131" s="17">
        <f>SUM(ENERO:DICIEMBRE!Q131)</f>
        <v>0</v>
      </c>
      <c r="R131" s="17">
        <f>SUM(ENERO:DICIEMBRE!R131)</f>
        <v>0</v>
      </c>
      <c r="S131" s="17">
        <f>SUM(ENERO:DICIEMBRE!S131)</f>
        <v>1</v>
      </c>
      <c r="T131" s="17">
        <f>SUM(ENERO:DICIEMBRE!T131)</f>
        <v>0</v>
      </c>
      <c r="U131" s="17">
        <f>SUM(ENERO:DICIEMBRE!U131)</f>
        <v>0</v>
      </c>
      <c r="V131" s="17">
        <f>SUM(ENERO:DICIEMBRE!V131)</f>
        <v>0</v>
      </c>
      <c r="W131" s="17">
        <f>SUM(ENERO:DICIEMBRE!W131)</f>
        <v>4</v>
      </c>
      <c r="X131" s="17">
        <f>SUM(ENERO:DICIEMBRE!X131)</f>
        <v>6</v>
      </c>
      <c r="Y131" s="17">
        <f>SUM(ENERO:DICIEMBRE!Y131)</f>
        <v>4</v>
      </c>
      <c r="Z131" s="17">
        <f>SUM(ENERO:DICIEMBRE!Z131)</f>
        <v>8</v>
      </c>
      <c r="AA131" s="17">
        <f>SUM(ENERO:DICIEMBRE!AA131)</f>
        <v>5</v>
      </c>
      <c r="AB131" s="17">
        <f>SUM(ENERO:DICIEMBRE!AB131)</f>
        <v>9</v>
      </c>
      <c r="AC131" s="17">
        <f>SUM(ENERO:DICIEMBRE!AC131)</f>
        <v>3</v>
      </c>
      <c r="AD131" s="17">
        <f>SUM(ENERO:DICIEMBRE!AD131)</f>
        <v>12</v>
      </c>
      <c r="AE131" s="17">
        <f>SUM(ENERO:DICIEMBRE!AE131)</f>
        <v>8</v>
      </c>
      <c r="AF131" s="17">
        <f>SUM(ENERO:DICIEMBRE!AF131)</f>
        <v>22</v>
      </c>
      <c r="AG131" s="17">
        <f>SUM(ENERO:DICIEMBRE!AG131)</f>
        <v>10</v>
      </c>
      <c r="AH131" s="17">
        <f>SUM(ENERO:DICIEMBRE!AH131)</f>
        <v>27</v>
      </c>
      <c r="AI131" s="17">
        <f>SUM(ENERO:DICIEMBRE!AI131)</f>
        <v>1</v>
      </c>
      <c r="AJ131" s="17">
        <f>SUM(ENERO:DICIEMBRE!AJ131)</f>
        <v>15</v>
      </c>
      <c r="AK131" s="17">
        <f>SUM(ENERO:DICIEMBRE!AK131)</f>
        <v>10</v>
      </c>
      <c r="AL131" s="17">
        <f>SUM(ENERO:DICIEMBRE!AL131)</f>
        <v>37</v>
      </c>
      <c r="AM131" s="17">
        <f>SUM(ENERO:DICIEMBRE!AM131)</f>
        <v>15</v>
      </c>
      <c r="AN131" s="17">
        <f>SUM(ENERO:DICIEMBRE!AN131)</f>
        <v>18</v>
      </c>
      <c r="AO131" s="17">
        <f>SUM(ENERO:DICIEMBRE!AO131)</f>
        <v>0</v>
      </c>
      <c r="AP131" s="17">
        <f>SUM(ENERO:DICIEMBRE!AP131)</f>
        <v>0</v>
      </c>
      <c r="AQ131" s="17">
        <f>SUM(ENERO:DICIEMBRE!AQ131)</f>
        <v>0</v>
      </c>
      <c r="AR131" s="17">
        <f>SUM(ENERO:DICIEMBRE!AR131)</f>
        <v>0</v>
      </c>
      <c r="AS131" s="17">
        <f>SUM(ENERO:DICIEMBRE!AS131)</f>
        <v>0</v>
      </c>
      <c r="AT131" s="17">
        <f>SUM(ENERO:DICIEMBRE!AT131)</f>
        <v>0</v>
      </c>
      <c r="AU131" s="17">
        <f>SUM(ENERO:DICIEMBRE!AU131)</f>
        <v>0</v>
      </c>
      <c r="AV131" s="17">
        <f>SUM(ENERO:DICIEMBRE!AV131)</f>
        <v>0</v>
      </c>
      <c r="AW131" s="17">
        <f>SUM(ENERO:DICIEMBRE!AW131)</f>
        <v>0</v>
      </c>
      <c r="AX131" s="17">
        <f>SUM(ENERO:DICIEMBRE!AX131)</f>
        <v>0</v>
      </c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K131" s="2"/>
      <c r="CL131" s="2"/>
      <c r="CM131" s="2"/>
      <c r="CN131" s="2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customFormat="1" x14ac:dyDescent="0.25">
      <c r="A132" s="1424" t="s">
        <v>164</v>
      </c>
      <c r="B132" s="1425"/>
      <c r="C132" s="1426"/>
      <c r="D132" s="524">
        <f t="shared" si="101"/>
        <v>10</v>
      </c>
      <c r="E132" s="563">
        <f t="shared" si="114"/>
        <v>6</v>
      </c>
      <c r="F132" s="564">
        <f t="shared" si="115"/>
        <v>4</v>
      </c>
      <c r="G132" s="17">
        <f>SUM(ENERO:DICIEMBRE!G132)</f>
        <v>0</v>
      </c>
      <c r="H132" s="17">
        <f>SUM(ENERO:DICIEMBRE!H132)</f>
        <v>0</v>
      </c>
      <c r="I132" s="17">
        <f>SUM(ENERO:DICIEMBRE!I132)</f>
        <v>0</v>
      </c>
      <c r="J132" s="17">
        <f>SUM(ENERO:DICIEMBRE!J132)</f>
        <v>0</v>
      </c>
      <c r="K132" s="17">
        <f>SUM(ENERO:DICIEMBRE!K132)</f>
        <v>0</v>
      </c>
      <c r="L132" s="17">
        <f>SUM(ENERO:DICIEMBRE!L132)</f>
        <v>0</v>
      </c>
      <c r="M132" s="17">
        <f>SUM(ENERO:DICIEMBRE!M132)</f>
        <v>0</v>
      </c>
      <c r="N132" s="17">
        <f>SUM(ENERO:DICIEMBRE!N132)</f>
        <v>0</v>
      </c>
      <c r="O132" s="17">
        <f>SUM(ENERO:DICIEMBRE!O132)</f>
        <v>0</v>
      </c>
      <c r="P132" s="17">
        <f>SUM(ENERO:DICIEMBRE!P132)</f>
        <v>0</v>
      </c>
      <c r="Q132" s="17">
        <f>SUM(ENERO:DICIEMBRE!Q132)</f>
        <v>0</v>
      </c>
      <c r="R132" s="17">
        <f>SUM(ENERO:DICIEMBRE!R132)</f>
        <v>0</v>
      </c>
      <c r="S132" s="17">
        <f>SUM(ENERO:DICIEMBRE!S132)</f>
        <v>1</v>
      </c>
      <c r="T132" s="17">
        <f>SUM(ENERO:DICIEMBRE!T132)</f>
        <v>0</v>
      </c>
      <c r="U132" s="17">
        <f>SUM(ENERO:DICIEMBRE!U132)</f>
        <v>0</v>
      </c>
      <c r="V132" s="17">
        <f>SUM(ENERO:DICIEMBRE!V132)</f>
        <v>0</v>
      </c>
      <c r="W132" s="17">
        <f>SUM(ENERO:DICIEMBRE!W132)</f>
        <v>1</v>
      </c>
      <c r="X132" s="17">
        <f>SUM(ENERO:DICIEMBRE!X132)</f>
        <v>0</v>
      </c>
      <c r="Y132" s="17">
        <f>SUM(ENERO:DICIEMBRE!Y132)</f>
        <v>0</v>
      </c>
      <c r="Z132" s="17">
        <f>SUM(ENERO:DICIEMBRE!Z132)</f>
        <v>0</v>
      </c>
      <c r="AA132" s="17">
        <f>SUM(ENERO:DICIEMBRE!AA132)</f>
        <v>0</v>
      </c>
      <c r="AB132" s="17">
        <f>SUM(ENERO:DICIEMBRE!AB132)</f>
        <v>1</v>
      </c>
      <c r="AC132" s="17">
        <f>SUM(ENERO:DICIEMBRE!AC132)</f>
        <v>2</v>
      </c>
      <c r="AD132" s="17">
        <f>SUM(ENERO:DICIEMBRE!AD132)</f>
        <v>3</v>
      </c>
      <c r="AE132" s="17">
        <f>SUM(ENERO:DICIEMBRE!AE132)</f>
        <v>0</v>
      </c>
      <c r="AF132" s="17">
        <f>SUM(ENERO:DICIEMBRE!AF132)</f>
        <v>0</v>
      </c>
      <c r="AG132" s="17">
        <f>SUM(ENERO:DICIEMBRE!AG132)</f>
        <v>1</v>
      </c>
      <c r="AH132" s="17">
        <f>SUM(ENERO:DICIEMBRE!AH132)</f>
        <v>0</v>
      </c>
      <c r="AI132" s="17">
        <f>SUM(ENERO:DICIEMBRE!AI132)</f>
        <v>0</v>
      </c>
      <c r="AJ132" s="17">
        <f>SUM(ENERO:DICIEMBRE!AJ132)</f>
        <v>0</v>
      </c>
      <c r="AK132" s="17">
        <f>SUM(ENERO:DICIEMBRE!AK132)</f>
        <v>1</v>
      </c>
      <c r="AL132" s="17">
        <f>SUM(ENERO:DICIEMBRE!AL132)</f>
        <v>0</v>
      </c>
      <c r="AM132" s="17">
        <f>SUM(ENERO:DICIEMBRE!AM132)</f>
        <v>0</v>
      </c>
      <c r="AN132" s="17">
        <f>SUM(ENERO:DICIEMBRE!AN132)</f>
        <v>0</v>
      </c>
      <c r="AO132" s="17">
        <f>SUM(ENERO:DICIEMBRE!AO132)</f>
        <v>0</v>
      </c>
      <c r="AP132" s="17">
        <f>SUM(ENERO:DICIEMBRE!AP132)</f>
        <v>0</v>
      </c>
      <c r="AQ132" s="17">
        <f>SUM(ENERO:DICIEMBRE!AQ132)</f>
        <v>0</v>
      </c>
      <c r="AR132" s="17">
        <f>SUM(ENERO:DICIEMBRE!AR132)</f>
        <v>0</v>
      </c>
      <c r="AS132" s="17">
        <f>SUM(ENERO:DICIEMBRE!AS132)</f>
        <v>0</v>
      </c>
      <c r="AT132" s="17">
        <f>SUM(ENERO:DICIEMBRE!AT132)</f>
        <v>0</v>
      </c>
      <c r="AU132" s="17">
        <f>SUM(ENERO:DICIEMBRE!AU132)</f>
        <v>0</v>
      </c>
      <c r="AV132" s="17">
        <f>SUM(ENERO:DICIEMBRE!AV132)</f>
        <v>0</v>
      </c>
      <c r="AW132" s="17">
        <f>SUM(ENERO:DICIEMBRE!AW132)</f>
        <v>0</v>
      </c>
      <c r="AX132" s="17">
        <f>SUM(ENERO:DICIEMBRE!AX132)</f>
        <v>0</v>
      </c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K132" s="2"/>
      <c r="CL132" s="2"/>
      <c r="CM132" s="2"/>
      <c r="CN132" s="2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customForma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17">
        <f>SUM(ENERO:DICIEMBRE!G133)</f>
        <v>0</v>
      </c>
      <c r="H133" s="17">
        <f>SUM(ENERO:DICIEMBRE!H133)</f>
        <v>0</v>
      </c>
      <c r="I133" s="17">
        <f>SUM(ENERO:DICIEMBRE!I133)</f>
        <v>0</v>
      </c>
      <c r="J133" s="17">
        <f>SUM(ENERO:DICIEMBRE!J133)</f>
        <v>0</v>
      </c>
      <c r="K133" s="17">
        <f>SUM(ENERO:DICIEMBRE!K133)</f>
        <v>0</v>
      </c>
      <c r="L133" s="17">
        <f>SUM(ENERO:DICIEMBRE!L133)</f>
        <v>0</v>
      </c>
      <c r="M133" s="17">
        <f>SUM(ENERO:DICIEMBRE!M133)</f>
        <v>0</v>
      </c>
      <c r="N133" s="17">
        <f>SUM(ENERO:DICIEMBRE!N133)</f>
        <v>0</v>
      </c>
      <c r="O133" s="17">
        <f>SUM(ENERO:DICIEMBRE!O133)</f>
        <v>0</v>
      </c>
      <c r="P133" s="17">
        <f>SUM(ENERO:DICIEMBRE!P133)</f>
        <v>0</v>
      </c>
      <c r="Q133" s="17">
        <f>SUM(ENERO:DICIEMBRE!Q133)</f>
        <v>0</v>
      </c>
      <c r="R133" s="17">
        <f>SUM(ENERO:DICIEMBRE!R133)</f>
        <v>0</v>
      </c>
      <c r="S133" s="17">
        <f>SUM(ENERO:DICIEMBRE!S133)</f>
        <v>0</v>
      </c>
      <c r="T133" s="17">
        <f>SUM(ENERO:DICIEMBRE!T133)</f>
        <v>0</v>
      </c>
      <c r="U133" s="17">
        <f>SUM(ENERO:DICIEMBRE!U133)</f>
        <v>0</v>
      </c>
      <c r="V133" s="17">
        <f>SUM(ENERO:DICIEMBRE!V133)</f>
        <v>0</v>
      </c>
      <c r="W133" s="17">
        <f>SUM(ENERO:DICIEMBRE!W133)</f>
        <v>0</v>
      </c>
      <c r="X133" s="17">
        <f>SUM(ENERO:DICIEMBRE!X133)</f>
        <v>0</v>
      </c>
      <c r="Y133" s="17">
        <f>SUM(ENERO:DICIEMBRE!Y133)</f>
        <v>0</v>
      </c>
      <c r="Z133" s="17">
        <f>SUM(ENERO:DICIEMBRE!Z133)</f>
        <v>0</v>
      </c>
      <c r="AA133" s="17">
        <f>SUM(ENERO:DICIEMBRE!AA133)</f>
        <v>0</v>
      </c>
      <c r="AB133" s="17">
        <f>SUM(ENERO:DICIEMBRE!AB133)</f>
        <v>0</v>
      </c>
      <c r="AC133" s="17">
        <f>SUM(ENERO:DICIEMBRE!AC133)</f>
        <v>0</v>
      </c>
      <c r="AD133" s="17">
        <f>SUM(ENERO:DICIEMBRE!AD133)</f>
        <v>0</v>
      </c>
      <c r="AE133" s="17">
        <f>SUM(ENERO:DICIEMBRE!AE133)</f>
        <v>0</v>
      </c>
      <c r="AF133" s="17">
        <f>SUM(ENERO:DICIEMBRE!AF133)</f>
        <v>0</v>
      </c>
      <c r="AG133" s="17">
        <f>SUM(ENERO:DICIEMBRE!AG133)</f>
        <v>0</v>
      </c>
      <c r="AH133" s="17">
        <f>SUM(ENERO:DICIEMBRE!AH133)</f>
        <v>0</v>
      </c>
      <c r="AI133" s="17">
        <f>SUM(ENERO:DICIEMBRE!AI133)</f>
        <v>0</v>
      </c>
      <c r="AJ133" s="17">
        <f>SUM(ENERO:DICIEMBRE!AJ133)</f>
        <v>0</v>
      </c>
      <c r="AK133" s="17">
        <f>SUM(ENERO:DICIEMBRE!AK133)</f>
        <v>0</v>
      </c>
      <c r="AL133" s="17">
        <f>SUM(ENERO:DICIEMBRE!AL133)</f>
        <v>0</v>
      </c>
      <c r="AM133" s="17">
        <f>SUM(ENERO:DICIEMBRE!AM133)</f>
        <v>0</v>
      </c>
      <c r="AN133" s="17">
        <f>SUM(ENERO:DICIEMBRE!AN133)</f>
        <v>0</v>
      </c>
      <c r="AO133" s="17">
        <f>SUM(ENERO:DICIEMBRE!AO133)</f>
        <v>0</v>
      </c>
      <c r="AP133" s="17">
        <f>SUM(ENERO:DICIEMBRE!AP133)</f>
        <v>0</v>
      </c>
      <c r="AQ133" s="17">
        <f>SUM(ENERO:DICIEMBRE!AQ133)</f>
        <v>0</v>
      </c>
      <c r="AR133" s="17">
        <f>SUM(ENERO:DICIEMBRE!AR133)</f>
        <v>0</v>
      </c>
      <c r="AS133" s="17">
        <f>SUM(ENERO:DICIEMBRE!AS133)</f>
        <v>0</v>
      </c>
      <c r="AT133" s="17">
        <f>SUM(ENERO:DICIEMBRE!AT133)</f>
        <v>0</v>
      </c>
      <c r="AU133" s="17">
        <f>SUM(ENERO:DICIEMBRE!AU133)</f>
        <v>0</v>
      </c>
      <c r="AV133" s="17">
        <f>SUM(ENERO:DICIEMBRE!AV133)</f>
        <v>0</v>
      </c>
      <c r="AW133" s="17">
        <f>SUM(ENERO:DICIEMBRE!AW133)</f>
        <v>0</v>
      </c>
      <c r="AX133" s="17">
        <f>SUM(ENERO:DICIEMBRE!AX133)</f>
        <v>0</v>
      </c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K133" s="2"/>
      <c r="CL133" s="2"/>
      <c r="CM133" s="2"/>
      <c r="CN133" s="2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customForma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17">
        <f>SUM(ENERO:DICIEMBRE!G134)</f>
        <v>0</v>
      </c>
      <c r="H134" s="17">
        <f>SUM(ENERO:DICIEMBRE!H134)</f>
        <v>0</v>
      </c>
      <c r="I134" s="17">
        <f>SUM(ENERO:DICIEMBRE!I134)</f>
        <v>0</v>
      </c>
      <c r="J134" s="17">
        <f>SUM(ENERO:DICIEMBRE!J134)</f>
        <v>0</v>
      </c>
      <c r="K134" s="17">
        <f>SUM(ENERO:DICIEMBRE!K134)</f>
        <v>0</v>
      </c>
      <c r="L134" s="17">
        <f>SUM(ENERO:DICIEMBRE!L134)</f>
        <v>0</v>
      </c>
      <c r="M134" s="17">
        <f>SUM(ENERO:DICIEMBRE!M134)</f>
        <v>0</v>
      </c>
      <c r="N134" s="17">
        <f>SUM(ENERO:DICIEMBRE!N134)</f>
        <v>0</v>
      </c>
      <c r="O134" s="17">
        <f>SUM(ENERO:DICIEMBRE!O134)</f>
        <v>0</v>
      </c>
      <c r="P134" s="17">
        <f>SUM(ENERO:DICIEMBRE!P134)</f>
        <v>0</v>
      </c>
      <c r="Q134" s="17">
        <f>SUM(ENERO:DICIEMBRE!Q134)</f>
        <v>0</v>
      </c>
      <c r="R134" s="17">
        <f>SUM(ENERO:DICIEMBRE!R134)</f>
        <v>0</v>
      </c>
      <c r="S134" s="17">
        <f>SUM(ENERO:DICIEMBRE!S134)</f>
        <v>0</v>
      </c>
      <c r="T134" s="17">
        <f>SUM(ENERO:DICIEMBRE!T134)</f>
        <v>0</v>
      </c>
      <c r="U134" s="17">
        <f>SUM(ENERO:DICIEMBRE!U134)</f>
        <v>0</v>
      </c>
      <c r="V134" s="17">
        <f>SUM(ENERO:DICIEMBRE!V134)</f>
        <v>0</v>
      </c>
      <c r="W134" s="17">
        <f>SUM(ENERO:DICIEMBRE!W134)</f>
        <v>0</v>
      </c>
      <c r="X134" s="17">
        <f>SUM(ENERO:DICIEMBRE!X134)</f>
        <v>0</v>
      </c>
      <c r="Y134" s="17">
        <f>SUM(ENERO:DICIEMBRE!Y134)</f>
        <v>0</v>
      </c>
      <c r="Z134" s="17">
        <f>SUM(ENERO:DICIEMBRE!Z134)</f>
        <v>0</v>
      </c>
      <c r="AA134" s="17">
        <f>SUM(ENERO:DICIEMBRE!AA134)</f>
        <v>0</v>
      </c>
      <c r="AB134" s="17">
        <f>SUM(ENERO:DICIEMBRE!AB134)</f>
        <v>0</v>
      </c>
      <c r="AC134" s="17">
        <f>SUM(ENERO:DICIEMBRE!AC134)</f>
        <v>0</v>
      </c>
      <c r="AD134" s="17">
        <f>SUM(ENERO:DICIEMBRE!AD134)</f>
        <v>0</v>
      </c>
      <c r="AE134" s="17">
        <f>SUM(ENERO:DICIEMBRE!AE134)</f>
        <v>0</v>
      </c>
      <c r="AF134" s="17">
        <f>SUM(ENERO:DICIEMBRE!AF134)</f>
        <v>0</v>
      </c>
      <c r="AG134" s="17">
        <f>SUM(ENERO:DICIEMBRE!AG134)</f>
        <v>0</v>
      </c>
      <c r="AH134" s="17">
        <f>SUM(ENERO:DICIEMBRE!AH134)</f>
        <v>0</v>
      </c>
      <c r="AI134" s="17">
        <f>SUM(ENERO:DICIEMBRE!AI134)</f>
        <v>0</v>
      </c>
      <c r="AJ134" s="17">
        <f>SUM(ENERO:DICIEMBRE!AJ134)</f>
        <v>0</v>
      </c>
      <c r="AK134" s="17">
        <f>SUM(ENERO:DICIEMBRE!AK134)</f>
        <v>0</v>
      </c>
      <c r="AL134" s="17">
        <f>SUM(ENERO:DICIEMBRE!AL134)</f>
        <v>0</v>
      </c>
      <c r="AM134" s="17">
        <f>SUM(ENERO:DICIEMBRE!AM134)</f>
        <v>0</v>
      </c>
      <c r="AN134" s="17">
        <f>SUM(ENERO:DICIEMBRE!AN134)</f>
        <v>0</v>
      </c>
      <c r="AO134" s="17">
        <f>SUM(ENERO:DICIEMBRE!AO134)</f>
        <v>0</v>
      </c>
      <c r="AP134" s="17">
        <f>SUM(ENERO:DICIEMBRE!AP134)</f>
        <v>0</v>
      </c>
      <c r="AQ134" s="17">
        <f>SUM(ENERO:DICIEMBRE!AQ134)</f>
        <v>0</v>
      </c>
      <c r="AR134" s="17">
        <f>SUM(ENERO:DICIEMBRE!AR134)</f>
        <v>0</v>
      </c>
      <c r="AS134" s="17">
        <f>SUM(ENERO:DICIEMBRE!AS134)</f>
        <v>0</v>
      </c>
      <c r="AT134" s="17">
        <f>SUM(ENERO:DICIEMBRE!AT134)</f>
        <v>0</v>
      </c>
      <c r="AU134" s="17">
        <f>SUM(ENERO:DICIEMBRE!AU134)</f>
        <v>0</v>
      </c>
      <c r="AV134" s="17">
        <f>SUM(ENERO:DICIEMBRE!AV134)</f>
        <v>0</v>
      </c>
      <c r="AW134" s="17">
        <f>SUM(ENERO:DICIEMBRE!AW134)</f>
        <v>0</v>
      </c>
      <c r="AX134" s="17">
        <f>SUM(ENERO:DICIEMBRE!AX134)</f>
        <v>0</v>
      </c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K134" s="2"/>
      <c r="CL134" s="2"/>
      <c r="CM134" s="2"/>
      <c r="CN134" s="2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customFormat="1" x14ac:dyDescent="0.25">
      <c r="A135" s="1424" t="s">
        <v>167</v>
      </c>
      <c r="B135" s="1425"/>
      <c r="C135" s="1426"/>
      <c r="D135" s="524">
        <f t="shared" si="101"/>
        <v>2</v>
      </c>
      <c r="E135" s="563">
        <f t="shared" si="114"/>
        <v>2</v>
      </c>
      <c r="F135" s="564">
        <f t="shared" si="115"/>
        <v>0</v>
      </c>
      <c r="G135" s="17">
        <f>SUM(ENERO:DICIEMBRE!G135)</f>
        <v>0</v>
      </c>
      <c r="H135" s="17">
        <f>SUM(ENERO:DICIEMBRE!H135)</f>
        <v>0</v>
      </c>
      <c r="I135" s="17">
        <f>SUM(ENERO:DICIEMBRE!I135)</f>
        <v>0</v>
      </c>
      <c r="J135" s="17">
        <f>SUM(ENERO:DICIEMBRE!J135)</f>
        <v>0</v>
      </c>
      <c r="K135" s="17">
        <f>SUM(ENERO:DICIEMBRE!K135)</f>
        <v>0</v>
      </c>
      <c r="L135" s="17">
        <f>SUM(ENERO:DICIEMBRE!L135)</f>
        <v>0</v>
      </c>
      <c r="M135" s="17">
        <f>SUM(ENERO:DICIEMBRE!M135)</f>
        <v>0</v>
      </c>
      <c r="N135" s="17">
        <f>SUM(ENERO:DICIEMBRE!N135)</f>
        <v>0</v>
      </c>
      <c r="O135" s="17">
        <f>SUM(ENERO:DICIEMBRE!O135)</f>
        <v>0</v>
      </c>
      <c r="P135" s="17">
        <f>SUM(ENERO:DICIEMBRE!P135)</f>
        <v>0</v>
      </c>
      <c r="Q135" s="17">
        <f>SUM(ENERO:DICIEMBRE!Q135)</f>
        <v>0</v>
      </c>
      <c r="R135" s="17">
        <f>SUM(ENERO:DICIEMBRE!R135)</f>
        <v>0</v>
      </c>
      <c r="S135" s="17">
        <f>SUM(ENERO:DICIEMBRE!S135)</f>
        <v>0</v>
      </c>
      <c r="T135" s="17">
        <f>SUM(ENERO:DICIEMBRE!T135)</f>
        <v>0</v>
      </c>
      <c r="U135" s="17">
        <f>SUM(ENERO:DICIEMBRE!U135)</f>
        <v>0</v>
      </c>
      <c r="V135" s="17">
        <f>SUM(ENERO:DICIEMBRE!V135)</f>
        <v>0</v>
      </c>
      <c r="W135" s="17">
        <f>SUM(ENERO:DICIEMBRE!W135)</f>
        <v>0</v>
      </c>
      <c r="X135" s="17">
        <f>SUM(ENERO:DICIEMBRE!X135)</f>
        <v>0</v>
      </c>
      <c r="Y135" s="17">
        <f>SUM(ENERO:DICIEMBRE!Y135)</f>
        <v>0</v>
      </c>
      <c r="Z135" s="17">
        <f>SUM(ENERO:DICIEMBRE!Z135)</f>
        <v>0</v>
      </c>
      <c r="AA135" s="17">
        <f>SUM(ENERO:DICIEMBRE!AA135)</f>
        <v>0</v>
      </c>
      <c r="AB135" s="17">
        <f>SUM(ENERO:DICIEMBRE!AB135)</f>
        <v>0</v>
      </c>
      <c r="AC135" s="17">
        <f>SUM(ENERO:DICIEMBRE!AC135)</f>
        <v>0</v>
      </c>
      <c r="AD135" s="17">
        <f>SUM(ENERO:DICIEMBRE!AD135)</f>
        <v>0</v>
      </c>
      <c r="AE135" s="17">
        <f>SUM(ENERO:DICIEMBRE!AE135)</f>
        <v>1</v>
      </c>
      <c r="AF135" s="17">
        <f>SUM(ENERO:DICIEMBRE!AF135)</f>
        <v>0</v>
      </c>
      <c r="AG135" s="17">
        <f>SUM(ENERO:DICIEMBRE!AG135)</f>
        <v>0</v>
      </c>
      <c r="AH135" s="17">
        <f>SUM(ENERO:DICIEMBRE!AH135)</f>
        <v>0</v>
      </c>
      <c r="AI135" s="17">
        <f>SUM(ENERO:DICIEMBRE!AI135)</f>
        <v>1</v>
      </c>
      <c r="AJ135" s="17">
        <f>SUM(ENERO:DICIEMBRE!AJ135)</f>
        <v>0</v>
      </c>
      <c r="AK135" s="17">
        <f>SUM(ENERO:DICIEMBRE!AK135)</f>
        <v>0</v>
      </c>
      <c r="AL135" s="17">
        <f>SUM(ENERO:DICIEMBRE!AL135)</f>
        <v>0</v>
      </c>
      <c r="AM135" s="17">
        <f>SUM(ENERO:DICIEMBRE!AM135)</f>
        <v>0</v>
      </c>
      <c r="AN135" s="17">
        <f>SUM(ENERO:DICIEMBRE!AN135)</f>
        <v>0</v>
      </c>
      <c r="AO135" s="17">
        <f>SUM(ENERO:DICIEMBRE!AO135)</f>
        <v>0</v>
      </c>
      <c r="AP135" s="17">
        <f>SUM(ENERO:DICIEMBRE!AP135)</f>
        <v>0</v>
      </c>
      <c r="AQ135" s="17">
        <f>SUM(ENERO:DICIEMBRE!AQ135)</f>
        <v>0</v>
      </c>
      <c r="AR135" s="17">
        <f>SUM(ENERO:DICIEMBRE!AR135)</f>
        <v>0</v>
      </c>
      <c r="AS135" s="17">
        <f>SUM(ENERO:DICIEMBRE!AS135)</f>
        <v>0</v>
      </c>
      <c r="AT135" s="17">
        <f>SUM(ENERO:DICIEMBRE!AT135)</f>
        <v>0</v>
      </c>
      <c r="AU135" s="17">
        <f>SUM(ENERO:DICIEMBRE!AU135)</f>
        <v>0</v>
      </c>
      <c r="AV135" s="17">
        <f>SUM(ENERO:DICIEMBRE!AV135)</f>
        <v>0</v>
      </c>
      <c r="AW135" s="17">
        <f>SUM(ENERO:DICIEMBRE!AW135)</f>
        <v>0</v>
      </c>
      <c r="AX135" s="17">
        <f>SUM(ENERO:DICIEMBRE!AX135)</f>
        <v>0</v>
      </c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K135" s="2"/>
      <c r="CL135" s="2"/>
      <c r="CM135" s="2"/>
      <c r="CN135" s="2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customForma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">
        <f>SUM(ENERO:DICIEMBRE!G136)</f>
        <v>0</v>
      </c>
      <c r="H136" s="17">
        <f>SUM(ENERO:DICIEMBRE!H136)</f>
        <v>0</v>
      </c>
      <c r="I136" s="17">
        <f>SUM(ENERO:DICIEMBRE!I136)</f>
        <v>0</v>
      </c>
      <c r="J136" s="17">
        <f>SUM(ENERO:DICIEMBRE!J136)</f>
        <v>0</v>
      </c>
      <c r="K136" s="17">
        <f>SUM(ENERO:DICIEMBRE!K136)</f>
        <v>0</v>
      </c>
      <c r="L136" s="17">
        <f>SUM(ENERO:DICIEMBRE!L136)</f>
        <v>0</v>
      </c>
      <c r="M136" s="17">
        <f>SUM(ENERO:DICIEMBRE!M136)</f>
        <v>0</v>
      </c>
      <c r="N136" s="17">
        <f>SUM(ENERO:DICIEMBRE!N136)</f>
        <v>0</v>
      </c>
      <c r="O136" s="17">
        <f>SUM(ENERO:DICIEMBRE!O136)</f>
        <v>0</v>
      </c>
      <c r="P136" s="17">
        <f>SUM(ENERO:DICIEMBRE!P136)</f>
        <v>0</v>
      </c>
      <c r="Q136" s="17">
        <f>SUM(ENERO:DICIEMBRE!Q136)</f>
        <v>0</v>
      </c>
      <c r="R136" s="17">
        <f>SUM(ENERO:DICIEMBRE!R136)</f>
        <v>0</v>
      </c>
      <c r="S136" s="17">
        <f>SUM(ENERO:DICIEMBRE!S136)</f>
        <v>0</v>
      </c>
      <c r="T136" s="17">
        <f>SUM(ENERO:DICIEMBRE!T136)</f>
        <v>0</v>
      </c>
      <c r="U136" s="17">
        <f>SUM(ENERO:DICIEMBRE!U136)</f>
        <v>0</v>
      </c>
      <c r="V136" s="17">
        <f>SUM(ENERO:DICIEMBRE!V136)</f>
        <v>0</v>
      </c>
      <c r="W136" s="17">
        <f>SUM(ENERO:DICIEMBRE!W136)</f>
        <v>0</v>
      </c>
      <c r="X136" s="17">
        <f>SUM(ENERO:DICIEMBRE!X136)</f>
        <v>0</v>
      </c>
      <c r="Y136" s="17">
        <f>SUM(ENERO:DICIEMBRE!Y136)</f>
        <v>0</v>
      </c>
      <c r="Z136" s="17">
        <f>SUM(ENERO:DICIEMBRE!Z136)</f>
        <v>0</v>
      </c>
      <c r="AA136" s="17">
        <f>SUM(ENERO:DICIEMBRE!AA136)</f>
        <v>0</v>
      </c>
      <c r="AB136" s="17">
        <f>SUM(ENERO:DICIEMBRE!AB136)</f>
        <v>0</v>
      </c>
      <c r="AC136" s="17">
        <f>SUM(ENERO:DICIEMBRE!AC136)</f>
        <v>0</v>
      </c>
      <c r="AD136" s="17">
        <f>SUM(ENERO:DICIEMBRE!AD136)</f>
        <v>0</v>
      </c>
      <c r="AE136" s="17">
        <f>SUM(ENERO:DICIEMBRE!AE136)</f>
        <v>0</v>
      </c>
      <c r="AF136" s="17">
        <f>SUM(ENERO:DICIEMBRE!AF136)</f>
        <v>0</v>
      </c>
      <c r="AG136" s="17">
        <f>SUM(ENERO:DICIEMBRE!AG136)</f>
        <v>0</v>
      </c>
      <c r="AH136" s="17">
        <f>SUM(ENERO:DICIEMBRE!AH136)</f>
        <v>0</v>
      </c>
      <c r="AI136" s="17">
        <f>SUM(ENERO:DICIEMBRE!AI136)</f>
        <v>0</v>
      </c>
      <c r="AJ136" s="17">
        <f>SUM(ENERO:DICIEMBRE!AJ136)</f>
        <v>0</v>
      </c>
      <c r="AK136" s="17">
        <f>SUM(ENERO:DICIEMBRE!AK136)</f>
        <v>0</v>
      </c>
      <c r="AL136" s="17">
        <f>SUM(ENERO:DICIEMBRE!AL136)</f>
        <v>0</v>
      </c>
      <c r="AM136" s="17">
        <f>SUM(ENERO:DICIEMBRE!AM136)</f>
        <v>0</v>
      </c>
      <c r="AN136" s="17">
        <f>SUM(ENERO:DICIEMBRE!AN136)</f>
        <v>0</v>
      </c>
      <c r="AO136" s="17">
        <f>SUM(ENERO:DICIEMBRE!AO136)</f>
        <v>0</v>
      </c>
      <c r="AP136" s="17">
        <f>SUM(ENERO:DICIEMBRE!AP136)</f>
        <v>0</v>
      </c>
      <c r="AQ136" s="17">
        <f>SUM(ENERO:DICIEMBRE!AQ136)</f>
        <v>0</v>
      </c>
      <c r="AR136" s="17">
        <f>SUM(ENERO:DICIEMBRE!AR136)</f>
        <v>0</v>
      </c>
      <c r="AS136" s="17">
        <f>SUM(ENERO:DICIEMBRE!AS136)</f>
        <v>0</v>
      </c>
      <c r="AT136" s="17">
        <f>SUM(ENERO:DICIEMBRE!AT136)</f>
        <v>0</v>
      </c>
      <c r="AU136" s="17">
        <f>SUM(ENERO:DICIEMBRE!AU136)</f>
        <v>0</v>
      </c>
      <c r="AV136" s="17">
        <f>SUM(ENERO:DICIEMBRE!AV136)</f>
        <v>0</v>
      </c>
      <c r="AW136" s="17">
        <f>SUM(ENERO:DICIEMBRE!AW136)</f>
        <v>0</v>
      </c>
      <c r="AX136" s="17">
        <f>SUM(ENERO:DICIEMBRE!AX136)</f>
        <v>0</v>
      </c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K136" s="2"/>
      <c r="CL136" s="2"/>
      <c r="CM136" s="2"/>
      <c r="CN136" s="2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customForma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">
        <f>SUM(ENERO:DICIEMBRE!G137)</f>
        <v>0</v>
      </c>
      <c r="H137" s="17">
        <f>SUM(ENERO:DICIEMBRE!H137)</f>
        <v>0</v>
      </c>
      <c r="I137" s="17">
        <f>SUM(ENERO:DICIEMBRE!I137)</f>
        <v>0</v>
      </c>
      <c r="J137" s="17">
        <f>SUM(ENERO:DICIEMBRE!J137)</f>
        <v>0</v>
      </c>
      <c r="K137" s="17">
        <f>SUM(ENERO:DICIEMBRE!K137)</f>
        <v>0</v>
      </c>
      <c r="L137" s="17">
        <f>SUM(ENERO:DICIEMBRE!L137)</f>
        <v>0</v>
      </c>
      <c r="M137" s="17">
        <f>SUM(ENERO:DICIEMBRE!M137)</f>
        <v>0</v>
      </c>
      <c r="N137" s="17">
        <f>SUM(ENERO:DICIEMBRE!N137)</f>
        <v>0</v>
      </c>
      <c r="O137" s="17">
        <f>SUM(ENERO:DICIEMBRE!O137)</f>
        <v>0</v>
      </c>
      <c r="P137" s="17">
        <f>SUM(ENERO:DICIEMBRE!P137)</f>
        <v>0</v>
      </c>
      <c r="Q137" s="17">
        <f>SUM(ENERO:DICIEMBRE!Q137)</f>
        <v>0</v>
      </c>
      <c r="R137" s="17">
        <f>SUM(ENERO:DICIEMBRE!R137)</f>
        <v>0</v>
      </c>
      <c r="S137" s="17">
        <f>SUM(ENERO:DICIEMBRE!S137)</f>
        <v>0</v>
      </c>
      <c r="T137" s="17">
        <f>SUM(ENERO:DICIEMBRE!T137)</f>
        <v>0</v>
      </c>
      <c r="U137" s="17">
        <f>SUM(ENERO:DICIEMBRE!U137)</f>
        <v>0</v>
      </c>
      <c r="V137" s="17">
        <f>SUM(ENERO:DICIEMBRE!V137)</f>
        <v>0</v>
      </c>
      <c r="W137" s="17">
        <f>SUM(ENERO:DICIEMBRE!W137)</f>
        <v>0</v>
      </c>
      <c r="X137" s="17">
        <f>SUM(ENERO:DICIEMBRE!X137)</f>
        <v>0</v>
      </c>
      <c r="Y137" s="17">
        <f>SUM(ENERO:DICIEMBRE!Y137)</f>
        <v>0</v>
      </c>
      <c r="Z137" s="17">
        <f>SUM(ENERO:DICIEMBRE!Z137)</f>
        <v>0</v>
      </c>
      <c r="AA137" s="17">
        <f>SUM(ENERO:DICIEMBRE!AA137)</f>
        <v>0</v>
      </c>
      <c r="AB137" s="17">
        <f>SUM(ENERO:DICIEMBRE!AB137)</f>
        <v>0</v>
      </c>
      <c r="AC137" s="17">
        <f>SUM(ENERO:DICIEMBRE!AC137)</f>
        <v>0</v>
      </c>
      <c r="AD137" s="17">
        <f>SUM(ENERO:DICIEMBRE!AD137)</f>
        <v>0</v>
      </c>
      <c r="AE137" s="17">
        <f>SUM(ENERO:DICIEMBRE!AE137)</f>
        <v>0</v>
      </c>
      <c r="AF137" s="17">
        <f>SUM(ENERO:DICIEMBRE!AF137)</f>
        <v>0</v>
      </c>
      <c r="AG137" s="17">
        <f>SUM(ENERO:DICIEMBRE!AG137)</f>
        <v>0</v>
      </c>
      <c r="AH137" s="17">
        <f>SUM(ENERO:DICIEMBRE!AH137)</f>
        <v>0</v>
      </c>
      <c r="AI137" s="17">
        <f>SUM(ENERO:DICIEMBRE!AI137)</f>
        <v>0</v>
      </c>
      <c r="AJ137" s="17">
        <f>SUM(ENERO:DICIEMBRE!AJ137)</f>
        <v>0</v>
      </c>
      <c r="AK137" s="17">
        <f>SUM(ENERO:DICIEMBRE!AK137)</f>
        <v>0</v>
      </c>
      <c r="AL137" s="17">
        <f>SUM(ENERO:DICIEMBRE!AL137)</f>
        <v>0</v>
      </c>
      <c r="AM137" s="17">
        <f>SUM(ENERO:DICIEMBRE!AM137)</f>
        <v>0</v>
      </c>
      <c r="AN137" s="17">
        <f>SUM(ENERO:DICIEMBRE!AN137)</f>
        <v>0</v>
      </c>
      <c r="AO137" s="17">
        <f>SUM(ENERO:DICIEMBRE!AO137)</f>
        <v>0</v>
      </c>
      <c r="AP137" s="17">
        <f>SUM(ENERO:DICIEMBRE!AP137)</f>
        <v>0</v>
      </c>
      <c r="AQ137" s="17">
        <f>SUM(ENERO:DICIEMBRE!AQ137)</f>
        <v>0</v>
      </c>
      <c r="AR137" s="17">
        <f>SUM(ENERO:DICIEMBRE!AR137)</f>
        <v>0</v>
      </c>
      <c r="AS137" s="17">
        <f>SUM(ENERO:DICIEMBRE!AS137)</f>
        <v>0</v>
      </c>
      <c r="AT137" s="17">
        <f>SUM(ENERO:DICIEMBRE!AT137)</f>
        <v>0</v>
      </c>
      <c r="AU137" s="17">
        <f>SUM(ENERO:DICIEMBRE!AU137)</f>
        <v>0</v>
      </c>
      <c r="AV137" s="17">
        <f>SUM(ENERO:DICIEMBRE!AV137)</f>
        <v>0</v>
      </c>
      <c r="AW137" s="17">
        <f>SUM(ENERO:DICIEMBRE!AW137)</f>
        <v>0</v>
      </c>
      <c r="AX137" s="17">
        <f>SUM(ENERO:DICIEMBRE!AX137)</f>
        <v>0</v>
      </c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K137" s="2"/>
      <c r="CL137" s="2"/>
      <c r="CM137" s="2"/>
      <c r="CN137" s="2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customFormat="1" x14ac:dyDescent="0.25">
      <c r="A138" s="1424" t="s">
        <v>170</v>
      </c>
      <c r="B138" s="1425"/>
      <c r="C138" s="1426"/>
      <c r="D138" s="524">
        <f t="shared" si="101"/>
        <v>17</v>
      </c>
      <c r="E138" s="563">
        <f t="shared" si="114"/>
        <v>2</v>
      </c>
      <c r="F138" s="564">
        <f t="shared" si="115"/>
        <v>15</v>
      </c>
      <c r="G138" s="17">
        <f>SUM(ENERO:DICIEMBRE!G138)</f>
        <v>0</v>
      </c>
      <c r="H138" s="17">
        <f>SUM(ENERO:DICIEMBRE!H138)</f>
        <v>0</v>
      </c>
      <c r="I138" s="17">
        <f>SUM(ENERO:DICIEMBRE!I138)</f>
        <v>0</v>
      </c>
      <c r="J138" s="17">
        <f>SUM(ENERO:DICIEMBRE!J138)</f>
        <v>0</v>
      </c>
      <c r="K138" s="17">
        <f>SUM(ENERO:DICIEMBRE!K138)</f>
        <v>0</v>
      </c>
      <c r="L138" s="17">
        <f>SUM(ENERO:DICIEMBRE!L138)</f>
        <v>0</v>
      </c>
      <c r="M138" s="17">
        <f>SUM(ENERO:DICIEMBRE!M138)</f>
        <v>0</v>
      </c>
      <c r="N138" s="17">
        <f>SUM(ENERO:DICIEMBRE!N138)</f>
        <v>0</v>
      </c>
      <c r="O138" s="17">
        <f>SUM(ENERO:DICIEMBRE!O138)</f>
        <v>0</v>
      </c>
      <c r="P138" s="17">
        <f>SUM(ENERO:DICIEMBRE!P138)</f>
        <v>0</v>
      </c>
      <c r="Q138" s="17">
        <f>SUM(ENERO:DICIEMBRE!Q138)</f>
        <v>0</v>
      </c>
      <c r="R138" s="17">
        <f>SUM(ENERO:DICIEMBRE!R138)</f>
        <v>0</v>
      </c>
      <c r="S138" s="17">
        <f>SUM(ENERO:DICIEMBRE!S138)</f>
        <v>0</v>
      </c>
      <c r="T138" s="17">
        <f>SUM(ENERO:DICIEMBRE!T138)</f>
        <v>0</v>
      </c>
      <c r="U138" s="17">
        <f>SUM(ENERO:DICIEMBRE!U138)</f>
        <v>0</v>
      </c>
      <c r="V138" s="17">
        <f>SUM(ENERO:DICIEMBRE!V138)</f>
        <v>0</v>
      </c>
      <c r="W138" s="17">
        <f>SUM(ENERO:DICIEMBRE!W138)</f>
        <v>0</v>
      </c>
      <c r="X138" s="17">
        <f>SUM(ENERO:DICIEMBRE!X138)</f>
        <v>0</v>
      </c>
      <c r="Y138" s="17">
        <f>SUM(ENERO:DICIEMBRE!Y138)</f>
        <v>0</v>
      </c>
      <c r="Z138" s="17">
        <f>SUM(ENERO:DICIEMBRE!Z138)</f>
        <v>2</v>
      </c>
      <c r="AA138" s="17">
        <f>SUM(ENERO:DICIEMBRE!AA138)</f>
        <v>1</v>
      </c>
      <c r="AB138" s="17">
        <f>SUM(ENERO:DICIEMBRE!AB138)</f>
        <v>6</v>
      </c>
      <c r="AC138" s="17">
        <f>SUM(ENERO:DICIEMBRE!AC138)</f>
        <v>0</v>
      </c>
      <c r="AD138" s="17">
        <f>SUM(ENERO:DICIEMBRE!AD138)</f>
        <v>1</v>
      </c>
      <c r="AE138" s="17">
        <f>SUM(ENERO:DICIEMBRE!AE138)</f>
        <v>1</v>
      </c>
      <c r="AF138" s="17">
        <f>SUM(ENERO:DICIEMBRE!AF138)</f>
        <v>4</v>
      </c>
      <c r="AG138" s="17">
        <f>SUM(ENERO:DICIEMBRE!AG138)</f>
        <v>0</v>
      </c>
      <c r="AH138" s="17">
        <f>SUM(ENERO:DICIEMBRE!AH138)</f>
        <v>2</v>
      </c>
      <c r="AI138" s="17">
        <f>SUM(ENERO:DICIEMBRE!AI138)</f>
        <v>0</v>
      </c>
      <c r="AJ138" s="17">
        <f>SUM(ENERO:DICIEMBRE!AJ138)</f>
        <v>0</v>
      </c>
      <c r="AK138" s="17">
        <f>SUM(ENERO:DICIEMBRE!AK138)</f>
        <v>0</v>
      </c>
      <c r="AL138" s="17">
        <f>SUM(ENERO:DICIEMBRE!AL138)</f>
        <v>0</v>
      </c>
      <c r="AM138" s="17">
        <f>SUM(ENERO:DICIEMBRE!AM138)</f>
        <v>0</v>
      </c>
      <c r="AN138" s="17">
        <f>SUM(ENERO:DICIEMBRE!AN138)</f>
        <v>0</v>
      </c>
      <c r="AO138" s="17">
        <f>SUM(ENERO:DICIEMBRE!AO138)</f>
        <v>0</v>
      </c>
      <c r="AP138" s="17">
        <f>SUM(ENERO:DICIEMBRE!AP138)</f>
        <v>0</v>
      </c>
      <c r="AQ138" s="17">
        <f>SUM(ENERO:DICIEMBRE!AQ138)</f>
        <v>0</v>
      </c>
      <c r="AR138" s="17">
        <f>SUM(ENERO:DICIEMBRE!AR138)</f>
        <v>0</v>
      </c>
      <c r="AS138" s="17">
        <f>SUM(ENERO:DICIEMBRE!AS138)</f>
        <v>0</v>
      </c>
      <c r="AT138" s="17">
        <f>SUM(ENERO:DICIEMBRE!AT138)</f>
        <v>0</v>
      </c>
      <c r="AU138" s="17">
        <f>SUM(ENERO:DICIEMBRE!AU138)</f>
        <v>0</v>
      </c>
      <c r="AV138" s="17">
        <f>SUM(ENERO:DICIEMBRE!AV138)</f>
        <v>0</v>
      </c>
      <c r="AW138" s="17">
        <f>SUM(ENERO:DICIEMBRE!AW138)</f>
        <v>0</v>
      </c>
      <c r="AX138" s="17">
        <f>SUM(ENERO:DICIEMBRE!AX138)</f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K138" s="2"/>
      <c r="CL138" s="2"/>
      <c r="CM138" s="2"/>
      <c r="CN138" s="2"/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customForma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17">
        <f>SUM(ENERO:DICIEMBRE!G139)</f>
        <v>0</v>
      </c>
      <c r="H139" s="17">
        <f>SUM(ENERO:DICIEMBRE!H139)</f>
        <v>0</v>
      </c>
      <c r="I139" s="17">
        <f>SUM(ENERO:DICIEMBRE!I139)</f>
        <v>0</v>
      </c>
      <c r="J139" s="17">
        <f>SUM(ENERO:DICIEMBRE!J139)</f>
        <v>0</v>
      </c>
      <c r="K139" s="17">
        <f>SUM(ENERO:DICIEMBRE!K139)</f>
        <v>0</v>
      </c>
      <c r="L139" s="17">
        <f>SUM(ENERO:DICIEMBRE!L139)</f>
        <v>0</v>
      </c>
      <c r="M139" s="17">
        <f>SUM(ENERO:DICIEMBRE!M139)</f>
        <v>0</v>
      </c>
      <c r="N139" s="17">
        <f>SUM(ENERO:DICIEMBRE!N139)</f>
        <v>0</v>
      </c>
      <c r="O139" s="17">
        <f>SUM(ENERO:DICIEMBRE!O139)</f>
        <v>0</v>
      </c>
      <c r="P139" s="17">
        <f>SUM(ENERO:DICIEMBRE!P139)</f>
        <v>0</v>
      </c>
      <c r="Q139" s="17">
        <f>SUM(ENERO:DICIEMBRE!Q139)</f>
        <v>0</v>
      </c>
      <c r="R139" s="17">
        <f>SUM(ENERO:DICIEMBRE!R139)</f>
        <v>0</v>
      </c>
      <c r="S139" s="17">
        <f>SUM(ENERO:DICIEMBRE!S139)</f>
        <v>0</v>
      </c>
      <c r="T139" s="17">
        <f>SUM(ENERO:DICIEMBRE!T139)</f>
        <v>0</v>
      </c>
      <c r="U139" s="17">
        <f>SUM(ENERO:DICIEMBRE!U139)</f>
        <v>0</v>
      </c>
      <c r="V139" s="17">
        <f>SUM(ENERO:DICIEMBRE!V139)</f>
        <v>0</v>
      </c>
      <c r="W139" s="17">
        <f>SUM(ENERO:DICIEMBRE!W139)</f>
        <v>0</v>
      </c>
      <c r="X139" s="17">
        <f>SUM(ENERO:DICIEMBRE!X139)</f>
        <v>0</v>
      </c>
      <c r="Y139" s="17">
        <f>SUM(ENERO:DICIEMBRE!Y139)</f>
        <v>0</v>
      </c>
      <c r="Z139" s="17">
        <f>SUM(ENERO:DICIEMBRE!Z139)</f>
        <v>0</v>
      </c>
      <c r="AA139" s="17">
        <f>SUM(ENERO:DICIEMBRE!AA139)</f>
        <v>0</v>
      </c>
      <c r="AB139" s="17">
        <f>SUM(ENERO:DICIEMBRE!AB139)</f>
        <v>0</v>
      </c>
      <c r="AC139" s="17">
        <f>SUM(ENERO:DICIEMBRE!AC139)</f>
        <v>0</v>
      </c>
      <c r="AD139" s="17">
        <f>SUM(ENERO:DICIEMBRE!AD139)</f>
        <v>0</v>
      </c>
      <c r="AE139" s="17">
        <f>SUM(ENERO:DICIEMBRE!AE139)</f>
        <v>0</v>
      </c>
      <c r="AF139" s="17">
        <f>SUM(ENERO:DICIEMBRE!AF139)</f>
        <v>0</v>
      </c>
      <c r="AG139" s="17">
        <f>SUM(ENERO:DICIEMBRE!AG139)</f>
        <v>0</v>
      </c>
      <c r="AH139" s="17">
        <f>SUM(ENERO:DICIEMBRE!AH139)</f>
        <v>0</v>
      </c>
      <c r="AI139" s="17">
        <f>SUM(ENERO:DICIEMBRE!AI139)</f>
        <v>0</v>
      </c>
      <c r="AJ139" s="17">
        <f>SUM(ENERO:DICIEMBRE!AJ139)</f>
        <v>0</v>
      </c>
      <c r="AK139" s="17">
        <f>SUM(ENERO:DICIEMBRE!AK139)</f>
        <v>0</v>
      </c>
      <c r="AL139" s="17">
        <f>SUM(ENERO:DICIEMBRE!AL139)</f>
        <v>0</v>
      </c>
      <c r="AM139" s="17">
        <f>SUM(ENERO:DICIEMBRE!AM139)</f>
        <v>0</v>
      </c>
      <c r="AN139" s="17">
        <f>SUM(ENERO:DICIEMBRE!AN139)</f>
        <v>0</v>
      </c>
      <c r="AO139" s="17">
        <f>SUM(ENERO:DICIEMBRE!AO139)</f>
        <v>0</v>
      </c>
      <c r="AP139" s="17">
        <f>SUM(ENERO:DICIEMBRE!AP139)</f>
        <v>0</v>
      </c>
      <c r="AQ139" s="17">
        <f>SUM(ENERO:DICIEMBRE!AQ139)</f>
        <v>0</v>
      </c>
      <c r="AR139" s="17">
        <f>SUM(ENERO:DICIEMBRE!AR139)</f>
        <v>0</v>
      </c>
      <c r="AS139" s="17">
        <f>SUM(ENERO:DICIEMBRE!AS139)</f>
        <v>0</v>
      </c>
      <c r="AT139" s="17">
        <f>SUM(ENERO:DICIEMBRE!AT139)</f>
        <v>0</v>
      </c>
      <c r="AU139" s="17">
        <f>SUM(ENERO:DICIEMBRE!AU139)</f>
        <v>0</v>
      </c>
      <c r="AV139" s="17">
        <f>SUM(ENERO:DICIEMBRE!AV139)</f>
        <v>0</v>
      </c>
      <c r="AW139" s="17">
        <f>SUM(ENERO:DICIEMBRE!AW139)</f>
        <v>0</v>
      </c>
      <c r="AX139" s="17">
        <f>SUM(ENERO:DICIEMBRE!AX139)</f>
        <v>0</v>
      </c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K139" s="2"/>
      <c r="CL139" s="2"/>
      <c r="CM139" s="2"/>
      <c r="CN139" s="2"/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customForma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">
        <f>SUM(ENERO:DICIEMBRE!G140)</f>
        <v>0</v>
      </c>
      <c r="H140" s="17">
        <f>SUM(ENERO:DICIEMBRE!H140)</f>
        <v>0</v>
      </c>
      <c r="I140" s="17">
        <f>SUM(ENERO:DICIEMBRE!I140)</f>
        <v>0</v>
      </c>
      <c r="J140" s="17">
        <f>SUM(ENERO:DICIEMBRE!J140)</f>
        <v>0</v>
      </c>
      <c r="K140" s="17">
        <f>SUM(ENERO:DICIEMBRE!K140)</f>
        <v>0</v>
      </c>
      <c r="L140" s="17">
        <f>SUM(ENERO:DICIEMBRE!L140)</f>
        <v>0</v>
      </c>
      <c r="M140" s="17">
        <f>SUM(ENERO:DICIEMBRE!M140)</f>
        <v>0</v>
      </c>
      <c r="N140" s="17">
        <f>SUM(ENERO:DICIEMBRE!N140)</f>
        <v>0</v>
      </c>
      <c r="O140" s="17">
        <f>SUM(ENERO:DICIEMBRE!O140)</f>
        <v>0</v>
      </c>
      <c r="P140" s="17">
        <f>SUM(ENERO:DICIEMBRE!P140)</f>
        <v>0</v>
      </c>
      <c r="Q140" s="17">
        <f>SUM(ENERO:DICIEMBRE!Q140)</f>
        <v>0</v>
      </c>
      <c r="R140" s="17">
        <f>SUM(ENERO:DICIEMBRE!R140)</f>
        <v>0</v>
      </c>
      <c r="S140" s="17">
        <f>SUM(ENERO:DICIEMBRE!S140)</f>
        <v>0</v>
      </c>
      <c r="T140" s="17">
        <f>SUM(ENERO:DICIEMBRE!T140)</f>
        <v>0</v>
      </c>
      <c r="U140" s="17">
        <f>SUM(ENERO:DICIEMBRE!U140)</f>
        <v>0</v>
      </c>
      <c r="V140" s="17">
        <f>SUM(ENERO:DICIEMBRE!V140)</f>
        <v>0</v>
      </c>
      <c r="W140" s="17">
        <f>SUM(ENERO:DICIEMBRE!W140)</f>
        <v>0</v>
      </c>
      <c r="X140" s="17">
        <f>SUM(ENERO:DICIEMBRE!X140)</f>
        <v>0</v>
      </c>
      <c r="Y140" s="17">
        <f>SUM(ENERO:DICIEMBRE!Y140)</f>
        <v>0</v>
      </c>
      <c r="Z140" s="17">
        <f>SUM(ENERO:DICIEMBRE!Z140)</f>
        <v>0</v>
      </c>
      <c r="AA140" s="17">
        <f>SUM(ENERO:DICIEMBRE!AA140)</f>
        <v>0</v>
      </c>
      <c r="AB140" s="17">
        <f>SUM(ENERO:DICIEMBRE!AB140)</f>
        <v>0</v>
      </c>
      <c r="AC140" s="17">
        <f>SUM(ENERO:DICIEMBRE!AC140)</f>
        <v>0</v>
      </c>
      <c r="AD140" s="17">
        <f>SUM(ENERO:DICIEMBRE!AD140)</f>
        <v>0</v>
      </c>
      <c r="AE140" s="17">
        <f>SUM(ENERO:DICIEMBRE!AE140)</f>
        <v>0</v>
      </c>
      <c r="AF140" s="17">
        <f>SUM(ENERO:DICIEMBRE!AF140)</f>
        <v>0</v>
      </c>
      <c r="AG140" s="17">
        <f>SUM(ENERO:DICIEMBRE!AG140)</f>
        <v>0</v>
      </c>
      <c r="AH140" s="17">
        <f>SUM(ENERO:DICIEMBRE!AH140)</f>
        <v>0</v>
      </c>
      <c r="AI140" s="17">
        <f>SUM(ENERO:DICIEMBRE!AI140)</f>
        <v>0</v>
      </c>
      <c r="AJ140" s="17">
        <f>SUM(ENERO:DICIEMBRE!AJ140)</f>
        <v>0</v>
      </c>
      <c r="AK140" s="17">
        <f>SUM(ENERO:DICIEMBRE!AK140)</f>
        <v>0</v>
      </c>
      <c r="AL140" s="17">
        <f>SUM(ENERO:DICIEMBRE!AL140)</f>
        <v>0</v>
      </c>
      <c r="AM140" s="17">
        <f>SUM(ENERO:DICIEMBRE!AM140)</f>
        <v>0</v>
      </c>
      <c r="AN140" s="17">
        <f>SUM(ENERO:DICIEMBRE!AN140)</f>
        <v>0</v>
      </c>
      <c r="AO140" s="17">
        <f>SUM(ENERO:DICIEMBRE!AO140)</f>
        <v>0</v>
      </c>
      <c r="AP140" s="17">
        <f>SUM(ENERO:DICIEMBRE!AP140)</f>
        <v>0</v>
      </c>
      <c r="AQ140" s="17">
        <f>SUM(ENERO:DICIEMBRE!AQ140)</f>
        <v>0</v>
      </c>
      <c r="AR140" s="17">
        <f>SUM(ENERO:DICIEMBRE!AR140)</f>
        <v>0</v>
      </c>
      <c r="AS140" s="17">
        <f>SUM(ENERO:DICIEMBRE!AS140)</f>
        <v>0</v>
      </c>
      <c r="AT140" s="17">
        <f>SUM(ENERO:DICIEMBRE!AT140)</f>
        <v>0</v>
      </c>
      <c r="AU140" s="17">
        <f>SUM(ENERO:DICIEMBRE!AU140)</f>
        <v>0</v>
      </c>
      <c r="AV140" s="17">
        <f>SUM(ENERO:DICIEMBRE!AV140)</f>
        <v>0</v>
      </c>
      <c r="AW140" s="17">
        <f>SUM(ENERO:DICIEMBRE!AW140)</f>
        <v>0</v>
      </c>
      <c r="AX140" s="17">
        <f>SUM(ENERO:DICIEMBRE!AX140)</f>
        <v>0</v>
      </c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K140" s="2"/>
      <c r="CL140" s="2"/>
      <c r="CM140" s="2"/>
      <c r="CN140" s="2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customForma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17">
        <f>SUM(ENERO:DICIEMBRE!G141)</f>
        <v>0</v>
      </c>
      <c r="H141" s="17">
        <f>SUM(ENERO:DICIEMBRE!H141)</f>
        <v>0</v>
      </c>
      <c r="I141" s="17">
        <f>SUM(ENERO:DICIEMBRE!I141)</f>
        <v>0</v>
      </c>
      <c r="J141" s="17">
        <f>SUM(ENERO:DICIEMBRE!J141)</f>
        <v>0</v>
      </c>
      <c r="K141" s="17">
        <f>SUM(ENERO:DICIEMBRE!K141)</f>
        <v>0</v>
      </c>
      <c r="L141" s="17">
        <f>SUM(ENERO:DICIEMBRE!L141)</f>
        <v>0</v>
      </c>
      <c r="M141" s="17">
        <f>SUM(ENERO:DICIEMBRE!M141)</f>
        <v>0</v>
      </c>
      <c r="N141" s="17">
        <f>SUM(ENERO:DICIEMBRE!N141)</f>
        <v>0</v>
      </c>
      <c r="O141" s="17">
        <f>SUM(ENERO:DICIEMBRE!O141)</f>
        <v>0</v>
      </c>
      <c r="P141" s="17">
        <f>SUM(ENERO:DICIEMBRE!P141)</f>
        <v>0</v>
      </c>
      <c r="Q141" s="17">
        <f>SUM(ENERO:DICIEMBRE!Q141)</f>
        <v>0</v>
      </c>
      <c r="R141" s="17">
        <f>SUM(ENERO:DICIEMBRE!R141)</f>
        <v>0</v>
      </c>
      <c r="S141" s="17">
        <f>SUM(ENERO:DICIEMBRE!S141)</f>
        <v>0</v>
      </c>
      <c r="T141" s="17">
        <f>SUM(ENERO:DICIEMBRE!T141)</f>
        <v>0</v>
      </c>
      <c r="U141" s="17">
        <f>SUM(ENERO:DICIEMBRE!U141)</f>
        <v>0</v>
      </c>
      <c r="V141" s="17">
        <f>SUM(ENERO:DICIEMBRE!V141)</f>
        <v>0</v>
      </c>
      <c r="W141" s="17">
        <f>SUM(ENERO:DICIEMBRE!W141)</f>
        <v>0</v>
      </c>
      <c r="X141" s="17">
        <f>SUM(ENERO:DICIEMBRE!X141)</f>
        <v>0</v>
      </c>
      <c r="Y141" s="17">
        <f>SUM(ENERO:DICIEMBRE!Y141)</f>
        <v>0</v>
      </c>
      <c r="Z141" s="17">
        <f>SUM(ENERO:DICIEMBRE!Z141)</f>
        <v>0</v>
      </c>
      <c r="AA141" s="17">
        <f>SUM(ENERO:DICIEMBRE!AA141)</f>
        <v>0</v>
      </c>
      <c r="AB141" s="17">
        <f>SUM(ENERO:DICIEMBRE!AB141)</f>
        <v>0</v>
      </c>
      <c r="AC141" s="17">
        <f>SUM(ENERO:DICIEMBRE!AC141)</f>
        <v>0</v>
      </c>
      <c r="AD141" s="17">
        <f>SUM(ENERO:DICIEMBRE!AD141)</f>
        <v>0</v>
      </c>
      <c r="AE141" s="17">
        <f>SUM(ENERO:DICIEMBRE!AE141)</f>
        <v>0</v>
      </c>
      <c r="AF141" s="17">
        <f>SUM(ENERO:DICIEMBRE!AF141)</f>
        <v>0</v>
      </c>
      <c r="AG141" s="17">
        <f>SUM(ENERO:DICIEMBRE!AG141)</f>
        <v>0</v>
      </c>
      <c r="AH141" s="17">
        <f>SUM(ENERO:DICIEMBRE!AH141)</f>
        <v>0</v>
      </c>
      <c r="AI141" s="17">
        <f>SUM(ENERO:DICIEMBRE!AI141)</f>
        <v>0</v>
      </c>
      <c r="AJ141" s="17">
        <f>SUM(ENERO:DICIEMBRE!AJ141)</f>
        <v>0</v>
      </c>
      <c r="AK141" s="17">
        <f>SUM(ENERO:DICIEMBRE!AK141)</f>
        <v>0</v>
      </c>
      <c r="AL141" s="17">
        <f>SUM(ENERO:DICIEMBRE!AL141)</f>
        <v>0</v>
      </c>
      <c r="AM141" s="17">
        <f>SUM(ENERO:DICIEMBRE!AM141)</f>
        <v>0</v>
      </c>
      <c r="AN141" s="17">
        <f>SUM(ENERO:DICIEMBRE!AN141)</f>
        <v>0</v>
      </c>
      <c r="AO141" s="17">
        <f>SUM(ENERO:DICIEMBRE!AO141)</f>
        <v>0</v>
      </c>
      <c r="AP141" s="17">
        <f>SUM(ENERO:DICIEMBRE!AP141)</f>
        <v>0</v>
      </c>
      <c r="AQ141" s="17">
        <f>SUM(ENERO:DICIEMBRE!AQ141)</f>
        <v>0</v>
      </c>
      <c r="AR141" s="17">
        <f>SUM(ENERO:DICIEMBRE!AR141)</f>
        <v>0</v>
      </c>
      <c r="AS141" s="17">
        <f>SUM(ENERO:DICIEMBRE!AS141)</f>
        <v>0</v>
      </c>
      <c r="AT141" s="17">
        <f>SUM(ENERO:DICIEMBRE!AT141)</f>
        <v>0</v>
      </c>
      <c r="AU141" s="17">
        <f>SUM(ENERO:DICIEMBRE!AU141)</f>
        <v>0</v>
      </c>
      <c r="AV141" s="17">
        <f>SUM(ENERO:DICIEMBRE!AV141)</f>
        <v>0</v>
      </c>
      <c r="AW141" s="17">
        <f>SUM(ENERO:DICIEMBRE!AW141)</f>
        <v>0</v>
      </c>
      <c r="AX141" s="17">
        <f>SUM(ENERO:DICIEMBRE!AX141)</f>
        <v>0</v>
      </c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K141" s="2"/>
      <c r="CL141" s="2"/>
      <c r="CM141" s="2"/>
      <c r="CN141" s="2"/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customForma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17">
        <f>SUM(ENERO:DICIEMBRE!G142)</f>
        <v>0</v>
      </c>
      <c r="H142" s="17">
        <f>SUM(ENERO:DICIEMBRE!H142)</f>
        <v>0</v>
      </c>
      <c r="I142" s="17">
        <f>SUM(ENERO:DICIEMBRE!I142)</f>
        <v>0</v>
      </c>
      <c r="J142" s="17">
        <f>SUM(ENERO:DICIEMBRE!J142)</f>
        <v>0</v>
      </c>
      <c r="K142" s="17">
        <f>SUM(ENERO:DICIEMBRE!K142)</f>
        <v>0</v>
      </c>
      <c r="L142" s="17">
        <f>SUM(ENERO:DICIEMBRE!L142)</f>
        <v>0</v>
      </c>
      <c r="M142" s="17">
        <f>SUM(ENERO:DICIEMBRE!M142)</f>
        <v>0</v>
      </c>
      <c r="N142" s="17">
        <f>SUM(ENERO:DICIEMBRE!N142)</f>
        <v>0</v>
      </c>
      <c r="O142" s="17">
        <f>SUM(ENERO:DICIEMBRE!O142)</f>
        <v>0</v>
      </c>
      <c r="P142" s="17">
        <f>SUM(ENERO:DICIEMBRE!P142)</f>
        <v>0</v>
      </c>
      <c r="Q142" s="17">
        <f>SUM(ENERO:DICIEMBRE!Q142)</f>
        <v>0</v>
      </c>
      <c r="R142" s="17">
        <f>SUM(ENERO:DICIEMBRE!R142)</f>
        <v>0</v>
      </c>
      <c r="S142" s="17">
        <f>SUM(ENERO:DICIEMBRE!S142)</f>
        <v>0</v>
      </c>
      <c r="T142" s="17">
        <f>SUM(ENERO:DICIEMBRE!T142)</f>
        <v>0</v>
      </c>
      <c r="U142" s="17">
        <f>SUM(ENERO:DICIEMBRE!U142)</f>
        <v>0</v>
      </c>
      <c r="V142" s="17">
        <f>SUM(ENERO:DICIEMBRE!V142)</f>
        <v>0</v>
      </c>
      <c r="W142" s="17">
        <f>SUM(ENERO:DICIEMBRE!W142)</f>
        <v>0</v>
      </c>
      <c r="X142" s="17">
        <f>SUM(ENERO:DICIEMBRE!X142)</f>
        <v>0</v>
      </c>
      <c r="Y142" s="17">
        <f>SUM(ENERO:DICIEMBRE!Y142)</f>
        <v>0</v>
      </c>
      <c r="Z142" s="17">
        <f>SUM(ENERO:DICIEMBRE!Z142)</f>
        <v>0</v>
      </c>
      <c r="AA142" s="17">
        <f>SUM(ENERO:DICIEMBRE!AA142)</f>
        <v>0</v>
      </c>
      <c r="AB142" s="17">
        <f>SUM(ENERO:DICIEMBRE!AB142)</f>
        <v>0</v>
      </c>
      <c r="AC142" s="17">
        <f>SUM(ENERO:DICIEMBRE!AC142)</f>
        <v>0</v>
      </c>
      <c r="AD142" s="17">
        <f>SUM(ENERO:DICIEMBRE!AD142)</f>
        <v>0</v>
      </c>
      <c r="AE142" s="17">
        <f>SUM(ENERO:DICIEMBRE!AE142)</f>
        <v>0</v>
      </c>
      <c r="AF142" s="17">
        <f>SUM(ENERO:DICIEMBRE!AF142)</f>
        <v>0</v>
      </c>
      <c r="AG142" s="17">
        <f>SUM(ENERO:DICIEMBRE!AG142)</f>
        <v>0</v>
      </c>
      <c r="AH142" s="17">
        <f>SUM(ENERO:DICIEMBRE!AH142)</f>
        <v>0</v>
      </c>
      <c r="AI142" s="17">
        <f>SUM(ENERO:DICIEMBRE!AI142)</f>
        <v>0</v>
      </c>
      <c r="AJ142" s="17">
        <f>SUM(ENERO:DICIEMBRE!AJ142)</f>
        <v>0</v>
      </c>
      <c r="AK142" s="17">
        <f>SUM(ENERO:DICIEMBRE!AK142)</f>
        <v>0</v>
      </c>
      <c r="AL142" s="17">
        <f>SUM(ENERO:DICIEMBRE!AL142)</f>
        <v>0</v>
      </c>
      <c r="AM142" s="17">
        <f>SUM(ENERO:DICIEMBRE!AM142)</f>
        <v>0</v>
      </c>
      <c r="AN142" s="17">
        <f>SUM(ENERO:DICIEMBRE!AN142)</f>
        <v>0</v>
      </c>
      <c r="AO142" s="17">
        <f>SUM(ENERO:DICIEMBRE!AO142)</f>
        <v>0</v>
      </c>
      <c r="AP142" s="17">
        <f>SUM(ENERO:DICIEMBRE!AP142)</f>
        <v>0</v>
      </c>
      <c r="AQ142" s="17">
        <f>SUM(ENERO:DICIEMBRE!AQ142)</f>
        <v>0</v>
      </c>
      <c r="AR142" s="17">
        <f>SUM(ENERO:DICIEMBRE!AR142)</f>
        <v>0</v>
      </c>
      <c r="AS142" s="17">
        <f>SUM(ENERO:DICIEMBRE!AS142)</f>
        <v>0</v>
      </c>
      <c r="AT142" s="17">
        <f>SUM(ENERO:DICIEMBRE!AT142)</f>
        <v>0</v>
      </c>
      <c r="AU142" s="17">
        <f>SUM(ENERO:DICIEMBRE!AU142)</f>
        <v>0</v>
      </c>
      <c r="AV142" s="17">
        <f>SUM(ENERO:DICIEMBRE!AV142)</f>
        <v>0</v>
      </c>
      <c r="AW142" s="17">
        <f>SUM(ENERO:DICIEMBRE!AW142)</f>
        <v>0</v>
      </c>
      <c r="AX142" s="17">
        <f>SUM(ENERO:DICIEMBRE!AX142)</f>
        <v>0</v>
      </c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K142" s="2"/>
      <c r="CL142" s="2"/>
      <c r="CM142" s="2"/>
      <c r="CN142" s="2"/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customFormat="1" x14ac:dyDescent="0.25">
      <c r="A143" s="1267" t="s">
        <v>4</v>
      </c>
      <c r="B143" s="1301"/>
      <c r="C143" s="1268"/>
      <c r="D143" s="217">
        <f t="shared" si="101"/>
        <v>4131</v>
      </c>
      <c r="E143" s="631">
        <f t="shared" si="114"/>
        <v>1768</v>
      </c>
      <c r="F143" s="218">
        <f>SUM(H143+J143+L143+N143+P143+R143+T143+V143+X143+Z143+AB143+AD143+AF143+AH143+AJ143+AL143+AN143)</f>
        <v>2363</v>
      </c>
      <c r="G143" s="217">
        <f>SUM(G91:G103,G105:G109,G115:G117,G120,G128:G142)</f>
        <v>36</v>
      </c>
      <c r="H143" s="219">
        <f>SUM(H91:H103,H105:H109,H115:H117,H120,H128:H142)</f>
        <v>27</v>
      </c>
      <c r="I143" s="217">
        <f>SUM(I91:I103,I105:I109,I115:I117,I120,I128:I142)</f>
        <v>3</v>
      </c>
      <c r="J143" s="220">
        <f>SUM(J91:J103,J105:J109,J115:J117,J120,J128:J142)</f>
        <v>0</v>
      </c>
      <c r="K143" s="217">
        <f t="shared" ref="K143:P143" si="117">SUM(K91:K103,K105:K109,K115:K117,K119:K120,K128:K142)</f>
        <v>2</v>
      </c>
      <c r="L143" s="219">
        <f t="shared" si="117"/>
        <v>7</v>
      </c>
      <c r="M143" s="221">
        <f t="shared" si="117"/>
        <v>3</v>
      </c>
      <c r="N143" s="222">
        <f t="shared" si="117"/>
        <v>6</v>
      </c>
      <c r="O143" s="221">
        <f t="shared" si="117"/>
        <v>6</v>
      </c>
      <c r="P143" s="222">
        <f t="shared" si="117"/>
        <v>0</v>
      </c>
      <c r="Q143" s="221">
        <f>SUM(Q91:Q103,Q105:Q117,Q119:Q121,Q126,Q128:Q142)</f>
        <v>15</v>
      </c>
      <c r="R143" s="636">
        <f>SUM(R91:R103,R105:R117,R119:R121,R126,R128:R142)</f>
        <v>10</v>
      </c>
      <c r="S143" s="221">
        <f t="shared" ref="S143:X143" si="118">SUM(S91:S103,S105:S121,S126,S128:S142)</f>
        <v>16</v>
      </c>
      <c r="T143" s="222">
        <f t="shared" si="118"/>
        <v>6</v>
      </c>
      <c r="U143" s="221">
        <f t="shared" si="118"/>
        <v>38</v>
      </c>
      <c r="V143" s="222">
        <f t="shared" si="118"/>
        <v>73</v>
      </c>
      <c r="W143" s="221">
        <f t="shared" si="118"/>
        <v>416</v>
      </c>
      <c r="X143" s="222">
        <f t="shared" si="118"/>
        <v>274</v>
      </c>
      <c r="Y143" s="221">
        <f>SUM(Y91:Y142)</f>
        <v>433</v>
      </c>
      <c r="Z143" s="222">
        <f>SUM(Z91:Z142)</f>
        <v>362</v>
      </c>
      <c r="AA143" s="221">
        <f t="shared" ref="AA143:AN143" si="119">SUM(AA91:AA104,AA106:AA112,AA114:AA142)</f>
        <v>150</v>
      </c>
      <c r="AB143" s="222">
        <f t="shared" si="119"/>
        <v>180</v>
      </c>
      <c r="AC143" s="221">
        <f t="shared" si="119"/>
        <v>102</v>
      </c>
      <c r="AD143" s="222">
        <f t="shared" si="119"/>
        <v>325</v>
      </c>
      <c r="AE143" s="221">
        <f t="shared" si="119"/>
        <v>111</v>
      </c>
      <c r="AF143" s="222">
        <f t="shared" si="119"/>
        <v>319</v>
      </c>
      <c r="AG143" s="221">
        <f t="shared" si="119"/>
        <v>125</v>
      </c>
      <c r="AH143" s="222">
        <f t="shared" si="119"/>
        <v>290</v>
      </c>
      <c r="AI143" s="221">
        <f t="shared" si="119"/>
        <v>95</v>
      </c>
      <c r="AJ143" s="222">
        <f t="shared" si="119"/>
        <v>123</v>
      </c>
      <c r="AK143" s="221">
        <f t="shared" si="119"/>
        <v>127</v>
      </c>
      <c r="AL143" s="222">
        <f t="shared" si="119"/>
        <v>225</v>
      </c>
      <c r="AM143" s="221">
        <f t="shared" si="119"/>
        <v>90</v>
      </c>
      <c r="AN143" s="222">
        <f t="shared" si="119"/>
        <v>136</v>
      </c>
      <c r="AO143" s="223">
        <f>SUM(AO91:AO103,AO105:AO120,AO128:AO142,AO126)</f>
        <v>8</v>
      </c>
      <c r="AP143" s="224">
        <f>SUM(AP91:AP142)</f>
        <v>9</v>
      </c>
      <c r="AQ143" s="224">
        <f>SUM(AQ91:AQ142)</f>
        <v>1</v>
      </c>
      <c r="AR143" s="224">
        <f>SUM(AR91:AR104,AR106:AR112,AR114:AR142)</f>
        <v>4</v>
      </c>
      <c r="AS143" s="224">
        <f>SUM(AS91:AS142)</f>
        <v>245</v>
      </c>
      <c r="AT143" s="224">
        <f t="shared" ref="AT143:AW143" si="120">SUM(AT91:AT142)</f>
        <v>46</v>
      </c>
      <c r="AU143" s="224">
        <f t="shared" si="120"/>
        <v>2</v>
      </c>
      <c r="AV143" s="224">
        <f t="shared" si="120"/>
        <v>0</v>
      </c>
      <c r="AW143" s="224">
        <f t="shared" si="120"/>
        <v>1</v>
      </c>
      <c r="AX143" s="222">
        <f>SUM(AX104,AX116,AX121:AX127,AX138:AX139,AX141:AX142)</f>
        <v>0</v>
      </c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</row>
    <row r="144" spans="1:102" customForma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</row>
    <row r="145" spans="1:50" customForma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430" t="s">
        <v>184</v>
      </c>
      <c r="K145" s="1431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customForma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430"/>
      <c r="K146" s="1431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customForma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430"/>
      <c r="K147" s="1431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customFormat="1" x14ac:dyDescent="0.25">
      <c r="A148" s="231" t="s">
        <v>101</v>
      </c>
      <c r="B148" s="232">
        <f>SUM(C148:E148)</f>
        <v>0</v>
      </c>
      <c r="C148" s="17">
        <f>SUM(ENERO:DICIEMBRE!C148)</f>
        <v>0</v>
      </c>
      <c r="D148" s="17">
        <f>SUM(ENERO:DICIEMBRE!D148)</f>
        <v>0</v>
      </c>
      <c r="E148" s="17">
        <f>SUM(ENERO:DICIEMBRE!E148)</f>
        <v>0</v>
      </c>
      <c r="F148" s="593"/>
      <c r="G148" s="17">
        <f>SUM(ENERO:DICIEMBRE!G148)</f>
        <v>0</v>
      </c>
      <c r="H148" s="17">
        <f>SUM(ENERO:DICIEMBRE!H148)</f>
        <v>0</v>
      </c>
      <c r="I148" s="236">
        <f>SUM(J148:K148)</f>
        <v>0</v>
      </c>
      <c r="J148" s="17">
        <f>SUM(ENERO:DICIEMBRE!J148)</f>
        <v>0</v>
      </c>
      <c r="K148" s="17">
        <f>SUM(ENERO:DICIEMBRE!K148)</f>
        <v>0</v>
      </c>
      <c r="L148" s="594"/>
      <c r="M148" s="17">
        <f>SUM(ENERO:DICIEMBRE!M148)</f>
        <v>0</v>
      </c>
      <c r="N148" s="17">
        <f>SUM(ENERO:DICIEMBRE!N148)</f>
        <v>0</v>
      </c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customFormat="1" x14ac:dyDescent="0.25">
      <c r="A149" s="231" t="s">
        <v>131</v>
      </c>
      <c r="B149" s="239">
        <f t="shared" ref="B149:B157" si="121">SUM(C149:E149)</f>
        <v>0</v>
      </c>
      <c r="C149" s="17">
        <f>SUM(ENERO:DICIEMBRE!C149)</f>
        <v>0</v>
      </c>
      <c r="D149" s="17">
        <f>SUM(ENERO:DICIEMBRE!D149)</f>
        <v>0</v>
      </c>
      <c r="E149" s="17">
        <f>SUM(ENERO:DICIEMBRE!E149)</f>
        <v>0</v>
      </c>
      <c r="F149" s="17">
        <f>SUM(ENERO:DICIEMBRE!F149)</f>
        <v>0</v>
      </c>
      <c r="G149" s="17">
        <f>SUM(ENERO:DICIEMBRE!G149)</f>
        <v>0</v>
      </c>
      <c r="H149" s="17">
        <f>SUM(ENERO:DICIEMBRE!H149)</f>
        <v>0</v>
      </c>
      <c r="I149" s="236">
        <f t="shared" ref="I149:I156" si="122">SUM(J149:K149)</f>
        <v>0</v>
      </c>
      <c r="J149" s="17">
        <f>SUM(ENERO:DICIEMBRE!J149)</f>
        <v>0</v>
      </c>
      <c r="K149" s="17">
        <f>SUM(ENERO:DICIEMBRE!K149)</f>
        <v>0</v>
      </c>
      <c r="L149" s="17">
        <f>SUM(ENERO:DICIEMBRE!L149)</f>
        <v>0</v>
      </c>
      <c r="M149" s="17">
        <f>SUM(ENERO:DICIEMBRE!M149)</f>
        <v>0</v>
      </c>
      <c r="N149" s="17">
        <f>SUM(ENERO:DICIEMBRE!N149)</f>
        <v>0</v>
      </c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customFormat="1" x14ac:dyDescent="0.25">
      <c r="A150" s="231" t="s">
        <v>105</v>
      </c>
      <c r="B150" s="239">
        <f t="shared" si="121"/>
        <v>1327</v>
      </c>
      <c r="C150" s="17">
        <f>SUM(ENERO:DICIEMBRE!C150)</f>
        <v>0</v>
      </c>
      <c r="D150" s="17">
        <f>SUM(ENERO:DICIEMBRE!D150)</f>
        <v>974</v>
      </c>
      <c r="E150" s="17">
        <f>SUM(ENERO:DICIEMBRE!E150)</f>
        <v>353</v>
      </c>
      <c r="F150" s="17">
        <f>SUM(ENERO:DICIEMBRE!F150)</f>
        <v>3</v>
      </c>
      <c r="G150" s="17">
        <f>SUM(ENERO:DICIEMBRE!G150)</f>
        <v>615</v>
      </c>
      <c r="H150" s="17">
        <f>SUM(ENERO:DICIEMBRE!H150)</f>
        <v>0</v>
      </c>
      <c r="I150" s="236">
        <f t="shared" si="122"/>
        <v>83</v>
      </c>
      <c r="J150" s="17">
        <f>SUM(ENERO:DICIEMBRE!J150)</f>
        <v>27</v>
      </c>
      <c r="K150" s="17">
        <f>SUM(ENERO:DICIEMBRE!K150)</f>
        <v>56</v>
      </c>
      <c r="L150" s="17">
        <f>SUM(ENERO:DICIEMBRE!L150)</f>
        <v>0</v>
      </c>
      <c r="M150" s="17">
        <f>SUM(ENERO:DICIEMBRE!M150)</f>
        <v>1</v>
      </c>
      <c r="N150" s="17">
        <f>SUM(ENERO:DICIEMBRE!N150)</f>
        <v>0</v>
      </c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customFormat="1" x14ac:dyDescent="0.25">
      <c r="A151" s="231" t="s">
        <v>106</v>
      </c>
      <c r="B151" s="239">
        <f t="shared" si="121"/>
        <v>0</v>
      </c>
      <c r="C151" s="17">
        <f>SUM(ENERO:DICIEMBRE!C151)</f>
        <v>0</v>
      </c>
      <c r="D151" s="17">
        <f>SUM(ENERO:DICIEMBRE!D151)</f>
        <v>0</v>
      </c>
      <c r="E151" s="17">
        <f>SUM(ENERO:DICIEMBRE!E151)</f>
        <v>0</v>
      </c>
      <c r="F151" s="593"/>
      <c r="G151" s="17">
        <f>SUM(ENERO:DICIEMBRE!G151)</f>
        <v>0</v>
      </c>
      <c r="H151" s="17">
        <f>SUM(ENERO:DICIEMBRE!H151)</f>
        <v>0</v>
      </c>
      <c r="I151" s="236">
        <f t="shared" si="122"/>
        <v>0</v>
      </c>
      <c r="J151" s="17">
        <f>SUM(ENERO:DICIEMBRE!J151)</f>
        <v>0</v>
      </c>
      <c r="K151" s="17">
        <f>SUM(ENERO:DICIEMBRE!K151)</f>
        <v>0</v>
      </c>
      <c r="L151" s="594"/>
      <c r="M151" s="17">
        <f>SUM(ENERO:DICIEMBRE!M151)</f>
        <v>0</v>
      </c>
      <c r="N151" s="17">
        <f>SUM(ENERO:DICIEMBRE!N151)</f>
        <v>0</v>
      </c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customFormat="1" x14ac:dyDescent="0.25">
      <c r="A152" s="231" t="s">
        <v>186</v>
      </c>
      <c r="B152" s="239">
        <f t="shared" si="121"/>
        <v>0</v>
      </c>
      <c r="C152" s="17">
        <f>SUM(ENERO:DICIEMBRE!C152)</f>
        <v>0</v>
      </c>
      <c r="D152" s="17">
        <f>SUM(ENERO:DICIEMBRE!D152)</f>
        <v>0</v>
      </c>
      <c r="E152" s="17">
        <f>SUM(ENERO:DICIEMBRE!E152)</f>
        <v>0</v>
      </c>
      <c r="F152" s="593"/>
      <c r="G152" s="17">
        <f>SUM(ENERO:DICIEMBRE!G152)</f>
        <v>0</v>
      </c>
      <c r="H152" s="17">
        <f>SUM(ENERO:DICIEMBRE!H152)</f>
        <v>0</v>
      </c>
      <c r="I152" s="236">
        <f t="shared" si="122"/>
        <v>0</v>
      </c>
      <c r="J152" s="17">
        <f>SUM(ENERO:DICIEMBRE!J152)</f>
        <v>0</v>
      </c>
      <c r="K152" s="17">
        <f>SUM(ENERO:DICIEMBRE!K152)</f>
        <v>0</v>
      </c>
      <c r="L152" s="594"/>
      <c r="M152" s="17">
        <f>SUM(ENERO:DICIEMBRE!M152)</f>
        <v>0</v>
      </c>
      <c r="N152" s="17">
        <f>SUM(ENERO:DICIEMBRE!N152)</f>
        <v>0</v>
      </c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customFormat="1" x14ac:dyDescent="0.25">
      <c r="A153" s="231" t="s">
        <v>108</v>
      </c>
      <c r="B153" s="239">
        <f t="shared" si="121"/>
        <v>0</v>
      </c>
      <c r="C153" s="17">
        <f>SUM(ENERO:DICIEMBRE!C153)</f>
        <v>0</v>
      </c>
      <c r="D153" s="17">
        <f>SUM(ENERO:DICIEMBRE!D153)</f>
        <v>0</v>
      </c>
      <c r="E153" s="17">
        <f>SUM(ENERO:DICIEMBRE!E153)</f>
        <v>0</v>
      </c>
      <c r="F153" s="17">
        <f>SUM(ENERO:DICIEMBRE!F153)</f>
        <v>0</v>
      </c>
      <c r="G153" s="17">
        <f>SUM(ENERO:DICIEMBRE!G153)</f>
        <v>0</v>
      </c>
      <c r="H153" s="17">
        <f>SUM(ENERO:DICIEMBRE!H153)</f>
        <v>0</v>
      </c>
      <c r="I153" s="236">
        <f t="shared" si="122"/>
        <v>0</v>
      </c>
      <c r="J153" s="17">
        <f>SUM(ENERO:DICIEMBRE!J153)</f>
        <v>0</v>
      </c>
      <c r="K153" s="17">
        <f>SUM(ENERO:DICIEMBRE!K153)</f>
        <v>0</v>
      </c>
      <c r="L153" s="17">
        <f>SUM(ENERO:DICIEMBRE!L153)</f>
        <v>0</v>
      </c>
      <c r="M153" s="17">
        <f>SUM(ENERO:DICIEMBRE!M153)</f>
        <v>0</v>
      </c>
      <c r="N153" s="17">
        <f>SUM(ENERO:DICIEMBRE!N153)</f>
        <v>0</v>
      </c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customFormat="1" x14ac:dyDescent="0.25">
      <c r="A154" s="231" t="s">
        <v>109</v>
      </c>
      <c r="B154" s="239">
        <f t="shared" si="121"/>
        <v>0</v>
      </c>
      <c r="C154" s="17">
        <f>SUM(ENERO:DICIEMBRE!C154)</f>
        <v>0</v>
      </c>
      <c r="D154" s="17">
        <f>SUM(ENERO:DICIEMBRE!D154)</f>
        <v>0</v>
      </c>
      <c r="E154" s="17">
        <f>SUM(ENERO:DICIEMBRE!E154)</f>
        <v>0</v>
      </c>
      <c r="F154" s="593"/>
      <c r="G154" s="17">
        <f>SUM(ENERO:DICIEMBRE!G154)</f>
        <v>0</v>
      </c>
      <c r="H154" s="17">
        <f>SUM(ENERO:DICIEMBRE!H154)</f>
        <v>0</v>
      </c>
      <c r="I154" s="236">
        <f t="shared" si="122"/>
        <v>0</v>
      </c>
      <c r="J154" s="17">
        <f>SUM(ENERO:DICIEMBRE!J154)</f>
        <v>0</v>
      </c>
      <c r="K154" s="17">
        <f>SUM(ENERO:DICIEMBRE!K154)</f>
        <v>0</v>
      </c>
      <c r="L154" s="594"/>
      <c r="M154" s="17">
        <f>SUM(ENERO:DICIEMBRE!M154)</f>
        <v>0</v>
      </c>
      <c r="N154" s="17">
        <f>SUM(ENERO:DICIEMBRE!N154)</f>
        <v>0</v>
      </c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customFormat="1" x14ac:dyDescent="0.25">
      <c r="A155" s="231" t="s">
        <v>110</v>
      </c>
      <c r="B155" s="239">
        <f t="shared" si="121"/>
        <v>0</v>
      </c>
      <c r="C155" s="17">
        <f>SUM(ENERO:DICIEMBRE!C155)</f>
        <v>0</v>
      </c>
      <c r="D155" s="17">
        <f>SUM(ENERO:DICIEMBRE!D155)</f>
        <v>0</v>
      </c>
      <c r="E155" s="17">
        <f>SUM(ENERO:DICIEMBRE!E155)</f>
        <v>0</v>
      </c>
      <c r="F155" s="17">
        <f>SUM(ENERO:DICIEMBRE!F155)</f>
        <v>0</v>
      </c>
      <c r="G155" s="17">
        <f>SUM(ENERO:DICIEMBRE!G155)</f>
        <v>0</v>
      </c>
      <c r="H155" s="17">
        <f>SUM(ENERO:DICIEMBRE!H155)</f>
        <v>0</v>
      </c>
      <c r="I155" s="236">
        <f t="shared" si="122"/>
        <v>0</v>
      </c>
      <c r="J155" s="17">
        <f>SUM(ENERO:DICIEMBRE!J155)</f>
        <v>0</v>
      </c>
      <c r="K155" s="17">
        <f>SUM(ENERO:DICIEMBRE!K155)</f>
        <v>0</v>
      </c>
      <c r="L155" s="17">
        <f>SUM(ENERO:DICIEMBRE!L155)</f>
        <v>0</v>
      </c>
      <c r="M155" s="17">
        <f>SUM(ENERO:DICIEMBRE!M155)</f>
        <v>0</v>
      </c>
      <c r="N155" s="17">
        <f>SUM(ENERO:DICIEMBRE!N155)</f>
        <v>0</v>
      </c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customFormat="1" ht="21" x14ac:dyDescent="0.25">
      <c r="A156" s="243" t="s">
        <v>111</v>
      </c>
      <c r="B156" s="239">
        <f t="shared" si="121"/>
        <v>0</v>
      </c>
      <c r="C156" s="17">
        <f>SUM(ENERO:DICIEMBRE!C156)</f>
        <v>0</v>
      </c>
      <c r="D156" s="17">
        <f>SUM(ENERO:DICIEMBRE!D156)</f>
        <v>0</v>
      </c>
      <c r="E156" s="17">
        <f>SUM(ENERO:DICIEMBRE!E156)</f>
        <v>0</v>
      </c>
      <c r="F156" s="593"/>
      <c r="G156" s="17">
        <f>SUM(ENERO:DICIEMBRE!G156)</f>
        <v>0</v>
      </c>
      <c r="H156" s="17">
        <f>SUM(ENERO:DICIEMBRE!H156)</f>
        <v>0</v>
      </c>
      <c r="I156" s="236">
        <f t="shared" si="122"/>
        <v>0</v>
      </c>
      <c r="J156" s="17">
        <f>SUM(ENERO:DICIEMBRE!J156)</f>
        <v>0</v>
      </c>
      <c r="K156" s="17">
        <f>SUM(ENERO:DICIEMBRE!K156)</f>
        <v>0</v>
      </c>
      <c r="L156" s="594"/>
      <c r="M156" s="17">
        <f>SUM(ENERO:DICIEMBRE!M156)</f>
        <v>0</v>
      </c>
      <c r="N156" s="17">
        <f>SUM(ENERO:DICIEMBRE!N156)</f>
        <v>0</v>
      </c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customFormat="1" x14ac:dyDescent="0.25">
      <c r="A157" s="231" t="s">
        <v>112</v>
      </c>
      <c r="B157" s="244">
        <f t="shared" si="121"/>
        <v>0</v>
      </c>
      <c r="C157" s="17">
        <f>SUM(ENERO:DICIEMBRE!C157)</f>
        <v>0</v>
      </c>
      <c r="D157" s="17">
        <f>SUM(ENERO:DICIEMBRE!D157)</f>
        <v>0</v>
      </c>
      <c r="E157" s="17">
        <f>SUM(ENERO:DICIEMBRE!E157)</f>
        <v>0</v>
      </c>
      <c r="F157" s="17">
        <f>SUM(ENERO:DICIEMBRE!F157)</f>
        <v>0</v>
      </c>
      <c r="G157" s="17">
        <f>SUM(ENERO:DICIEMBRE!G157)</f>
        <v>0</v>
      </c>
      <c r="H157" s="17">
        <f>SUM(ENERO:DICIEMBRE!H157)</f>
        <v>0</v>
      </c>
      <c r="I157" s="236">
        <f>SUM(J157:K157)</f>
        <v>0</v>
      </c>
      <c r="J157" s="17">
        <f>SUM(ENERO:DICIEMBRE!J157)</f>
        <v>0</v>
      </c>
      <c r="K157" s="17">
        <f>SUM(ENERO:DICIEMBRE!K157)</f>
        <v>0</v>
      </c>
      <c r="L157" s="17">
        <f>SUM(ENERO:DICIEMBRE!L157)</f>
        <v>0</v>
      </c>
      <c r="M157" s="17">
        <f>SUM(ENERO:DICIEMBRE!M157)</f>
        <v>0</v>
      </c>
      <c r="N157" s="17">
        <f>SUM(ENERO:DICIEMBRE!N157)</f>
        <v>0</v>
      </c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customFormat="1" x14ac:dyDescent="0.25">
      <c r="A158" s="637" t="s">
        <v>4</v>
      </c>
      <c r="B158" s="638">
        <f>SUM(B148:B157)</f>
        <v>1327</v>
      </c>
      <c r="C158" s="102">
        <f>SUM(C148:C157)</f>
        <v>0</v>
      </c>
      <c r="D158" s="103">
        <f>SUM(D148:D157)</f>
        <v>974</v>
      </c>
      <c r="E158" s="136">
        <f>SUM(E148:E157)</f>
        <v>353</v>
      </c>
      <c r="F158" s="633">
        <f>SUM(F149,F150,F153,F155,F157)</f>
        <v>3</v>
      </c>
      <c r="G158" s="103">
        <f>SUM(G148:G157)</f>
        <v>615</v>
      </c>
      <c r="H158" s="144">
        <f>SUM(H148:H157)</f>
        <v>0</v>
      </c>
      <c r="I158" s="104">
        <f>SUM(I148:I157)</f>
        <v>83</v>
      </c>
      <c r="J158" s="102">
        <f>SUM(J148:J157)</f>
        <v>27</v>
      </c>
      <c r="K158" s="136">
        <f>SUM(K148:K157)</f>
        <v>56</v>
      </c>
      <c r="L158" s="137">
        <f t="array" ref="L158">SUM(L149:L150+L153+L155+L157)</f>
        <v>0</v>
      </c>
      <c r="M158" s="103">
        <f>SUM(M148:M157)</f>
        <v>1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customForma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customFormat="1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267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302"/>
      <c r="AQ160" s="1428" t="s">
        <v>121</v>
      </c>
      <c r="AR160" s="1429" t="s">
        <v>68</v>
      </c>
      <c r="AS160" s="1429" t="s">
        <v>8</v>
      </c>
      <c r="AT160" s="1429" t="s">
        <v>45</v>
      </c>
      <c r="AU160" s="1418" t="s">
        <v>125</v>
      </c>
      <c r="AV160" s="1418" t="s">
        <v>12</v>
      </c>
      <c r="AW160" s="1418" t="s">
        <v>13</v>
      </c>
      <c r="AX160" s="1367" t="s">
        <v>10</v>
      </c>
    </row>
    <row r="161" spans="1:100" customFormat="1" x14ac:dyDescent="0.25">
      <c r="A161" s="1355"/>
      <c r="B161" s="1356"/>
      <c r="C161" s="1337"/>
      <c r="D161" s="1361"/>
      <c r="E161" s="1362"/>
      <c r="F161" s="1308"/>
      <c r="G161" s="1339" t="s">
        <v>14</v>
      </c>
      <c r="H161" s="1310"/>
      <c r="I161" s="1267" t="s">
        <v>15</v>
      </c>
      <c r="J161" s="1268"/>
      <c r="K161" s="1301" t="s">
        <v>16</v>
      </c>
      <c r="L161" s="1268"/>
      <c r="M161" s="1267" t="s">
        <v>17</v>
      </c>
      <c r="N161" s="1268"/>
      <c r="O161" s="1267" t="s">
        <v>18</v>
      </c>
      <c r="P161" s="1268"/>
      <c r="Q161" s="1267" t="s">
        <v>19</v>
      </c>
      <c r="R161" s="1268"/>
      <c r="S161" s="1267" t="s">
        <v>20</v>
      </c>
      <c r="T161" s="1268"/>
      <c r="U161" s="1267" t="s">
        <v>21</v>
      </c>
      <c r="V161" s="1268"/>
      <c r="W161" s="1267" t="s">
        <v>22</v>
      </c>
      <c r="X161" s="1268"/>
      <c r="Y161" s="1267" t="s">
        <v>23</v>
      </c>
      <c r="Z161" s="1285"/>
      <c r="AA161" s="1267" t="s">
        <v>24</v>
      </c>
      <c r="AB161" s="1285"/>
      <c r="AC161" s="1267" t="s">
        <v>25</v>
      </c>
      <c r="AD161" s="1285"/>
      <c r="AE161" s="1267" t="s">
        <v>26</v>
      </c>
      <c r="AF161" s="1285"/>
      <c r="AG161" s="1267" t="s">
        <v>27</v>
      </c>
      <c r="AH161" s="1285"/>
      <c r="AI161" s="1267" t="s">
        <v>28</v>
      </c>
      <c r="AJ161" s="1285"/>
      <c r="AK161" s="1267" t="s">
        <v>29</v>
      </c>
      <c r="AL161" s="1285"/>
      <c r="AM161" s="1267" t="s">
        <v>30</v>
      </c>
      <c r="AN161" s="1285"/>
      <c r="AO161" s="1267" t="s">
        <v>31</v>
      </c>
      <c r="AP161" s="1427"/>
      <c r="AQ161" s="1428"/>
      <c r="AR161" s="1429"/>
      <c r="AS161" s="1429"/>
      <c r="AT161" s="1429"/>
      <c r="AU161" s="1418"/>
      <c r="AV161" s="1418"/>
      <c r="AW161" s="1418"/>
      <c r="AX161" s="1367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 customFormat="1" x14ac:dyDescent="0.25">
      <c r="A162" s="1357"/>
      <c r="B162" s="1358"/>
      <c r="C162" s="1338"/>
      <c r="D162" s="13" t="s">
        <v>190</v>
      </c>
      <c r="E162" s="628" t="s">
        <v>33</v>
      </c>
      <c r="F162" s="12" t="s">
        <v>34</v>
      </c>
      <c r="G162" s="13" t="s">
        <v>33</v>
      </c>
      <c r="H162" s="12" t="s">
        <v>34</v>
      </c>
      <c r="I162" s="13" t="s">
        <v>33</v>
      </c>
      <c r="J162" s="12" t="s">
        <v>34</v>
      </c>
      <c r="K162" s="13" t="s">
        <v>33</v>
      </c>
      <c r="L162" s="12" t="s">
        <v>34</v>
      </c>
      <c r="M162" s="13" t="s">
        <v>33</v>
      </c>
      <c r="N162" s="12" t="s">
        <v>34</v>
      </c>
      <c r="O162" s="13" t="s">
        <v>33</v>
      </c>
      <c r="P162" s="12" t="s">
        <v>34</v>
      </c>
      <c r="Q162" s="13" t="s">
        <v>33</v>
      </c>
      <c r="R162" s="12" t="s">
        <v>34</v>
      </c>
      <c r="S162" s="13" t="s">
        <v>33</v>
      </c>
      <c r="T162" s="12" t="s">
        <v>34</v>
      </c>
      <c r="U162" s="13" t="s">
        <v>33</v>
      </c>
      <c r="V162" s="12" t="s">
        <v>34</v>
      </c>
      <c r="W162" s="13" t="s">
        <v>33</v>
      </c>
      <c r="X162" s="12" t="s">
        <v>34</v>
      </c>
      <c r="Y162" s="13" t="s">
        <v>33</v>
      </c>
      <c r="Z162" s="12" t="s">
        <v>34</v>
      </c>
      <c r="AA162" s="13" t="s">
        <v>33</v>
      </c>
      <c r="AB162" s="12" t="s">
        <v>34</v>
      </c>
      <c r="AC162" s="13" t="s">
        <v>33</v>
      </c>
      <c r="AD162" s="12" t="s">
        <v>34</v>
      </c>
      <c r="AE162" s="13" t="s">
        <v>33</v>
      </c>
      <c r="AF162" s="12" t="s">
        <v>34</v>
      </c>
      <c r="AG162" s="13" t="s">
        <v>33</v>
      </c>
      <c r="AH162" s="12" t="s">
        <v>34</v>
      </c>
      <c r="AI162" s="13" t="s">
        <v>33</v>
      </c>
      <c r="AJ162" s="12" t="s">
        <v>34</v>
      </c>
      <c r="AK162" s="13" t="s">
        <v>33</v>
      </c>
      <c r="AL162" s="12" t="s">
        <v>34</v>
      </c>
      <c r="AM162" s="13" t="s">
        <v>33</v>
      </c>
      <c r="AN162" s="12" t="s">
        <v>34</v>
      </c>
      <c r="AO162" s="13" t="s">
        <v>33</v>
      </c>
      <c r="AP162" s="630" t="s">
        <v>34</v>
      </c>
      <c r="AQ162" s="1428"/>
      <c r="AR162" s="1429"/>
      <c r="AS162" s="1429"/>
      <c r="AT162" s="1429"/>
      <c r="AU162" s="1418"/>
      <c r="AV162" s="1418"/>
      <c r="AW162" s="1418"/>
      <c r="AX162" s="1367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 customFormat="1" x14ac:dyDescent="0.25">
      <c r="A163" s="1421" t="s">
        <v>191</v>
      </c>
      <c r="B163" s="1422"/>
      <c r="C163" s="1423"/>
      <c r="D163" s="44">
        <f>E163+F163</f>
        <v>2159</v>
      </c>
      <c r="E163" s="44">
        <f>SUM(G163+I163+K163+M163+O163+Q163+S163+U163+W163+Y163+AA163+AC163+AE163+AG163+AI163+AK163+AM163+AO163)</f>
        <v>862</v>
      </c>
      <c r="F163" s="45">
        <f>SUM(H163+J163+L163+N163+P163+R163+T163+V163+X163+Z163+AB163+AD163+AF163+AH163+AJ163+AL163+AN163+AP163)</f>
        <v>1297</v>
      </c>
      <c r="G163" s="17">
        <f>SUM(ENERO:DICIEMBRE!G163)</f>
        <v>1</v>
      </c>
      <c r="H163" s="17">
        <f>SUM(ENERO:DICIEMBRE!H163)</f>
        <v>0</v>
      </c>
      <c r="I163" s="17">
        <f>SUM(ENERO:DICIEMBRE!I163)</f>
        <v>6</v>
      </c>
      <c r="J163" s="17">
        <f>SUM(ENERO:DICIEMBRE!J163)</f>
        <v>2</v>
      </c>
      <c r="K163" s="17">
        <f>SUM(ENERO:DICIEMBRE!K163)</f>
        <v>10</v>
      </c>
      <c r="L163" s="17">
        <f>SUM(ENERO:DICIEMBRE!L163)</f>
        <v>7</v>
      </c>
      <c r="M163" s="17">
        <f>SUM(ENERO:DICIEMBRE!M163)</f>
        <v>15</v>
      </c>
      <c r="N163" s="17">
        <f>SUM(ENERO:DICIEMBRE!N163)</f>
        <v>12</v>
      </c>
      <c r="O163" s="17">
        <f>SUM(ENERO:DICIEMBRE!O163)</f>
        <v>18</v>
      </c>
      <c r="P163" s="17">
        <f>SUM(ENERO:DICIEMBRE!P163)</f>
        <v>22</v>
      </c>
      <c r="Q163" s="17">
        <f>SUM(ENERO:DICIEMBRE!Q163)</f>
        <v>16</v>
      </c>
      <c r="R163" s="17">
        <f>SUM(ENERO:DICIEMBRE!R163)</f>
        <v>7</v>
      </c>
      <c r="S163" s="17">
        <f>SUM(ENERO:DICIEMBRE!S163)</f>
        <v>43</v>
      </c>
      <c r="T163" s="17">
        <f>SUM(ENERO:DICIEMBRE!T163)</f>
        <v>22</v>
      </c>
      <c r="U163" s="17">
        <f>SUM(ENERO:DICIEMBRE!U163)</f>
        <v>19</v>
      </c>
      <c r="V163" s="17">
        <f>SUM(ENERO:DICIEMBRE!V163)</f>
        <v>27</v>
      </c>
      <c r="W163" s="17">
        <f>SUM(ENERO:DICIEMBRE!W163)</f>
        <v>54</v>
      </c>
      <c r="X163" s="17">
        <f>SUM(ENERO:DICIEMBRE!X163)</f>
        <v>37</v>
      </c>
      <c r="Y163" s="17">
        <f>SUM(ENERO:DICIEMBRE!Y163)</f>
        <v>125</v>
      </c>
      <c r="Z163" s="17">
        <f>SUM(ENERO:DICIEMBRE!Z163)</f>
        <v>94</v>
      </c>
      <c r="AA163" s="17">
        <f>SUM(ENERO:DICIEMBRE!AA163)</f>
        <v>62</v>
      </c>
      <c r="AB163" s="17">
        <f>SUM(ENERO:DICIEMBRE!AB163)</f>
        <v>85</v>
      </c>
      <c r="AC163" s="17">
        <f>SUM(ENERO:DICIEMBRE!AC163)</f>
        <v>21</v>
      </c>
      <c r="AD163" s="17">
        <f>SUM(ENERO:DICIEMBRE!AD163)</f>
        <v>101</v>
      </c>
      <c r="AE163" s="17">
        <f>SUM(ENERO:DICIEMBRE!AE163)</f>
        <v>48</v>
      </c>
      <c r="AF163" s="17">
        <f>SUM(ENERO:DICIEMBRE!AF163)</f>
        <v>146</v>
      </c>
      <c r="AG163" s="17">
        <f>SUM(ENERO:DICIEMBRE!AG163)</f>
        <v>79</v>
      </c>
      <c r="AH163" s="17">
        <f>SUM(ENERO:DICIEMBRE!AH163)</f>
        <v>211</v>
      </c>
      <c r="AI163" s="17">
        <f>SUM(ENERO:DICIEMBRE!AI163)</f>
        <v>112</v>
      </c>
      <c r="AJ163" s="17">
        <f>SUM(ENERO:DICIEMBRE!AJ163)</f>
        <v>235</v>
      </c>
      <c r="AK163" s="17">
        <f>SUM(ENERO:DICIEMBRE!AK163)</f>
        <v>147</v>
      </c>
      <c r="AL163" s="17">
        <f>SUM(ENERO:DICIEMBRE!AL163)</f>
        <v>129</v>
      </c>
      <c r="AM163" s="17">
        <f>SUM(ENERO:DICIEMBRE!AM163)</f>
        <v>78</v>
      </c>
      <c r="AN163" s="17">
        <f>SUM(ENERO:DICIEMBRE!AN163)</f>
        <v>111</v>
      </c>
      <c r="AO163" s="17">
        <f>SUM(ENERO:DICIEMBRE!AO163)</f>
        <v>8</v>
      </c>
      <c r="AP163" s="17">
        <f>SUM(ENERO:DICIEMBRE!AP163)</f>
        <v>49</v>
      </c>
      <c r="AQ163" s="17">
        <f>SUM(ENERO:DICIEMBRE!AQ163)</f>
        <v>3</v>
      </c>
      <c r="AR163" s="17">
        <f>SUM(ENERO:DICIEMBRE!AR163)</f>
        <v>4</v>
      </c>
      <c r="AS163" s="17">
        <f>SUM(ENERO:DICIEMBRE!AS163)</f>
        <v>102</v>
      </c>
      <c r="AT163" s="17">
        <f>SUM(ENERO:DICIEMBRE!AT163)</f>
        <v>0</v>
      </c>
      <c r="AU163" s="17">
        <f>SUM(ENERO:DICIEMBRE!AU163)</f>
        <v>11</v>
      </c>
      <c r="AV163" s="17">
        <f>SUM(ENERO:DICIEMBRE!AV163)</f>
        <v>0</v>
      </c>
      <c r="AW163" s="17">
        <f>SUM(ENERO:DICIEMBRE!AW163)</f>
        <v>0</v>
      </c>
      <c r="AX163" s="17">
        <f>SUM(ENERO:DICIEMBRE!AX163)</f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I163" s="2"/>
      <c r="CJ163" s="2"/>
      <c r="CK163" s="2"/>
      <c r="CL163" s="2"/>
      <c r="CM163" s="2"/>
      <c r="CN163" s="2"/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customFormat="1" x14ac:dyDescent="0.25">
      <c r="A164" s="1424" t="s">
        <v>192</v>
      </c>
      <c r="B164" s="1425"/>
      <c r="C164" s="1426"/>
      <c r="D164" s="563">
        <f t="shared" ref="D164:D173" si="129">E164+F164</f>
        <v>511</v>
      </c>
      <c r="E164" s="563">
        <f t="shared" ref="E164:E173" si="130">SUM(G164+I164+K164+M164+O164+Q164+S164+U164+W164+Y164+AA164+AC164+AE164+AG164+AI164+AK164+AM164+AO164)</f>
        <v>193</v>
      </c>
      <c r="F164" s="564">
        <f t="shared" ref="F164:F173" si="131">SUM(H164+J164+L164+N164+P164+R164+T164+V164+X164+Z164+AB164+AD164+AF164+AH164+AJ164+AL164+AN164+AP164)</f>
        <v>318</v>
      </c>
      <c r="G164" s="17">
        <f>SUM(ENERO:DICIEMBRE!G164)</f>
        <v>0</v>
      </c>
      <c r="H164" s="17">
        <f>SUM(ENERO:DICIEMBRE!H164)</f>
        <v>0</v>
      </c>
      <c r="I164" s="17">
        <f>SUM(ENERO:DICIEMBRE!I164)</f>
        <v>0</v>
      </c>
      <c r="J164" s="17">
        <f>SUM(ENERO:DICIEMBRE!J164)</f>
        <v>0</v>
      </c>
      <c r="K164" s="17">
        <f>SUM(ENERO:DICIEMBRE!K164)</f>
        <v>0</v>
      </c>
      <c r="L164" s="17">
        <f>SUM(ENERO:DICIEMBRE!L164)</f>
        <v>0</v>
      </c>
      <c r="M164" s="17">
        <f>SUM(ENERO:DICIEMBRE!M164)</f>
        <v>1</v>
      </c>
      <c r="N164" s="17">
        <f>SUM(ENERO:DICIEMBRE!N164)</f>
        <v>0</v>
      </c>
      <c r="O164" s="17">
        <f>SUM(ENERO:DICIEMBRE!O164)</f>
        <v>2</v>
      </c>
      <c r="P164" s="17">
        <f>SUM(ENERO:DICIEMBRE!P164)</f>
        <v>0</v>
      </c>
      <c r="Q164" s="17">
        <f>SUM(ENERO:DICIEMBRE!Q164)</f>
        <v>2</v>
      </c>
      <c r="R164" s="17">
        <f>SUM(ENERO:DICIEMBRE!R164)</f>
        <v>10</v>
      </c>
      <c r="S164" s="17">
        <f>SUM(ENERO:DICIEMBRE!S164)</f>
        <v>0</v>
      </c>
      <c r="T164" s="17">
        <f>SUM(ENERO:DICIEMBRE!T164)</f>
        <v>2</v>
      </c>
      <c r="U164" s="17">
        <f>SUM(ENERO:DICIEMBRE!U164)</f>
        <v>4</v>
      </c>
      <c r="V164" s="17">
        <f>SUM(ENERO:DICIEMBRE!V164)</f>
        <v>6</v>
      </c>
      <c r="W164" s="17">
        <f>SUM(ENERO:DICIEMBRE!W164)</f>
        <v>2</v>
      </c>
      <c r="X164" s="17">
        <f>SUM(ENERO:DICIEMBRE!X164)</f>
        <v>6</v>
      </c>
      <c r="Y164" s="17">
        <f>SUM(ENERO:DICIEMBRE!Y164)</f>
        <v>102</v>
      </c>
      <c r="Z164" s="17">
        <f>SUM(ENERO:DICIEMBRE!Z164)</f>
        <v>86</v>
      </c>
      <c r="AA164" s="17">
        <f>SUM(ENERO:DICIEMBRE!AA164)</f>
        <v>48</v>
      </c>
      <c r="AB164" s="17">
        <f>SUM(ENERO:DICIEMBRE!AB164)</f>
        <v>68</v>
      </c>
      <c r="AC164" s="17">
        <f>SUM(ENERO:DICIEMBRE!AC164)</f>
        <v>12</v>
      </c>
      <c r="AD164" s="17">
        <f>SUM(ENERO:DICIEMBRE!AD164)</f>
        <v>36</v>
      </c>
      <c r="AE164" s="17">
        <f>SUM(ENERO:DICIEMBRE!AE164)</f>
        <v>16</v>
      </c>
      <c r="AF164" s="17">
        <f>SUM(ENERO:DICIEMBRE!AF164)</f>
        <v>28</v>
      </c>
      <c r="AG164" s="17">
        <f>SUM(ENERO:DICIEMBRE!AG164)</f>
        <v>4</v>
      </c>
      <c r="AH164" s="17">
        <f>SUM(ENERO:DICIEMBRE!AH164)</f>
        <v>40</v>
      </c>
      <c r="AI164" s="17">
        <f>SUM(ENERO:DICIEMBRE!AI164)</f>
        <v>0</v>
      </c>
      <c r="AJ164" s="17">
        <f>SUM(ENERO:DICIEMBRE!AJ164)</f>
        <v>16</v>
      </c>
      <c r="AK164" s="17">
        <f>SUM(ENERO:DICIEMBRE!AK164)</f>
        <v>0</v>
      </c>
      <c r="AL164" s="17">
        <f>SUM(ENERO:DICIEMBRE!AL164)</f>
        <v>12</v>
      </c>
      <c r="AM164" s="17">
        <f>SUM(ENERO:DICIEMBRE!AM164)</f>
        <v>0</v>
      </c>
      <c r="AN164" s="17">
        <f>SUM(ENERO:DICIEMBRE!AN164)</f>
        <v>4</v>
      </c>
      <c r="AO164" s="17">
        <f>SUM(ENERO:DICIEMBRE!AO164)</f>
        <v>0</v>
      </c>
      <c r="AP164" s="17">
        <f>SUM(ENERO:DICIEMBRE!AP164)</f>
        <v>4</v>
      </c>
      <c r="AQ164" s="17">
        <f>SUM(ENERO:DICIEMBRE!AQ164)</f>
        <v>0</v>
      </c>
      <c r="AR164" s="17">
        <f>SUM(ENERO:DICIEMBRE!AR164)</f>
        <v>4</v>
      </c>
      <c r="AS164" s="17">
        <f>SUM(ENERO:DICIEMBRE!AS164)</f>
        <v>0</v>
      </c>
      <c r="AT164" s="17">
        <f>SUM(ENERO:DICIEMBRE!AT164)</f>
        <v>0</v>
      </c>
      <c r="AU164" s="17">
        <f>SUM(ENERO:DICIEMBRE!AU164)</f>
        <v>0</v>
      </c>
      <c r="AV164" s="17">
        <f>SUM(ENERO:DICIEMBRE!AV164)</f>
        <v>0</v>
      </c>
      <c r="AW164" s="17">
        <f>SUM(ENERO:DICIEMBRE!AW164)</f>
        <v>0</v>
      </c>
      <c r="AX164" s="17">
        <f>SUM(ENERO:DICIEMBRE!AX164)</f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I164" s="2"/>
      <c r="CJ164" s="2"/>
      <c r="CK164" s="2"/>
      <c r="CL164" s="2"/>
      <c r="CM164" s="2"/>
      <c r="CN164" s="2"/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customFormat="1" x14ac:dyDescent="0.25">
      <c r="A165" s="1276" t="s">
        <v>193</v>
      </c>
      <c r="B165" s="1277"/>
      <c r="C165" s="1278"/>
      <c r="D165" s="563">
        <f t="shared" si="129"/>
        <v>1</v>
      </c>
      <c r="E165" s="563">
        <f t="shared" si="130"/>
        <v>0</v>
      </c>
      <c r="F165" s="564">
        <f t="shared" si="131"/>
        <v>1</v>
      </c>
      <c r="G165" s="17">
        <f>SUM(ENERO:DICIEMBRE!G165)</f>
        <v>0</v>
      </c>
      <c r="H165" s="17">
        <f>SUM(ENERO:DICIEMBRE!H165)</f>
        <v>0</v>
      </c>
      <c r="I165" s="17">
        <f>SUM(ENERO:DICIEMBRE!I165)</f>
        <v>0</v>
      </c>
      <c r="J165" s="17">
        <f>SUM(ENERO:DICIEMBRE!J165)</f>
        <v>0</v>
      </c>
      <c r="K165" s="17">
        <f>SUM(ENERO:DICIEMBRE!K165)</f>
        <v>0</v>
      </c>
      <c r="L165" s="17">
        <f>SUM(ENERO:DICIEMBRE!L165)</f>
        <v>0</v>
      </c>
      <c r="M165" s="17">
        <f>SUM(ENERO:DICIEMBRE!M165)</f>
        <v>0</v>
      </c>
      <c r="N165" s="17">
        <f>SUM(ENERO:DICIEMBRE!N165)</f>
        <v>0</v>
      </c>
      <c r="O165" s="17">
        <f>SUM(ENERO:DICIEMBRE!O165)</f>
        <v>0</v>
      </c>
      <c r="P165" s="17">
        <f>SUM(ENERO:DICIEMBRE!P165)</f>
        <v>0</v>
      </c>
      <c r="Q165" s="17">
        <f>SUM(ENERO:DICIEMBRE!Q165)</f>
        <v>0</v>
      </c>
      <c r="R165" s="17">
        <f>SUM(ENERO:DICIEMBRE!R165)</f>
        <v>0</v>
      </c>
      <c r="S165" s="17">
        <f>SUM(ENERO:DICIEMBRE!S165)</f>
        <v>0</v>
      </c>
      <c r="T165" s="17">
        <f>SUM(ENERO:DICIEMBRE!T165)</f>
        <v>0</v>
      </c>
      <c r="U165" s="17">
        <f>SUM(ENERO:DICIEMBRE!U165)</f>
        <v>0</v>
      </c>
      <c r="V165" s="17">
        <f>SUM(ENERO:DICIEMBRE!V165)</f>
        <v>0</v>
      </c>
      <c r="W165" s="17">
        <f>SUM(ENERO:DICIEMBRE!W165)</f>
        <v>0</v>
      </c>
      <c r="X165" s="17">
        <f>SUM(ENERO:DICIEMBRE!X165)</f>
        <v>0</v>
      </c>
      <c r="Y165" s="17">
        <f>SUM(ENERO:DICIEMBRE!Y165)</f>
        <v>0</v>
      </c>
      <c r="Z165" s="17">
        <f>SUM(ENERO:DICIEMBRE!Z165)</f>
        <v>1</v>
      </c>
      <c r="AA165" s="17">
        <f>SUM(ENERO:DICIEMBRE!AA165)</f>
        <v>0</v>
      </c>
      <c r="AB165" s="17">
        <f>SUM(ENERO:DICIEMBRE!AB165)</f>
        <v>0</v>
      </c>
      <c r="AC165" s="17">
        <f>SUM(ENERO:DICIEMBRE!AC165)</f>
        <v>0</v>
      </c>
      <c r="AD165" s="17">
        <f>SUM(ENERO:DICIEMBRE!AD165)</f>
        <v>0</v>
      </c>
      <c r="AE165" s="17">
        <f>SUM(ENERO:DICIEMBRE!AE165)</f>
        <v>0</v>
      </c>
      <c r="AF165" s="17">
        <f>SUM(ENERO:DICIEMBRE!AF165)</f>
        <v>0</v>
      </c>
      <c r="AG165" s="17">
        <f>SUM(ENERO:DICIEMBRE!AG165)</f>
        <v>0</v>
      </c>
      <c r="AH165" s="17">
        <f>SUM(ENERO:DICIEMBRE!AH165)</f>
        <v>0</v>
      </c>
      <c r="AI165" s="17">
        <f>SUM(ENERO:DICIEMBRE!AI165)</f>
        <v>0</v>
      </c>
      <c r="AJ165" s="17">
        <f>SUM(ENERO:DICIEMBRE!AJ165)</f>
        <v>0</v>
      </c>
      <c r="AK165" s="17">
        <f>SUM(ENERO:DICIEMBRE!AK165)</f>
        <v>0</v>
      </c>
      <c r="AL165" s="17">
        <f>SUM(ENERO:DICIEMBRE!AL165)</f>
        <v>0</v>
      </c>
      <c r="AM165" s="17">
        <f>SUM(ENERO:DICIEMBRE!AM165)</f>
        <v>0</v>
      </c>
      <c r="AN165" s="17">
        <f>SUM(ENERO:DICIEMBRE!AN165)</f>
        <v>0</v>
      </c>
      <c r="AO165" s="17">
        <f>SUM(ENERO:DICIEMBRE!AO165)</f>
        <v>0</v>
      </c>
      <c r="AP165" s="17">
        <f>SUM(ENERO:DICIEMBRE!AP165)</f>
        <v>0</v>
      </c>
      <c r="AQ165" s="17">
        <f>SUM(ENERO:DICIEMBRE!AQ165)</f>
        <v>0</v>
      </c>
      <c r="AR165" s="17">
        <f>SUM(ENERO:DICIEMBRE!AR165)</f>
        <v>0</v>
      </c>
      <c r="AS165" s="17">
        <f>SUM(ENERO:DICIEMBRE!AS165)</f>
        <v>0</v>
      </c>
      <c r="AT165" s="17">
        <f>SUM(ENERO:DICIEMBRE!AT165)</f>
        <v>0</v>
      </c>
      <c r="AU165" s="17">
        <f>SUM(ENERO:DICIEMBRE!AU165)</f>
        <v>0</v>
      </c>
      <c r="AV165" s="17">
        <f>SUM(ENERO:DICIEMBRE!AV165)</f>
        <v>0</v>
      </c>
      <c r="AW165" s="17">
        <f>SUM(ENERO:DICIEMBRE!AW165)</f>
        <v>0</v>
      </c>
      <c r="AX165" s="17">
        <f>SUM(ENERO:DICIEMBRE!AX165)</f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I165" s="2"/>
      <c r="CJ165" s="2"/>
      <c r="CK165" s="2"/>
      <c r="CL165" s="2"/>
      <c r="CM165" s="2"/>
      <c r="CN165" s="2"/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customFormat="1" x14ac:dyDescent="0.25">
      <c r="A166" s="1279" t="s">
        <v>194</v>
      </c>
      <c r="B166" s="1280"/>
      <c r="C166" s="1281"/>
      <c r="D166" s="563">
        <f t="shared" si="129"/>
        <v>345</v>
      </c>
      <c r="E166" s="563">
        <f t="shared" si="130"/>
        <v>159</v>
      </c>
      <c r="F166" s="564">
        <f t="shared" si="131"/>
        <v>186</v>
      </c>
      <c r="G166" s="17">
        <f>SUM(ENERO:DICIEMBRE!G166)</f>
        <v>0</v>
      </c>
      <c r="H166" s="17">
        <f>SUM(ENERO:DICIEMBRE!H166)</f>
        <v>0</v>
      </c>
      <c r="I166" s="17">
        <f>SUM(ENERO:DICIEMBRE!I166)</f>
        <v>0</v>
      </c>
      <c r="J166" s="17">
        <f>SUM(ENERO:DICIEMBRE!J166)</f>
        <v>0</v>
      </c>
      <c r="K166" s="17">
        <f>SUM(ENERO:DICIEMBRE!K166)</f>
        <v>0</v>
      </c>
      <c r="L166" s="17">
        <f>SUM(ENERO:DICIEMBRE!L166)</f>
        <v>0</v>
      </c>
      <c r="M166" s="17">
        <f>SUM(ENERO:DICIEMBRE!M166)</f>
        <v>0</v>
      </c>
      <c r="N166" s="17">
        <f>SUM(ENERO:DICIEMBRE!N166)</f>
        <v>0</v>
      </c>
      <c r="O166" s="17">
        <f>SUM(ENERO:DICIEMBRE!O166)</f>
        <v>0</v>
      </c>
      <c r="P166" s="17">
        <f>SUM(ENERO:DICIEMBRE!P166)</f>
        <v>1</v>
      </c>
      <c r="Q166" s="17">
        <f>SUM(ENERO:DICIEMBRE!Q166)</f>
        <v>0</v>
      </c>
      <c r="R166" s="17">
        <f>SUM(ENERO:DICIEMBRE!R166)</f>
        <v>2</v>
      </c>
      <c r="S166" s="17">
        <f>SUM(ENERO:DICIEMBRE!S166)</f>
        <v>1</v>
      </c>
      <c r="T166" s="17">
        <f>SUM(ENERO:DICIEMBRE!T166)</f>
        <v>2</v>
      </c>
      <c r="U166" s="17">
        <f>SUM(ENERO:DICIEMBRE!U166)</f>
        <v>4</v>
      </c>
      <c r="V166" s="17">
        <f>SUM(ENERO:DICIEMBRE!V166)</f>
        <v>6</v>
      </c>
      <c r="W166" s="17">
        <f>SUM(ENERO:DICIEMBRE!W166)</f>
        <v>16</v>
      </c>
      <c r="X166" s="17">
        <f>SUM(ENERO:DICIEMBRE!X166)</f>
        <v>18</v>
      </c>
      <c r="Y166" s="17">
        <f>SUM(ENERO:DICIEMBRE!Y166)</f>
        <v>89</v>
      </c>
      <c r="Z166" s="17">
        <f>SUM(ENERO:DICIEMBRE!Z166)</f>
        <v>90</v>
      </c>
      <c r="AA166" s="17">
        <f>SUM(ENERO:DICIEMBRE!AA166)</f>
        <v>41</v>
      </c>
      <c r="AB166" s="17">
        <f>SUM(ENERO:DICIEMBRE!AB166)</f>
        <v>60</v>
      </c>
      <c r="AC166" s="17">
        <f>SUM(ENERO:DICIEMBRE!AC166)</f>
        <v>8</v>
      </c>
      <c r="AD166" s="17">
        <f>SUM(ENERO:DICIEMBRE!AD166)</f>
        <v>6</v>
      </c>
      <c r="AE166" s="17">
        <f>SUM(ENERO:DICIEMBRE!AE166)</f>
        <v>0</v>
      </c>
      <c r="AF166" s="17">
        <f>SUM(ENERO:DICIEMBRE!AF166)</f>
        <v>0</v>
      </c>
      <c r="AG166" s="17">
        <f>SUM(ENERO:DICIEMBRE!AG166)</f>
        <v>0</v>
      </c>
      <c r="AH166" s="17">
        <f>SUM(ENERO:DICIEMBRE!AH166)</f>
        <v>0</v>
      </c>
      <c r="AI166" s="17">
        <f>SUM(ENERO:DICIEMBRE!AI166)</f>
        <v>0</v>
      </c>
      <c r="AJ166" s="17">
        <f>SUM(ENERO:DICIEMBRE!AJ166)</f>
        <v>1</v>
      </c>
      <c r="AK166" s="17">
        <f>SUM(ENERO:DICIEMBRE!AK166)</f>
        <v>0</v>
      </c>
      <c r="AL166" s="17">
        <f>SUM(ENERO:DICIEMBRE!AL166)</f>
        <v>0</v>
      </c>
      <c r="AM166" s="17">
        <f>SUM(ENERO:DICIEMBRE!AM166)</f>
        <v>0</v>
      </c>
      <c r="AN166" s="17">
        <f>SUM(ENERO:DICIEMBRE!AN166)</f>
        <v>0</v>
      </c>
      <c r="AO166" s="17">
        <f>SUM(ENERO:DICIEMBRE!AO166)</f>
        <v>0</v>
      </c>
      <c r="AP166" s="17">
        <f>SUM(ENERO:DICIEMBRE!AP166)</f>
        <v>0</v>
      </c>
      <c r="AQ166" s="17">
        <f>SUM(ENERO:DICIEMBRE!AQ166)</f>
        <v>2</v>
      </c>
      <c r="AR166" s="17">
        <f>SUM(ENERO:DICIEMBRE!AR166)</f>
        <v>0</v>
      </c>
      <c r="AS166" s="17">
        <f>SUM(ENERO:DICIEMBRE!AS166)</f>
        <v>0</v>
      </c>
      <c r="AT166" s="17">
        <f>SUM(ENERO:DICIEMBRE!AT166)</f>
        <v>0</v>
      </c>
      <c r="AU166" s="17">
        <f>SUM(ENERO:DICIEMBRE!AU166)</f>
        <v>5</v>
      </c>
      <c r="AV166" s="17">
        <f>SUM(ENERO:DICIEMBRE!AV166)</f>
        <v>0</v>
      </c>
      <c r="AW166" s="17">
        <f>SUM(ENERO:DICIEMBRE!AW166)</f>
        <v>0</v>
      </c>
      <c r="AX166" s="17">
        <f>SUM(ENERO:DICIEMBRE!AX166)</f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I166" s="2"/>
      <c r="CJ166" s="2"/>
      <c r="CK166" s="2"/>
      <c r="CL166" s="2"/>
      <c r="CM166" s="2"/>
      <c r="CN166" s="2"/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customFormat="1" x14ac:dyDescent="0.25">
      <c r="A167" s="1279" t="s">
        <v>195</v>
      </c>
      <c r="B167" s="1280"/>
      <c r="C167" s="1281"/>
      <c r="D167" s="563">
        <f t="shared" si="129"/>
        <v>937</v>
      </c>
      <c r="E167" s="563">
        <f t="shared" si="130"/>
        <v>374</v>
      </c>
      <c r="F167" s="564">
        <f t="shared" si="131"/>
        <v>563</v>
      </c>
      <c r="G167" s="17">
        <f>SUM(ENERO:DICIEMBRE!G167)</f>
        <v>0</v>
      </c>
      <c r="H167" s="17">
        <f>SUM(ENERO:DICIEMBRE!H167)</f>
        <v>0</v>
      </c>
      <c r="I167" s="17">
        <f>SUM(ENERO:DICIEMBRE!I167)</f>
        <v>0</v>
      </c>
      <c r="J167" s="17">
        <f>SUM(ENERO:DICIEMBRE!J167)</f>
        <v>0</v>
      </c>
      <c r="K167" s="17">
        <f>SUM(ENERO:DICIEMBRE!K167)</f>
        <v>0</v>
      </c>
      <c r="L167" s="17">
        <f>SUM(ENERO:DICIEMBRE!L167)</f>
        <v>0</v>
      </c>
      <c r="M167" s="17">
        <f>SUM(ENERO:DICIEMBRE!M167)</f>
        <v>0</v>
      </c>
      <c r="N167" s="17">
        <f>SUM(ENERO:DICIEMBRE!N167)</f>
        <v>1</v>
      </c>
      <c r="O167" s="17">
        <f>SUM(ENERO:DICIEMBRE!O167)</f>
        <v>1</v>
      </c>
      <c r="P167" s="17">
        <f>SUM(ENERO:DICIEMBRE!P167)</f>
        <v>1</v>
      </c>
      <c r="Q167" s="17">
        <f>SUM(ENERO:DICIEMBRE!Q167)</f>
        <v>5</v>
      </c>
      <c r="R167" s="17">
        <f>SUM(ENERO:DICIEMBRE!R167)</f>
        <v>2</v>
      </c>
      <c r="S167" s="17">
        <f>SUM(ENERO:DICIEMBRE!S167)</f>
        <v>5</v>
      </c>
      <c r="T167" s="17">
        <f>SUM(ENERO:DICIEMBRE!T167)</f>
        <v>4</v>
      </c>
      <c r="U167" s="17">
        <f>SUM(ENERO:DICIEMBRE!U167)</f>
        <v>9</v>
      </c>
      <c r="V167" s="17">
        <f>SUM(ENERO:DICIEMBRE!V167)</f>
        <v>10</v>
      </c>
      <c r="W167" s="17">
        <f>SUM(ENERO:DICIEMBRE!W167)</f>
        <v>27</v>
      </c>
      <c r="X167" s="17">
        <f>SUM(ENERO:DICIEMBRE!X167)</f>
        <v>40</v>
      </c>
      <c r="Y167" s="17">
        <f>SUM(ENERO:DICIEMBRE!Y167)</f>
        <v>129</v>
      </c>
      <c r="Z167" s="17">
        <f>SUM(ENERO:DICIEMBRE!Z167)</f>
        <v>127</v>
      </c>
      <c r="AA167" s="17">
        <f>SUM(ENERO:DICIEMBRE!AA167)</f>
        <v>97</v>
      </c>
      <c r="AB167" s="17">
        <f>SUM(ENERO:DICIEMBRE!AB167)</f>
        <v>133</v>
      </c>
      <c r="AC167" s="17">
        <f>SUM(ENERO:DICIEMBRE!AC167)</f>
        <v>39</v>
      </c>
      <c r="AD167" s="17">
        <f>SUM(ENERO:DICIEMBRE!AD167)</f>
        <v>84</v>
      </c>
      <c r="AE167" s="17">
        <f>SUM(ENERO:DICIEMBRE!AE167)</f>
        <v>14</v>
      </c>
      <c r="AF167" s="17">
        <f>SUM(ENERO:DICIEMBRE!AF167)</f>
        <v>63</v>
      </c>
      <c r="AG167" s="17">
        <f>SUM(ENERO:DICIEMBRE!AG167)</f>
        <v>9</v>
      </c>
      <c r="AH167" s="17">
        <f>SUM(ENERO:DICIEMBRE!AH167)</f>
        <v>33</v>
      </c>
      <c r="AI167" s="17">
        <f>SUM(ENERO:DICIEMBRE!AI167)</f>
        <v>12</v>
      </c>
      <c r="AJ167" s="17">
        <f>SUM(ENERO:DICIEMBRE!AJ167)</f>
        <v>24</v>
      </c>
      <c r="AK167" s="17">
        <f>SUM(ENERO:DICIEMBRE!AK167)</f>
        <v>10</v>
      </c>
      <c r="AL167" s="17">
        <f>SUM(ENERO:DICIEMBRE!AL167)</f>
        <v>12</v>
      </c>
      <c r="AM167" s="17">
        <f>SUM(ENERO:DICIEMBRE!AM167)</f>
        <v>12</v>
      </c>
      <c r="AN167" s="17">
        <f>SUM(ENERO:DICIEMBRE!AN167)</f>
        <v>23</v>
      </c>
      <c r="AO167" s="17">
        <f>SUM(ENERO:DICIEMBRE!AO167)</f>
        <v>5</v>
      </c>
      <c r="AP167" s="17">
        <f>SUM(ENERO:DICIEMBRE!AP167)</f>
        <v>6</v>
      </c>
      <c r="AQ167" s="17">
        <f>SUM(ENERO:DICIEMBRE!AQ167)</f>
        <v>5</v>
      </c>
      <c r="AR167" s="17">
        <f>SUM(ENERO:DICIEMBRE!AR167)</f>
        <v>2</v>
      </c>
      <c r="AS167" s="17">
        <f>SUM(ENERO:DICIEMBRE!AS167)</f>
        <v>0</v>
      </c>
      <c r="AT167" s="17">
        <f>SUM(ENERO:DICIEMBRE!AT167)</f>
        <v>0</v>
      </c>
      <c r="AU167" s="17">
        <f>SUM(ENERO:DICIEMBRE!AU167)</f>
        <v>13</v>
      </c>
      <c r="AV167" s="17">
        <f>SUM(ENERO:DICIEMBRE!AV167)</f>
        <v>0</v>
      </c>
      <c r="AW167" s="17">
        <f>SUM(ENERO:DICIEMBRE!AW167)</f>
        <v>0</v>
      </c>
      <c r="AX167" s="17">
        <f>SUM(ENERO:DICIEMBRE!AX167)</f>
        <v>1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I167" s="2"/>
      <c r="CJ167" s="2"/>
      <c r="CK167" s="2"/>
      <c r="CL167" s="2"/>
      <c r="CM167" s="2"/>
      <c r="CN167" s="2"/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customFormat="1" x14ac:dyDescent="0.25">
      <c r="A168" s="1279" t="s">
        <v>196</v>
      </c>
      <c r="B168" s="1280"/>
      <c r="C168" s="1281"/>
      <c r="D168" s="563">
        <f t="shared" si="129"/>
        <v>104</v>
      </c>
      <c r="E168" s="563">
        <f t="shared" si="130"/>
        <v>45</v>
      </c>
      <c r="F168" s="564">
        <f t="shared" si="131"/>
        <v>59</v>
      </c>
      <c r="G168" s="17">
        <f>SUM(ENERO:DICIEMBRE!G168)</f>
        <v>0</v>
      </c>
      <c r="H168" s="17">
        <f>SUM(ENERO:DICIEMBRE!H168)</f>
        <v>0</v>
      </c>
      <c r="I168" s="17">
        <f>SUM(ENERO:DICIEMBRE!I168)</f>
        <v>0</v>
      </c>
      <c r="J168" s="17">
        <f>SUM(ENERO:DICIEMBRE!J168)</f>
        <v>0</v>
      </c>
      <c r="K168" s="17">
        <f>SUM(ENERO:DICIEMBRE!K168)</f>
        <v>0</v>
      </c>
      <c r="L168" s="17">
        <f>SUM(ENERO:DICIEMBRE!L168)</f>
        <v>0</v>
      </c>
      <c r="M168" s="17">
        <f>SUM(ENERO:DICIEMBRE!M168)</f>
        <v>0</v>
      </c>
      <c r="N168" s="17">
        <f>SUM(ENERO:DICIEMBRE!N168)</f>
        <v>0</v>
      </c>
      <c r="O168" s="17">
        <f>SUM(ENERO:DICIEMBRE!O168)</f>
        <v>0</v>
      </c>
      <c r="P168" s="17">
        <f>SUM(ENERO:DICIEMBRE!P168)</f>
        <v>0</v>
      </c>
      <c r="Q168" s="17">
        <f>SUM(ENERO:DICIEMBRE!Q168)</f>
        <v>0</v>
      </c>
      <c r="R168" s="17">
        <f>SUM(ENERO:DICIEMBRE!R168)</f>
        <v>0</v>
      </c>
      <c r="S168" s="17">
        <f>SUM(ENERO:DICIEMBRE!S168)</f>
        <v>1</v>
      </c>
      <c r="T168" s="17">
        <f>SUM(ENERO:DICIEMBRE!T168)</f>
        <v>0</v>
      </c>
      <c r="U168" s="17">
        <f>SUM(ENERO:DICIEMBRE!U168)</f>
        <v>2</v>
      </c>
      <c r="V168" s="17">
        <f>SUM(ENERO:DICIEMBRE!V168)</f>
        <v>0</v>
      </c>
      <c r="W168" s="17">
        <f>SUM(ENERO:DICIEMBRE!W168)</f>
        <v>5</v>
      </c>
      <c r="X168" s="17">
        <f>SUM(ENERO:DICIEMBRE!X168)</f>
        <v>6</v>
      </c>
      <c r="Y168" s="17">
        <f>SUM(ENERO:DICIEMBRE!Y168)</f>
        <v>24</v>
      </c>
      <c r="Z168" s="17">
        <f>SUM(ENERO:DICIEMBRE!Z168)</f>
        <v>29</v>
      </c>
      <c r="AA168" s="17">
        <f>SUM(ENERO:DICIEMBRE!AA168)</f>
        <v>7</v>
      </c>
      <c r="AB168" s="17">
        <f>SUM(ENERO:DICIEMBRE!AB168)</f>
        <v>6</v>
      </c>
      <c r="AC168" s="17">
        <f>SUM(ENERO:DICIEMBRE!AC168)</f>
        <v>4</v>
      </c>
      <c r="AD168" s="17">
        <f>SUM(ENERO:DICIEMBRE!AD168)</f>
        <v>6</v>
      </c>
      <c r="AE168" s="17">
        <f>SUM(ENERO:DICIEMBRE!AE168)</f>
        <v>1</v>
      </c>
      <c r="AF168" s="17">
        <f>SUM(ENERO:DICIEMBRE!AF168)</f>
        <v>6</v>
      </c>
      <c r="AG168" s="17">
        <f>SUM(ENERO:DICIEMBRE!AG168)</f>
        <v>0</v>
      </c>
      <c r="AH168" s="17">
        <f>SUM(ENERO:DICIEMBRE!AH168)</f>
        <v>1</v>
      </c>
      <c r="AI168" s="17">
        <f>SUM(ENERO:DICIEMBRE!AI168)</f>
        <v>0</v>
      </c>
      <c r="AJ168" s="17">
        <f>SUM(ENERO:DICIEMBRE!AJ168)</f>
        <v>2</v>
      </c>
      <c r="AK168" s="17">
        <f>SUM(ENERO:DICIEMBRE!AK168)</f>
        <v>1</v>
      </c>
      <c r="AL168" s="17">
        <f>SUM(ENERO:DICIEMBRE!AL168)</f>
        <v>0</v>
      </c>
      <c r="AM168" s="17">
        <f>SUM(ENERO:DICIEMBRE!AM168)</f>
        <v>0</v>
      </c>
      <c r="AN168" s="17">
        <f>SUM(ENERO:DICIEMBRE!AN168)</f>
        <v>1</v>
      </c>
      <c r="AO168" s="17">
        <f>SUM(ENERO:DICIEMBRE!AO168)</f>
        <v>0</v>
      </c>
      <c r="AP168" s="17">
        <f>SUM(ENERO:DICIEMBRE!AP168)</f>
        <v>2</v>
      </c>
      <c r="AQ168" s="17">
        <f>SUM(ENERO:DICIEMBRE!AQ168)</f>
        <v>1</v>
      </c>
      <c r="AR168" s="17">
        <f>SUM(ENERO:DICIEMBRE!AR168)</f>
        <v>0</v>
      </c>
      <c r="AS168" s="17">
        <f>SUM(ENERO:DICIEMBRE!AS168)</f>
        <v>0</v>
      </c>
      <c r="AT168" s="17">
        <f>SUM(ENERO:DICIEMBRE!AT168)</f>
        <v>0</v>
      </c>
      <c r="AU168" s="17">
        <f>SUM(ENERO:DICIEMBRE!AU168)</f>
        <v>0</v>
      </c>
      <c r="AV168" s="17">
        <f>SUM(ENERO:DICIEMBRE!AV168)</f>
        <v>0</v>
      </c>
      <c r="AW168" s="17">
        <f>SUM(ENERO:DICIEMBRE!AW168)</f>
        <v>0</v>
      </c>
      <c r="AX168" s="17">
        <f>SUM(ENERO:DICIEMBRE!AX168)</f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I168" s="2"/>
      <c r="CJ168" s="2"/>
      <c r="CK168" s="2"/>
      <c r="CL168" s="2"/>
      <c r="CM168" s="2"/>
      <c r="CN168" s="2"/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customFormat="1" x14ac:dyDescent="0.25">
      <c r="A169" s="1279" t="s">
        <v>197</v>
      </c>
      <c r="B169" s="1280"/>
      <c r="C169" s="1281"/>
      <c r="D169" s="563">
        <f t="shared" si="129"/>
        <v>418</v>
      </c>
      <c r="E169" s="563">
        <f t="shared" si="130"/>
        <v>157</v>
      </c>
      <c r="F169" s="564">
        <f t="shared" si="131"/>
        <v>261</v>
      </c>
      <c r="G169" s="17">
        <f>SUM(ENERO:DICIEMBRE!G169)</f>
        <v>0</v>
      </c>
      <c r="H169" s="17">
        <f>SUM(ENERO:DICIEMBRE!H169)</f>
        <v>0</v>
      </c>
      <c r="I169" s="17">
        <f>SUM(ENERO:DICIEMBRE!I169)</f>
        <v>0</v>
      </c>
      <c r="J169" s="17">
        <f>SUM(ENERO:DICIEMBRE!J169)</f>
        <v>0</v>
      </c>
      <c r="K169" s="17">
        <f>SUM(ENERO:DICIEMBRE!K169)</f>
        <v>0</v>
      </c>
      <c r="L169" s="17">
        <f>SUM(ENERO:DICIEMBRE!L169)</f>
        <v>0</v>
      </c>
      <c r="M169" s="17">
        <f>SUM(ENERO:DICIEMBRE!M169)</f>
        <v>0</v>
      </c>
      <c r="N169" s="17">
        <f>SUM(ENERO:DICIEMBRE!N169)</f>
        <v>0</v>
      </c>
      <c r="O169" s="17">
        <f>SUM(ENERO:DICIEMBRE!O169)</f>
        <v>0</v>
      </c>
      <c r="P169" s="17">
        <f>SUM(ENERO:DICIEMBRE!P169)</f>
        <v>0</v>
      </c>
      <c r="Q169" s="17">
        <f>SUM(ENERO:DICIEMBRE!Q169)</f>
        <v>1</v>
      </c>
      <c r="R169" s="17">
        <f>SUM(ENERO:DICIEMBRE!R169)</f>
        <v>2</v>
      </c>
      <c r="S169" s="17">
        <f>SUM(ENERO:DICIEMBRE!S169)</f>
        <v>1</v>
      </c>
      <c r="T169" s="17">
        <f>SUM(ENERO:DICIEMBRE!T169)</f>
        <v>2</v>
      </c>
      <c r="U169" s="17">
        <f>SUM(ENERO:DICIEMBRE!U169)</f>
        <v>2</v>
      </c>
      <c r="V169" s="17">
        <f>SUM(ENERO:DICIEMBRE!V169)</f>
        <v>4</v>
      </c>
      <c r="W169" s="17">
        <f>SUM(ENERO:DICIEMBRE!W169)</f>
        <v>8</v>
      </c>
      <c r="X169" s="17">
        <f>SUM(ENERO:DICIEMBRE!X169)</f>
        <v>18</v>
      </c>
      <c r="Y169" s="17">
        <f>SUM(ENERO:DICIEMBRE!Y169)</f>
        <v>51</v>
      </c>
      <c r="Z169" s="17">
        <f>SUM(ENERO:DICIEMBRE!Z169)</f>
        <v>74</v>
      </c>
      <c r="AA169" s="17">
        <f>SUM(ENERO:DICIEMBRE!AA169)</f>
        <v>32</v>
      </c>
      <c r="AB169" s="17">
        <f>SUM(ENERO:DICIEMBRE!AB169)</f>
        <v>52</v>
      </c>
      <c r="AC169" s="17">
        <f>SUM(ENERO:DICIEMBRE!AC169)</f>
        <v>31</v>
      </c>
      <c r="AD169" s="17">
        <f>SUM(ENERO:DICIEMBRE!AD169)</f>
        <v>26</v>
      </c>
      <c r="AE169" s="17">
        <f>SUM(ENERO:DICIEMBRE!AE169)</f>
        <v>14</v>
      </c>
      <c r="AF169" s="17">
        <f>SUM(ENERO:DICIEMBRE!AF169)</f>
        <v>26</v>
      </c>
      <c r="AG169" s="17">
        <f>SUM(ENERO:DICIEMBRE!AG169)</f>
        <v>4</v>
      </c>
      <c r="AH169" s="17">
        <f>SUM(ENERO:DICIEMBRE!AH169)</f>
        <v>18</v>
      </c>
      <c r="AI169" s="17">
        <f>SUM(ENERO:DICIEMBRE!AI169)</f>
        <v>5</v>
      </c>
      <c r="AJ169" s="17">
        <f>SUM(ENERO:DICIEMBRE!AJ169)</f>
        <v>19</v>
      </c>
      <c r="AK169" s="17">
        <f>SUM(ENERO:DICIEMBRE!AK169)</f>
        <v>7</v>
      </c>
      <c r="AL169" s="17">
        <f>SUM(ENERO:DICIEMBRE!AL169)</f>
        <v>11</v>
      </c>
      <c r="AM169" s="17">
        <f>SUM(ENERO:DICIEMBRE!AM169)</f>
        <v>1</v>
      </c>
      <c r="AN169" s="17">
        <f>SUM(ENERO:DICIEMBRE!AN169)</f>
        <v>8</v>
      </c>
      <c r="AO169" s="17">
        <f>SUM(ENERO:DICIEMBRE!AO169)</f>
        <v>0</v>
      </c>
      <c r="AP169" s="17">
        <f>SUM(ENERO:DICIEMBRE!AP169)</f>
        <v>1</v>
      </c>
      <c r="AQ169" s="17">
        <f>SUM(ENERO:DICIEMBRE!AQ169)</f>
        <v>1</v>
      </c>
      <c r="AR169" s="17">
        <f>SUM(ENERO:DICIEMBRE!AR169)</f>
        <v>1</v>
      </c>
      <c r="AS169" s="17">
        <f>SUM(ENERO:DICIEMBRE!AS169)</f>
        <v>1</v>
      </c>
      <c r="AT169" s="17">
        <f>SUM(ENERO:DICIEMBRE!AT169)</f>
        <v>0</v>
      </c>
      <c r="AU169" s="17">
        <f>SUM(ENERO:DICIEMBRE!AU169)</f>
        <v>6</v>
      </c>
      <c r="AV169" s="17">
        <f>SUM(ENERO:DICIEMBRE!AV169)</f>
        <v>0</v>
      </c>
      <c r="AW169" s="17">
        <f>SUM(ENERO:DICIEMBRE!AW169)</f>
        <v>0</v>
      </c>
      <c r="AX169" s="17">
        <f>SUM(ENERO:DICIEMBRE!AX169)</f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I169" s="2"/>
      <c r="CJ169" s="2"/>
      <c r="CK169" s="2"/>
      <c r="CL169" s="2"/>
      <c r="CM169" s="2"/>
      <c r="CN169" s="2"/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customFormat="1" x14ac:dyDescent="0.25">
      <c r="A170" s="1279" t="s">
        <v>198</v>
      </c>
      <c r="B170" s="1280"/>
      <c r="C170" s="253"/>
      <c r="D170" s="563">
        <f t="shared" si="129"/>
        <v>148</v>
      </c>
      <c r="E170" s="563">
        <f t="shared" si="130"/>
        <v>38</v>
      </c>
      <c r="F170" s="564">
        <f t="shared" si="131"/>
        <v>110</v>
      </c>
      <c r="G170" s="17">
        <f>SUM(ENERO:DICIEMBRE!G170)</f>
        <v>0</v>
      </c>
      <c r="H170" s="17">
        <f>SUM(ENERO:DICIEMBRE!H170)</f>
        <v>0</v>
      </c>
      <c r="I170" s="17">
        <f>SUM(ENERO:DICIEMBRE!I170)</f>
        <v>0</v>
      </c>
      <c r="J170" s="17">
        <f>SUM(ENERO:DICIEMBRE!J170)</f>
        <v>0</v>
      </c>
      <c r="K170" s="17">
        <f>SUM(ENERO:DICIEMBRE!K170)</f>
        <v>0</v>
      </c>
      <c r="L170" s="17">
        <f>SUM(ENERO:DICIEMBRE!L170)</f>
        <v>0</v>
      </c>
      <c r="M170" s="17">
        <f>SUM(ENERO:DICIEMBRE!M170)</f>
        <v>0</v>
      </c>
      <c r="N170" s="17">
        <f>SUM(ENERO:DICIEMBRE!N170)</f>
        <v>0</v>
      </c>
      <c r="O170" s="17">
        <f>SUM(ENERO:DICIEMBRE!O170)</f>
        <v>0</v>
      </c>
      <c r="P170" s="17">
        <f>SUM(ENERO:DICIEMBRE!P170)</f>
        <v>0</v>
      </c>
      <c r="Q170" s="17">
        <f>SUM(ENERO:DICIEMBRE!Q170)</f>
        <v>0</v>
      </c>
      <c r="R170" s="17">
        <f>SUM(ENERO:DICIEMBRE!R170)</f>
        <v>0</v>
      </c>
      <c r="S170" s="17">
        <f>SUM(ENERO:DICIEMBRE!S170)</f>
        <v>0</v>
      </c>
      <c r="T170" s="17">
        <f>SUM(ENERO:DICIEMBRE!T170)</f>
        <v>0</v>
      </c>
      <c r="U170" s="17">
        <f>SUM(ENERO:DICIEMBRE!U170)</f>
        <v>0</v>
      </c>
      <c r="V170" s="17">
        <f>SUM(ENERO:DICIEMBRE!V170)</f>
        <v>2</v>
      </c>
      <c r="W170" s="17">
        <f>SUM(ENERO:DICIEMBRE!W170)</f>
        <v>1</v>
      </c>
      <c r="X170" s="17">
        <f>SUM(ENERO:DICIEMBRE!X170)</f>
        <v>5</v>
      </c>
      <c r="Y170" s="17">
        <f>SUM(ENERO:DICIEMBRE!Y170)</f>
        <v>7</v>
      </c>
      <c r="Z170" s="17">
        <f>SUM(ENERO:DICIEMBRE!Z170)</f>
        <v>15</v>
      </c>
      <c r="AA170" s="17">
        <f>SUM(ENERO:DICIEMBRE!AA170)</f>
        <v>16</v>
      </c>
      <c r="AB170" s="17">
        <f>SUM(ENERO:DICIEMBRE!AB170)</f>
        <v>22</v>
      </c>
      <c r="AC170" s="17">
        <f>SUM(ENERO:DICIEMBRE!AC170)</f>
        <v>13</v>
      </c>
      <c r="AD170" s="17">
        <f>SUM(ENERO:DICIEMBRE!AD170)</f>
        <v>49</v>
      </c>
      <c r="AE170" s="17">
        <f>SUM(ENERO:DICIEMBRE!AE170)</f>
        <v>0</v>
      </c>
      <c r="AF170" s="17">
        <f>SUM(ENERO:DICIEMBRE!AF170)</f>
        <v>10</v>
      </c>
      <c r="AG170" s="17">
        <f>SUM(ENERO:DICIEMBRE!AG170)</f>
        <v>1</v>
      </c>
      <c r="AH170" s="17">
        <f>SUM(ENERO:DICIEMBRE!AH170)</f>
        <v>2</v>
      </c>
      <c r="AI170" s="17">
        <f>SUM(ENERO:DICIEMBRE!AI170)</f>
        <v>0</v>
      </c>
      <c r="AJ170" s="17">
        <f>SUM(ENERO:DICIEMBRE!AJ170)</f>
        <v>4</v>
      </c>
      <c r="AK170" s="17">
        <f>SUM(ENERO:DICIEMBRE!AK170)</f>
        <v>0</v>
      </c>
      <c r="AL170" s="17">
        <f>SUM(ENERO:DICIEMBRE!AL170)</f>
        <v>0</v>
      </c>
      <c r="AM170" s="17">
        <f>SUM(ENERO:DICIEMBRE!AM170)</f>
        <v>0</v>
      </c>
      <c r="AN170" s="17">
        <f>SUM(ENERO:DICIEMBRE!AN170)</f>
        <v>1</v>
      </c>
      <c r="AO170" s="17">
        <f>SUM(ENERO:DICIEMBRE!AO170)</f>
        <v>0</v>
      </c>
      <c r="AP170" s="17">
        <f>SUM(ENERO:DICIEMBRE!AP170)</f>
        <v>0</v>
      </c>
      <c r="AQ170" s="17">
        <f>SUM(ENERO:DICIEMBRE!AQ170)</f>
        <v>0</v>
      </c>
      <c r="AR170" s="17">
        <f>SUM(ENERO:DICIEMBRE!AR170)</f>
        <v>0</v>
      </c>
      <c r="AS170" s="17">
        <f>SUM(ENERO:DICIEMBRE!AS170)</f>
        <v>0</v>
      </c>
      <c r="AT170" s="17">
        <f>SUM(ENERO:DICIEMBRE!AT170)</f>
        <v>0</v>
      </c>
      <c r="AU170" s="17">
        <f>SUM(ENERO:DICIEMBRE!AU170)</f>
        <v>0</v>
      </c>
      <c r="AV170" s="17">
        <f>SUM(ENERO:DICIEMBRE!AV170)</f>
        <v>0</v>
      </c>
      <c r="AW170" s="17">
        <f>SUM(ENERO:DICIEMBRE!AW170)</f>
        <v>0</v>
      </c>
      <c r="AX170" s="17">
        <f>SUM(ENERO:DICIEMBRE!AX170)</f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I170" s="2"/>
      <c r="CJ170" s="2"/>
      <c r="CK170" s="2"/>
      <c r="CL170" s="2"/>
      <c r="CM170" s="2"/>
      <c r="CN170" s="2"/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customForma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17">
        <f>SUM(ENERO:DICIEMBRE!G171)</f>
        <v>0</v>
      </c>
      <c r="H171" s="17">
        <f>SUM(ENERO:DICIEMBRE!H171)</f>
        <v>0</v>
      </c>
      <c r="I171" s="17">
        <f>SUM(ENERO:DICIEMBRE!I171)</f>
        <v>0</v>
      </c>
      <c r="J171" s="17">
        <f>SUM(ENERO:DICIEMBRE!J171)</f>
        <v>0</v>
      </c>
      <c r="K171" s="17">
        <f>SUM(ENERO:DICIEMBRE!K171)</f>
        <v>0</v>
      </c>
      <c r="L171" s="17">
        <f>SUM(ENERO:DICIEMBRE!L171)</f>
        <v>0</v>
      </c>
      <c r="M171" s="17">
        <f>SUM(ENERO:DICIEMBRE!M171)</f>
        <v>0</v>
      </c>
      <c r="N171" s="17">
        <f>SUM(ENERO:DICIEMBRE!N171)</f>
        <v>0</v>
      </c>
      <c r="O171" s="17">
        <f>SUM(ENERO:DICIEMBRE!O171)</f>
        <v>0</v>
      </c>
      <c r="P171" s="17">
        <f>SUM(ENERO:DICIEMBRE!P171)</f>
        <v>0</v>
      </c>
      <c r="Q171" s="17">
        <f>SUM(ENERO:DICIEMBRE!Q171)</f>
        <v>0</v>
      </c>
      <c r="R171" s="17">
        <f>SUM(ENERO:DICIEMBRE!R171)</f>
        <v>0</v>
      </c>
      <c r="S171" s="17">
        <f>SUM(ENERO:DICIEMBRE!S171)</f>
        <v>0</v>
      </c>
      <c r="T171" s="17">
        <f>SUM(ENERO:DICIEMBRE!T171)</f>
        <v>0</v>
      </c>
      <c r="U171" s="17">
        <f>SUM(ENERO:DICIEMBRE!U171)</f>
        <v>0</v>
      </c>
      <c r="V171" s="17">
        <f>SUM(ENERO:DICIEMBRE!V171)</f>
        <v>0</v>
      </c>
      <c r="W171" s="17">
        <f>SUM(ENERO:DICIEMBRE!W171)</f>
        <v>0</v>
      </c>
      <c r="X171" s="17">
        <f>SUM(ENERO:DICIEMBRE!X171)</f>
        <v>0</v>
      </c>
      <c r="Y171" s="17">
        <f>SUM(ENERO:DICIEMBRE!Y171)</f>
        <v>0</v>
      </c>
      <c r="Z171" s="17">
        <f>SUM(ENERO:DICIEMBRE!Z171)</f>
        <v>0</v>
      </c>
      <c r="AA171" s="17">
        <f>SUM(ENERO:DICIEMBRE!AA171)</f>
        <v>0</v>
      </c>
      <c r="AB171" s="17">
        <f>SUM(ENERO:DICIEMBRE!AB171)</f>
        <v>0</v>
      </c>
      <c r="AC171" s="17">
        <f>SUM(ENERO:DICIEMBRE!AC171)</f>
        <v>0</v>
      </c>
      <c r="AD171" s="17">
        <f>SUM(ENERO:DICIEMBRE!AD171)</f>
        <v>0</v>
      </c>
      <c r="AE171" s="17">
        <f>SUM(ENERO:DICIEMBRE!AE171)</f>
        <v>0</v>
      </c>
      <c r="AF171" s="17">
        <f>SUM(ENERO:DICIEMBRE!AF171)</f>
        <v>0</v>
      </c>
      <c r="AG171" s="17">
        <f>SUM(ENERO:DICIEMBRE!AG171)</f>
        <v>0</v>
      </c>
      <c r="AH171" s="17">
        <f>SUM(ENERO:DICIEMBRE!AH171)</f>
        <v>0</v>
      </c>
      <c r="AI171" s="17">
        <f>SUM(ENERO:DICIEMBRE!AI171)</f>
        <v>0</v>
      </c>
      <c r="AJ171" s="17">
        <f>SUM(ENERO:DICIEMBRE!AJ171)</f>
        <v>0</v>
      </c>
      <c r="AK171" s="17">
        <f>SUM(ENERO:DICIEMBRE!AK171)</f>
        <v>0</v>
      </c>
      <c r="AL171" s="17">
        <f>SUM(ENERO:DICIEMBRE!AL171)</f>
        <v>0</v>
      </c>
      <c r="AM171" s="17">
        <f>SUM(ENERO:DICIEMBRE!AM171)</f>
        <v>0</v>
      </c>
      <c r="AN171" s="17">
        <f>SUM(ENERO:DICIEMBRE!AN171)</f>
        <v>0</v>
      </c>
      <c r="AO171" s="17">
        <f>SUM(ENERO:DICIEMBRE!AO171)</f>
        <v>0</v>
      </c>
      <c r="AP171" s="17">
        <f>SUM(ENERO:DICIEMBRE!AP171)</f>
        <v>0</v>
      </c>
      <c r="AQ171" s="17">
        <f>SUM(ENERO:DICIEMBRE!AQ171)</f>
        <v>0</v>
      </c>
      <c r="AR171" s="17">
        <f>SUM(ENERO:DICIEMBRE!AR171)</f>
        <v>0</v>
      </c>
      <c r="AS171" s="17">
        <f>SUM(ENERO:DICIEMBRE!AS171)</f>
        <v>0</v>
      </c>
      <c r="AT171" s="17">
        <f>SUM(ENERO:DICIEMBRE!AT171)</f>
        <v>0</v>
      </c>
      <c r="AU171" s="17">
        <f>SUM(ENERO:DICIEMBRE!AU171)</f>
        <v>0</v>
      </c>
      <c r="AV171" s="17">
        <f>SUM(ENERO:DICIEMBRE!AV171)</f>
        <v>0</v>
      </c>
      <c r="AW171" s="17">
        <f>SUM(ENERO:DICIEMBRE!AW171)</f>
        <v>0</v>
      </c>
      <c r="AX171" s="17">
        <f>SUM(ENERO:DICIEMBRE!AX171)</f>
        <v>0</v>
      </c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I171" s="2"/>
      <c r="CJ171" s="2"/>
      <c r="CK171" s="2"/>
      <c r="CL171" s="2"/>
      <c r="CM171" s="2"/>
      <c r="CN171" s="2"/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customForma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17">
        <f>SUM(ENERO:DICIEMBRE!G172)</f>
        <v>0</v>
      </c>
      <c r="H172" s="17">
        <f>SUM(ENERO:DICIEMBRE!H172)</f>
        <v>0</v>
      </c>
      <c r="I172" s="17">
        <f>SUM(ENERO:DICIEMBRE!I172)</f>
        <v>0</v>
      </c>
      <c r="J172" s="17">
        <f>SUM(ENERO:DICIEMBRE!J172)</f>
        <v>0</v>
      </c>
      <c r="K172" s="17">
        <f>SUM(ENERO:DICIEMBRE!K172)</f>
        <v>0</v>
      </c>
      <c r="L172" s="17">
        <f>SUM(ENERO:DICIEMBRE!L172)</f>
        <v>0</v>
      </c>
      <c r="M172" s="17">
        <f>SUM(ENERO:DICIEMBRE!M172)</f>
        <v>0</v>
      </c>
      <c r="N172" s="17">
        <f>SUM(ENERO:DICIEMBRE!N172)</f>
        <v>0</v>
      </c>
      <c r="O172" s="17">
        <f>SUM(ENERO:DICIEMBRE!O172)</f>
        <v>0</v>
      </c>
      <c r="P172" s="17">
        <f>SUM(ENERO:DICIEMBRE!P172)</f>
        <v>0</v>
      </c>
      <c r="Q172" s="17">
        <f>SUM(ENERO:DICIEMBRE!Q172)</f>
        <v>0</v>
      </c>
      <c r="R172" s="17">
        <f>SUM(ENERO:DICIEMBRE!R172)</f>
        <v>0</v>
      </c>
      <c r="S172" s="17">
        <f>SUM(ENERO:DICIEMBRE!S172)</f>
        <v>0</v>
      </c>
      <c r="T172" s="17">
        <f>SUM(ENERO:DICIEMBRE!T172)</f>
        <v>0</v>
      </c>
      <c r="U172" s="17">
        <f>SUM(ENERO:DICIEMBRE!U172)</f>
        <v>0</v>
      </c>
      <c r="V172" s="17">
        <f>SUM(ENERO:DICIEMBRE!V172)</f>
        <v>0</v>
      </c>
      <c r="W172" s="17">
        <f>SUM(ENERO:DICIEMBRE!W172)</f>
        <v>0</v>
      </c>
      <c r="X172" s="17">
        <f>SUM(ENERO:DICIEMBRE!X172)</f>
        <v>0</v>
      </c>
      <c r="Y172" s="17">
        <f>SUM(ENERO:DICIEMBRE!Y172)</f>
        <v>0</v>
      </c>
      <c r="Z172" s="17">
        <f>SUM(ENERO:DICIEMBRE!Z172)</f>
        <v>0</v>
      </c>
      <c r="AA172" s="17">
        <f>SUM(ENERO:DICIEMBRE!AA172)</f>
        <v>0</v>
      </c>
      <c r="AB172" s="17">
        <f>SUM(ENERO:DICIEMBRE!AB172)</f>
        <v>0</v>
      </c>
      <c r="AC172" s="17">
        <f>SUM(ENERO:DICIEMBRE!AC172)</f>
        <v>0</v>
      </c>
      <c r="AD172" s="17">
        <f>SUM(ENERO:DICIEMBRE!AD172)</f>
        <v>0</v>
      </c>
      <c r="AE172" s="17">
        <f>SUM(ENERO:DICIEMBRE!AE172)</f>
        <v>0</v>
      </c>
      <c r="AF172" s="17">
        <f>SUM(ENERO:DICIEMBRE!AF172)</f>
        <v>0</v>
      </c>
      <c r="AG172" s="17">
        <f>SUM(ENERO:DICIEMBRE!AG172)</f>
        <v>0</v>
      </c>
      <c r="AH172" s="17">
        <f>SUM(ENERO:DICIEMBRE!AH172)</f>
        <v>0</v>
      </c>
      <c r="AI172" s="17">
        <f>SUM(ENERO:DICIEMBRE!AI172)</f>
        <v>0</v>
      </c>
      <c r="AJ172" s="17">
        <f>SUM(ENERO:DICIEMBRE!AJ172)</f>
        <v>0</v>
      </c>
      <c r="AK172" s="17">
        <f>SUM(ENERO:DICIEMBRE!AK172)</f>
        <v>0</v>
      </c>
      <c r="AL172" s="17">
        <f>SUM(ENERO:DICIEMBRE!AL172)</f>
        <v>0</v>
      </c>
      <c r="AM172" s="17">
        <f>SUM(ENERO:DICIEMBRE!AM172)</f>
        <v>0</v>
      </c>
      <c r="AN172" s="17">
        <f>SUM(ENERO:DICIEMBRE!AN172)</f>
        <v>0</v>
      </c>
      <c r="AO172" s="17">
        <f>SUM(ENERO:DICIEMBRE!AO172)</f>
        <v>0</v>
      </c>
      <c r="AP172" s="17">
        <f>SUM(ENERO:DICIEMBRE!AP172)</f>
        <v>0</v>
      </c>
      <c r="AQ172" s="17">
        <f>SUM(ENERO:DICIEMBRE!AQ172)</f>
        <v>0</v>
      </c>
      <c r="AR172" s="17">
        <f>SUM(ENERO:DICIEMBRE!AR172)</f>
        <v>0</v>
      </c>
      <c r="AS172" s="17">
        <f>SUM(ENERO:DICIEMBRE!AS172)</f>
        <v>0</v>
      </c>
      <c r="AT172" s="17">
        <f>SUM(ENERO:DICIEMBRE!AT172)</f>
        <v>0</v>
      </c>
      <c r="AU172" s="17">
        <f>SUM(ENERO:DICIEMBRE!AU172)</f>
        <v>0</v>
      </c>
      <c r="AV172" s="17">
        <f>SUM(ENERO:DICIEMBRE!AV172)</f>
        <v>0</v>
      </c>
      <c r="AW172" s="17">
        <f>SUM(ENERO:DICIEMBRE!AW172)</f>
        <v>0</v>
      </c>
      <c r="AX172" s="17">
        <f>SUM(ENERO:DICIEMBRE!AX172)</f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I172" s="2"/>
      <c r="CJ172" s="2"/>
      <c r="CK172" s="2"/>
      <c r="CL172" s="2"/>
      <c r="CM172" s="2"/>
      <c r="CN172" s="2"/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customForma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17">
        <f>SUM(ENERO:DICIEMBRE!G173)</f>
        <v>0</v>
      </c>
      <c r="H173" s="17">
        <f>SUM(ENERO:DICIEMBRE!H173)</f>
        <v>0</v>
      </c>
      <c r="I173" s="17">
        <f>SUM(ENERO:DICIEMBRE!I173)</f>
        <v>0</v>
      </c>
      <c r="J173" s="17">
        <f>SUM(ENERO:DICIEMBRE!J173)</f>
        <v>0</v>
      </c>
      <c r="K173" s="17">
        <f>SUM(ENERO:DICIEMBRE!K173)</f>
        <v>0</v>
      </c>
      <c r="L173" s="17">
        <f>SUM(ENERO:DICIEMBRE!L173)</f>
        <v>0</v>
      </c>
      <c r="M173" s="17">
        <f>SUM(ENERO:DICIEMBRE!M173)</f>
        <v>0</v>
      </c>
      <c r="N173" s="17">
        <f>SUM(ENERO:DICIEMBRE!N173)</f>
        <v>0</v>
      </c>
      <c r="O173" s="17">
        <f>SUM(ENERO:DICIEMBRE!O173)</f>
        <v>0</v>
      </c>
      <c r="P173" s="17">
        <f>SUM(ENERO:DICIEMBRE!P173)</f>
        <v>0</v>
      </c>
      <c r="Q173" s="17">
        <f>SUM(ENERO:DICIEMBRE!Q173)</f>
        <v>0</v>
      </c>
      <c r="R173" s="17">
        <f>SUM(ENERO:DICIEMBRE!R173)</f>
        <v>0</v>
      </c>
      <c r="S173" s="17">
        <f>SUM(ENERO:DICIEMBRE!S173)</f>
        <v>0</v>
      </c>
      <c r="T173" s="17">
        <f>SUM(ENERO:DICIEMBRE!T173)</f>
        <v>0</v>
      </c>
      <c r="U173" s="17">
        <f>SUM(ENERO:DICIEMBRE!U173)</f>
        <v>0</v>
      </c>
      <c r="V173" s="17">
        <f>SUM(ENERO:DICIEMBRE!V173)</f>
        <v>0</v>
      </c>
      <c r="W173" s="17">
        <f>SUM(ENERO:DICIEMBRE!W173)</f>
        <v>0</v>
      </c>
      <c r="X173" s="17">
        <f>SUM(ENERO:DICIEMBRE!X173)</f>
        <v>0</v>
      </c>
      <c r="Y173" s="17">
        <f>SUM(ENERO:DICIEMBRE!Y173)</f>
        <v>0</v>
      </c>
      <c r="Z173" s="17">
        <f>SUM(ENERO:DICIEMBRE!Z173)</f>
        <v>0</v>
      </c>
      <c r="AA173" s="17">
        <f>SUM(ENERO:DICIEMBRE!AA173)</f>
        <v>0</v>
      </c>
      <c r="AB173" s="17">
        <f>SUM(ENERO:DICIEMBRE!AB173)</f>
        <v>0</v>
      </c>
      <c r="AC173" s="17">
        <f>SUM(ENERO:DICIEMBRE!AC173)</f>
        <v>0</v>
      </c>
      <c r="AD173" s="17">
        <f>SUM(ENERO:DICIEMBRE!AD173)</f>
        <v>0</v>
      </c>
      <c r="AE173" s="17">
        <f>SUM(ENERO:DICIEMBRE!AE173)</f>
        <v>0</v>
      </c>
      <c r="AF173" s="17">
        <f>SUM(ENERO:DICIEMBRE!AF173)</f>
        <v>0</v>
      </c>
      <c r="AG173" s="17">
        <f>SUM(ENERO:DICIEMBRE!AG173)</f>
        <v>0</v>
      </c>
      <c r="AH173" s="17">
        <f>SUM(ENERO:DICIEMBRE!AH173)</f>
        <v>0</v>
      </c>
      <c r="AI173" s="17">
        <f>SUM(ENERO:DICIEMBRE!AI173)</f>
        <v>0</v>
      </c>
      <c r="AJ173" s="17">
        <f>SUM(ENERO:DICIEMBRE!AJ173)</f>
        <v>0</v>
      </c>
      <c r="AK173" s="17">
        <f>SUM(ENERO:DICIEMBRE!AK173)</f>
        <v>0</v>
      </c>
      <c r="AL173" s="17">
        <f>SUM(ENERO:DICIEMBRE!AL173)</f>
        <v>0</v>
      </c>
      <c r="AM173" s="17">
        <f>SUM(ENERO:DICIEMBRE!AM173)</f>
        <v>0</v>
      </c>
      <c r="AN173" s="17">
        <f>SUM(ENERO:DICIEMBRE!AN173)</f>
        <v>0</v>
      </c>
      <c r="AO173" s="17">
        <f>SUM(ENERO:DICIEMBRE!AO173)</f>
        <v>0</v>
      </c>
      <c r="AP173" s="17">
        <f>SUM(ENERO:DICIEMBRE!AP173)</f>
        <v>0</v>
      </c>
      <c r="AQ173" s="17">
        <f>SUM(ENERO:DICIEMBRE!AQ173)</f>
        <v>0</v>
      </c>
      <c r="AR173" s="17">
        <f>SUM(ENERO:DICIEMBRE!AR173)</f>
        <v>0</v>
      </c>
      <c r="AS173" s="17">
        <f>SUM(ENERO:DICIEMBRE!AS173)</f>
        <v>0</v>
      </c>
      <c r="AT173" s="17">
        <f>SUM(ENERO:DICIEMBRE!AT173)</f>
        <v>0</v>
      </c>
      <c r="AU173" s="17">
        <f>SUM(ENERO:DICIEMBRE!AU173)</f>
        <v>0</v>
      </c>
      <c r="AV173" s="17">
        <f>SUM(ENERO:DICIEMBRE!AV173)</f>
        <v>0</v>
      </c>
      <c r="AW173" s="17">
        <f>SUM(ENERO:DICIEMBRE!AW173)</f>
        <v>0</v>
      </c>
      <c r="AX173" s="17">
        <f>SUM(ENERO:DICIEMBRE!AX173)</f>
        <v>0</v>
      </c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I173" s="2"/>
      <c r="CJ173" s="2"/>
      <c r="CK173" s="2"/>
      <c r="CL173" s="2"/>
      <c r="CM173" s="2"/>
      <c r="CN173" s="2"/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customFormat="1" x14ac:dyDescent="0.25">
      <c r="A174" s="1267" t="s">
        <v>4</v>
      </c>
      <c r="B174" s="1301"/>
      <c r="C174" s="1268"/>
      <c r="D174" s="217">
        <f t="shared" ref="D174:AX174" si="140">SUM(D163:D173)</f>
        <v>4623</v>
      </c>
      <c r="E174" s="639">
        <f t="shared" si="140"/>
        <v>1828</v>
      </c>
      <c r="F174" s="222">
        <f t="shared" si="140"/>
        <v>2795</v>
      </c>
      <c r="G174" s="221">
        <f t="shared" si="140"/>
        <v>1</v>
      </c>
      <c r="H174" s="222">
        <f t="shared" si="140"/>
        <v>0</v>
      </c>
      <c r="I174" s="221">
        <f t="shared" si="140"/>
        <v>6</v>
      </c>
      <c r="J174" s="222">
        <f t="shared" si="140"/>
        <v>2</v>
      </c>
      <c r="K174" s="221">
        <f t="shared" si="140"/>
        <v>10</v>
      </c>
      <c r="L174" s="222">
        <f>SUM(L163:L173)</f>
        <v>7</v>
      </c>
      <c r="M174" s="221">
        <f t="shared" si="140"/>
        <v>16</v>
      </c>
      <c r="N174" s="222">
        <f t="shared" si="140"/>
        <v>13</v>
      </c>
      <c r="O174" s="221">
        <f t="shared" si="140"/>
        <v>21</v>
      </c>
      <c r="P174" s="222">
        <f t="shared" si="140"/>
        <v>24</v>
      </c>
      <c r="Q174" s="221">
        <f t="shared" si="140"/>
        <v>24</v>
      </c>
      <c r="R174" s="222">
        <f t="shared" si="140"/>
        <v>23</v>
      </c>
      <c r="S174" s="221">
        <f t="shared" si="140"/>
        <v>51</v>
      </c>
      <c r="T174" s="222">
        <f t="shared" si="140"/>
        <v>32</v>
      </c>
      <c r="U174" s="221">
        <f t="shared" si="140"/>
        <v>40</v>
      </c>
      <c r="V174" s="222">
        <f t="shared" si="140"/>
        <v>55</v>
      </c>
      <c r="W174" s="221">
        <f t="shared" si="140"/>
        <v>113</v>
      </c>
      <c r="X174" s="222">
        <f t="shared" si="140"/>
        <v>130</v>
      </c>
      <c r="Y174" s="221">
        <f t="shared" si="140"/>
        <v>527</v>
      </c>
      <c r="Z174" s="222">
        <f t="shared" si="140"/>
        <v>516</v>
      </c>
      <c r="AA174" s="221">
        <f t="shared" si="140"/>
        <v>303</v>
      </c>
      <c r="AB174" s="222">
        <f t="shared" si="140"/>
        <v>426</v>
      </c>
      <c r="AC174" s="221">
        <f t="shared" si="140"/>
        <v>128</v>
      </c>
      <c r="AD174" s="222">
        <f t="shared" si="140"/>
        <v>308</v>
      </c>
      <c r="AE174" s="221">
        <f t="shared" si="140"/>
        <v>93</v>
      </c>
      <c r="AF174" s="222">
        <f t="shared" si="140"/>
        <v>279</v>
      </c>
      <c r="AG174" s="221">
        <f t="shared" si="140"/>
        <v>97</v>
      </c>
      <c r="AH174" s="222">
        <f t="shared" si="140"/>
        <v>305</v>
      </c>
      <c r="AI174" s="221">
        <f t="shared" si="140"/>
        <v>129</v>
      </c>
      <c r="AJ174" s="222">
        <f t="shared" si="140"/>
        <v>301</v>
      </c>
      <c r="AK174" s="221">
        <f t="shared" si="140"/>
        <v>165</v>
      </c>
      <c r="AL174" s="222">
        <f t="shared" si="140"/>
        <v>164</v>
      </c>
      <c r="AM174" s="221">
        <f t="shared" si="140"/>
        <v>91</v>
      </c>
      <c r="AN174" s="222">
        <f t="shared" si="140"/>
        <v>148</v>
      </c>
      <c r="AO174" s="221">
        <f t="shared" si="140"/>
        <v>13</v>
      </c>
      <c r="AP174" s="640">
        <f t="shared" si="140"/>
        <v>62</v>
      </c>
      <c r="AQ174" s="223">
        <f t="shared" si="140"/>
        <v>12</v>
      </c>
      <c r="AR174" s="224">
        <f t="shared" si="140"/>
        <v>11</v>
      </c>
      <c r="AS174" s="224">
        <f t="shared" si="140"/>
        <v>103</v>
      </c>
      <c r="AT174" s="259">
        <f t="shared" si="140"/>
        <v>0</v>
      </c>
      <c r="AU174" s="259">
        <f t="shared" si="140"/>
        <v>35</v>
      </c>
      <c r="AV174" s="259">
        <f t="shared" si="140"/>
        <v>0</v>
      </c>
      <c r="AW174" s="259">
        <f t="shared" si="140"/>
        <v>0</v>
      </c>
      <c r="AX174" s="260">
        <f t="shared" si="140"/>
        <v>1</v>
      </c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 customForma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 customForma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267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418" t="s">
        <v>12</v>
      </c>
      <c r="AT176" s="1418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 customFormat="1" x14ac:dyDescent="0.25">
      <c r="A177" s="1289"/>
      <c r="B177" s="1290"/>
      <c r="C177" s="1291"/>
      <c r="D177" s="1395"/>
      <c r="E177" s="1396"/>
      <c r="F177" s="1307"/>
      <c r="G177" s="1339" t="s">
        <v>14</v>
      </c>
      <c r="H177" s="1310"/>
      <c r="I177" s="1267" t="s">
        <v>15</v>
      </c>
      <c r="J177" s="1268"/>
      <c r="K177" s="1301" t="s">
        <v>16</v>
      </c>
      <c r="L177" s="1268"/>
      <c r="M177" s="1267" t="s">
        <v>17</v>
      </c>
      <c r="N177" s="1268"/>
      <c r="O177" s="1267" t="s">
        <v>18</v>
      </c>
      <c r="P177" s="1268"/>
      <c r="Q177" s="1267" t="s">
        <v>19</v>
      </c>
      <c r="R177" s="1268"/>
      <c r="S177" s="1267" t="s">
        <v>20</v>
      </c>
      <c r="T177" s="1268"/>
      <c r="U177" s="1267" t="s">
        <v>21</v>
      </c>
      <c r="V177" s="1268"/>
      <c r="W177" s="1267" t="s">
        <v>22</v>
      </c>
      <c r="X177" s="1268"/>
      <c r="Y177" s="1267" t="s">
        <v>23</v>
      </c>
      <c r="Z177" s="1285"/>
      <c r="AA177" s="1267" t="s">
        <v>24</v>
      </c>
      <c r="AB177" s="1285"/>
      <c r="AC177" s="1414" t="s">
        <v>25</v>
      </c>
      <c r="AD177" s="1415"/>
      <c r="AE177" s="1414" t="s">
        <v>26</v>
      </c>
      <c r="AF177" s="1415"/>
      <c r="AG177" s="1414" t="s">
        <v>27</v>
      </c>
      <c r="AH177" s="1415"/>
      <c r="AI177" s="1414" t="s">
        <v>28</v>
      </c>
      <c r="AJ177" s="1415"/>
      <c r="AK177" s="1267" t="s">
        <v>29</v>
      </c>
      <c r="AL177" s="1285"/>
      <c r="AM177" s="1267" t="s">
        <v>30</v>
      </c>
      <c r="AN177" s="1285"/>
      <c r="AO177" s="1267" t="s">
        <v>31</v>
      </c>
      <c r="AP177" s="1285"/>
      <c r="AQ177" s="1304"/>
      <c r="AR177" s="1398"/>
      <c r="AS177" s="1418"/>
      <c r="AT177" s="1418"/>
      <c r="AU177" s="1344"/>
      <c r="AV177" s="1344"/>
      <c r="AW177" s="1344"/>
      <c r="AX177" s="1416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 customFormat="1" x14ac:dyDescent="0.25">
      <c r="A178" s="1292"/>
      <c r="B178" s="1293"/>
      <c r="C178" s="1294"/>
      <c r="D178" s="635" t="s">
        <v>32</v>
      </c>
      <c r="E178" s="629" t="s">
        <v>33</v>
      </c>
      <c r="F178" s="12" t="s">
        <v>34</v>
      </c>
      <c r="G178" s="628" t="s">
        <v>33</v>
      </c>
      <c r="H178" s="264" t="s">
        <v>34</v>
      </c>
      <c r="I178" s="628" t="s">
        <v>33</v>
      </c>
      <c r="J178" s="264" t="s">
        <v>34</v>
      </c>
      <c r="K178" s="628" t="s">
        <v>33</v>
      </c>
      <c r="L178" s="264" t="s">
        <v>34</v>
      </c>
      <c r="M178" s="628" t="s">
        <v>33</v>
      </c>
      <c r="N178" s="264" t="s">
        <v>34</v>
      </c>
      <c r="O178" s="628" t="s">
        <v>33</v>
      </c>
      <c r="P178" s="264" t="s">
        <v>34</v>
      </c>
      <c r="Q178" s="628" t="s">
        <v>33</v>
      </c>
      <c r="R178" s="12" t="s">
        <v>34</v>
      </c>
      <c r="S178" s="13" t="s">
        <v>33</v>
      </c>
      <c r="T178" s="12" t="s">
        <v>34</v>
      </c>
      <c r="U178" s="13" t="s">
        <v>33</v>
      </c>
      <c r="V178" s="12" t="s">
        <v>34</v>
      </c>
      <c r="W178" s="13" t="s">
        <v>33</v>
      </c>
      <c r="X178" s="12" t="s">
        <v>34</v>
      </c>
      <c r="Y178" s="13" t="s">
        <v>33</v>
      </c>
      <c r="Z178" s="12" t="s">
        <v>34</v>
      </c>
      <c r="AA178" s="13" t="s">
        <v>33</v>
      </c>
      <c r="AB178" s="12" t="s">
        <v>34</v>
      </c>
      <c r="AC178" s="13" t="s">
        <v>33</v>
      </c>
      <c r="AD178" s="12" t="s">
        <v>34</v>
      </c>
      <c r="AE178" s="13" t="s">
        <v>33</v>
      </c>
      <c r="AF178" s="12" t="s">
        <v>34</v>
      </c>
      <c r="AG178" s="13" t="s">
        <v>33</v>
      </c>
      <c r="AH178" s="12" t="s">
        <v>34</v>
      </c>
      <c r="AI178" s="13" t="s">
        <v>33</v>
      </c>
      <c r="AJ178" s="12" t="s">
        <v>34</v>
      </c>
      <c r="AK178" s="13" t="s">
        <v>33</v>
      </c>
      <c r="AL178" s="12" t="s">
        <v>34</v>
      </c>
      <c r="AM178" s="13" t="s">
        <v>33</v>
      </c>
      <c r="AN178" s="12" t="s">
        <v>34</v>
      </c>
      <c r="AO178" s="13" t="s">
        <v>33</v>
      </c>
      <c r="AP178" s="12" t="s">
        <v>34</v>
      </c>
      <c r="AQ178" s="1305"/>
      <c r="AR178" s="1399"/>
      <c r="AS178" s="1418"/>
      <c r="AT178" s="1418"/>
      <c r="AU178" s="1345"/>
      <c r="AV178" s="1345"/>
      <c r="AW178" s="1345"/>
      <c r="AX178" s="1417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 customFormat="1" x14ac:dyDescent="0.25">
      <c r="A179" s="1322" t="s">
        <v>206</v>
      </c>
      <c r="B179" s="1412" t="s">
        <v>207</v>
      </c>
      <c r="C179" s="1413"/>
      <c r="D179" s="265">
        <f t="shared" ref="D179:D189" si="141">SUM(F179)</f>
        <v>0</v>
      </c>
      <c r="E179" s="266"/>
      <c r="F179" s="267">
        <f t="shared" ref="F179:F191" si="142">SUM(AD179+AF179+AH179+AJ179+AL179+AN179+AP179)</f>
        <v>0</v>
      </c>
      <c r="G179" s="268"/>
      <c r="H179" s="269"/>
      <c r="I179" s="268"/>
      <c r="J179" s="269"/>
      <c r="K179" s="268"/>
      <c r="L179" s="269"/>
      <c r="M179" s="268"/>
      <c r="N179" s="269"/>
      <c r="O179" s="268"/>
      <c r="P179" s="269"/>
      <c r="Q179" s="268"/>
      <c r="R179" s="269"/>
      <c r="S179" s="268"/>
      <c r="T179" s="269"/>
      <c r="U179" s="268"/>
      <c r="V179" s="269"/>
      <c r="W179" s="268"/>
      <c r="X179" s="269"/>
      <c r="Y179" s="268"/>
      <c r="Z179" s="269"/>
      <c r="AA179" s="268"/>
      <c r="AB179" s="269"/>
      <c r="AC179" s="270"/>
      <c r="AD179" s="47"/>
      <c r="AE179" s="271"/>
      <c r="AF179" s="47"/>
      <c r="AG179" s="271"/>
      <c r="AH179" s="47"/>
      <c r="AI179" s="271"/>
      <c r="AJ179" s="47"/>
      <c r="AK179" s="271"/>
      <c r="AL179" s="47"/>
      <c r="AM179" s="271"/>
      <c r="AN179" s="47"/>
      <c r="AO179" s="271"/>
      <c r="AP179" s="47"/>
      <c r="AQ179" s="5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 t="str">
        <f>IF(AND(D179&gt;0,AQ179="")," * No olvide digitar la variable Compra de Servicio. Digite Cero si no tiene.",IF(AQ179&gt;D179," * La variable Compra de Servicio no puede superar la suma el Total Ambos Sexos.",""))</f>
        <v/>
      </c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I179" s="2"/>
      <c r="CJ179" s="2"/>
      <c r="CK179" s="2"/>
      <c r="CL179" s="2"/>
      <c r="CM179" s="2"/>
      <c r="CN179" s="2"/>
      <c r="CO179" s="24">
        <f>IF(AND(D179&gt;0,AQ179=""),1,IF(AQ179&gt;D179,1,0))</f>
        <v>0</v>
      </c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customForma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 t="str">
        <f t="shared" ref="CA180:CA226" si="146">IF(AND(D180&gt;0,AQ180="")," * No olvide digitar la variable Compra de Servicio. Digite Cero si no tiene.",IF(AQ180&gt;D180," * La variable Compra de Servicio no puede superar la suma el Total Ambos Sexos.",""))</f>
        <v/>
      </c>
      <c r="CB180" s="23" t="str">
        <f t="shared" ref="CB180:CB182" si="147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8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9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50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1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2">IF(AND($D180&gt;0,AX180=""),"  * No olvide digitar la variable Pueblos Originarios. Digite Cero si no tiene.",IF(AX180&gt;$D180," * La variable Pueblos Originarios no pueden superar el Total Ambos Sexos.",""))</f>
        <v/>
      </c>
      <c r="CI180" s="2"/>
      <c r="CJ180" s="2"/>
      <c r="CK180" s="2"/>
      <c r="CL180" s="2"/>
      <c r="CM180" s="2"/>
      <c r="CN180" s="2"/>
      <c r="CO180" s="24">
        <f>IF(AND(D180&gt;0,AQ180=""),1,IF(AQ180&gt;D180,1,0))</f>
        <v>0</v>
      </c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customForma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 t="str">
        <f t="shared" si="146"/>
        <v/>
      </c>
      <c r="CB181" s="23" t="str">
        <f t="shared" si="147"/>
        <v/>
      </c>
      <c r="CC181" s="23" t="str">
        <f t="shared" si="148"/>
        <v/>
      </c>
      <c r="CD181" s="23" t="str">
        <f t="shared" si="149"/>
        <v/>
      </c>
      <c r="CE181" s="23" t="str">
        <f t="shared" si="150"/>
        <v/>
      </c>
      <c r="CF181" s="87"/>
      <c r="CG181" s="23" t="str">
        <f t="shared" si="151"/>
        <v/>
      </c>
      <c r="CH181" s="23" t="str">
        <f t="shared" si="152"/>
        <v/>
      </c>
      <c r="CI181" s="2"/>
      <c r="CJ181" s="2"/>
      <c r="CK181" s="2"/>
      <c r="CL181" s="2"/>
      <c r="CM181" s="2"/>
      <c r="CN181" s="2"/>
      <c r="CO181" s="24">
        <f>IF(AND(D181&gt;0,AQ181=""),1,IF(AQ181&gt;D181,1,0))</f>
        <v>0</v>
      </c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customForma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 t="str">
        <f t="shared" si="146"/>
        <v/>
      </c>
      <c r="CB182" s="23" t="str">
        <f t="shared" si="147"/>
        <v/>
      </c>
      <c r="CC182" s="23" t="str">
        <f t="shared" si="148"/>
        <v/>
      </c>
      <c r="CD182" s="23" t="str">
        <f t="shared" si="149"/>
        <v/>
      </c>
      <c r="CE182" s="23" t="str">
        <f t="shared" si="150"/>
        <v/>
      </c>
      <c r="CF182" s="87"/>
      <c r="CG182" s="23" t="str">
        <f t="shared" si="151"/>
        <v/>
      </c>
      <c r="CH182" s="23" t="str">
        <f t="shared" si="152"/>
        <v/>
      </c>
      <c r="CI182" s="2"/>
      <c r="CJ182" s="2"/>
      <c r="CK182" s="2"/>
      <c r="CL182" s="2"/>
      <c r="CM182" s="2"/>
      <c r="CN182" s="2"/>
      <c r="CO182" s="24">
        <f>IF(AND(D182&gt;0,AQ182=""),1,IF(AQ182&gt;D182,1,0))</f>
        <v>0</v>
      </c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customFormat="1" x14ac:dyDescent="0.25">
      <c r="A183" s="1323"/>
      <c r="B183" s="1322" t="s">
        <v>208</v>
      </c>
      <c r="C183" s="635" t="s">
        <v>4</v>
      </c>
      <c r="D183" s="641">
        <f t="shared" si="141"/>
        <v>0</v>
      </c>
      <c r="E183" s="642"/>
      <c r="F183" s="260">
        <f t="shared" si="142"/>
        <v>0</v>
      </c>
      <c r="G183" s="643"/>
      <c r="H183" s="282"/>
      <c r="I183" s="643"/>
      <c r="J183" s="282"/>
      <c r="K183" s="643"/>
      <c r="L183" s="282"/>
      <c r="M183" s="643"/>
      <c r="N183" s="282"/>
      <c r="O183" s="643"/>
      <c r="P183" s="282"/>
      <c r="Q183" s="643"/>
      <c r="R183" s="282"/>
      <c r="S183" s="643"/>
      <c r="T183" s="282"/>
      <c r="U183" s="643"/>
      <c r="V183" s="282"/>
      <c r="W183" s="643"/>
      <c r="X183" s="282"/>
      <c r="Y183" s="643"/>
      <c r="Z183" s="282"/>
      <c r="AA183" s="643"/>
      <c r="AB183" s="282"/>
      <c r="AC183" s="644"/>
      <c r="AD183" s="218">
        <f>SUM(AD184:AD189)</f>
        <v>0</v>
      </c>
      <c r="AE183" s="283"/>
      <c r="AF183" s="218">
        <f>SUM(AF184:AF189)</f>
        <v>0</v>
      </c>
      <c r="AG183" s="283"/>
      <c r="AH183" s="218">
        <f>SUM(AH184:AH189)</f>
        <v>0</v>
      </c>
      <c r="AI183" s="283"/>
      <c r="AJ183" s="218">
        <f>SUM(AJ184:AJ189)</f>
        <v>0</v>
      </c>
      <c r="AK183" s="283"/>
      <c r="AL183" s="218">
        <f>SUM(AL184:AL189)</f>
        <v>0</v>
      </c>
      <c r="AM183" s="283"/>
      <c r="AN183" s="218">
        <f>SUM(AN184:AN189)</f>
        <v>0</v>
      </c>
      <c r="AO183" s="283"/>
      <c r="AP183" s="218">
        <f t="shared" ref="AP183:AX183" si="153">SUM(AP184:AP189)</f>
        <v>0</v>
      </c>
      <c r="AQ183" s="284">
        <f t="shared" si="153"/>
        <v>0</v>
      </c>
      <c r="AR183" s="285">
        <f t="shared" si="153"/>
        <v>0</v>
      </c>
      <c r="AS183" s="285">
        <f t="shared" si="153"/>
        <v>0</v>
      </c>
      <c r="AT183" s="285">
        <f t="shared" si="153"/>
        <v>0</v>
      </c>
      <c r="AU183" s="285">
        <f t="shared" si="153"/>
        <v>0</v>
      </c>
      <c r="AV183" s="285">
        <f t="shared" si="153"/>
        <v>0</v>
      </c>
      <c r="AW183" s="285">
        <f t="shared" si="153"/>
        <v>0</v>
      </c>
      <c r="AX183" s="61">
        <f t="shared" si="153"/>
        <v>0</v>
      </c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 customForma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 t="str">
        <f t="shared" si="146"/>
        <v/>
      </c>
      <c r="CB184" s="23" t="str">
        <f t="shared" ref="CB184:CB200" si="154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5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6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7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8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9">IF(AND($D184&gt;0,AX184=""),"  * No olvide digitar la variable Pueblos Originarios. Digite Cero si no tiene.",IF(AX184&gt;$D184," * La variable Pueblos Originarios no pueden superar el Total Ambos Sexos.",""))</f>
        <v/>
      </c>
      <c r="CI184" s="2"/>
      <c r="CJ184" s="2"/>
      <c r="CK184" s="2"/>
      <c r="CL184" s="2"/>
      <c r="CM184" s="2"/>
      <c r="CN184" s="2"/>
      <c r="CO184" s="24">
        <f t="shared" ref="CO184:CO200" si="160">IF(AND(D184&gt;0,AQ184=""),1,IF(AQ184&gt;D184,1,0))</f>
        <v>0</v>
      </c>
      <c r="CP184" s="24">
        <f t="shared" ref="CP184:CQ200" si="161">IF(AND($D184&gt;0,AR184=""),1,IF(AR184&gt;$D184,1,0))</f>
        <v>0</v>
      </c>
      <c r="CQ184" s="24">
        <f t="shared" si="161"/>
        <v>0</v>
      </c>
      <c r="CR184" s="24">
        <f t="shared" ref="CR184:CR200" si="162">IF(AND(D184&gt;0,AT184=""),1,IF(AT184&gt;D184,1,0))</f>
        <v>0</v>
      </c>
      <c r="CS184" s="24">
        <f t="shared" ref="CS184:CV199" si="163">IF(AND($D184&gt;0,AU184=""),1,IF(AU184&gt;$D184,1,0))</f>
        <v>0</v>
      </c>
      <c r="CT184" s="24">
        <f t="shared" si="163"/>
        <v>0</v>
      </c>
      <c r="CU184" s="24">
        <f t="shared" si="163"/>
        <v>0</v>
      </c>
      <c r="CV184" s="24">
        <f t="shared" si="163"/>
        <v>0</v>
      </c>
    </row>
    <row r="185" spans="1:100" customForma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 t="str">
        <f t="shared" si="146"/>
        <v/>
      </c>
      <c r="CB185" s="23" t="str">
        <f t="shared" si="154"/>
        <v/>
      </c>
      <c r="CC185" s="23" t="str">
        <f t="shared" si="155"/>
        <v/>
      </c>
      <c r="CD185" s="23" t="str">
        <f t="shared" si="156"/>
        <v/>
      </c>
      <c r="CE185" s="23" t="str">
        <f t="shared" si="157"/>
        <v/>
      </c>
      <c r="CF185" s="23" t="str">
        <f t="shared" ref="CF185:CF190" si="164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8"/>
        <v/>
      </c>
      <c r="CH185" s="23" t="str">
        <f t="shared" si="159"/>
        <v/>
      </c>
      <c r="CI185" s="2"/>
      <c r="CJ185" s="2"/>
      <c r="CK185" s="2"/>
      <c r="CL185" s="2"/>
      <c r="CM185" s="2"/>
      <c r="CN185" s="2"/>
      <c r="CO185" s="24">
        <f t="shared" si="160"/>
        <v>0</v>
      </c>
      <c r="CP185" s="24">
        <f t="shared" si="161"/>
        <v>0</v>
      </c>
      <c r="CQ185" s="24">
        <f t="shared" si="161"/>
        <v>0</v>
      </c>
      <c r="CR185" s="24">
        <f t="shared" si="162"/>
        <v>0</v>
      </c>
      <c r="CS185" s="24">
        <f t="shared" si="163"/>
        <v>0</v>
      </c>
      <c r="CT185" s="24">
        <f t="shared" si="163"/>
        <v>0</v>
      </c>
      <c r="CU185" s="24">
        <f t="shared" si="163"/>
        <v>0</v>
      </c>
      <c r="CV185" s="24">
        <f t="shared" si="163"/>
        <v>0</v>
      </c>
    </row>
    <row r="186" spans="1:100" customForma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 t="str">
        <f t="shared" si="146"/>
        <v/>
      </c>
      <c r="CB186" s="23" t="str">
        <f t="shared" si="154"/>
        <v/>
      </c>
      <c r="CC186" s="23" t="str">
        <f t="shared" si="155"/>
        <v/>
      </c>
      <c r="CD186" s="23" t="str">
        <f t="shared" si="156"/>
        <v/>
      </c>
      <c r="CE186" s="23" t="str">
        <f t="shared" si="157"/>
        <v/>
      </c>
      <c r="CF186" s="23" t="str">
        <f t="shared" si="164"/>
        <v/>
      </c>
      <c r="CG186" s="23" t="str">
        <f t="shared" si="158"/>
        <v/>
      </c>
      <c r="CH186" s="23" t="str">
        <f t="shared" si="159"/>
        <v/>
      </c>
      <c r="CI186" s="2"/>
      <c r="CJ186" s="2"/>
      <c r="CK186" s="2"/>
      <c r="CL186" s="2"/>
      <c r="CM186" s="2"/>
      <c r="CN186" s="2"/>
      <c r="CO186" s="24">
        <f t="shared" si="160"/>
        <v>0</v>
      </c>
      <c r="CP186" s="24">
        <f t="shared" si="161"/>
        <v>0</v>
      </c>
      <c r="CQ186" s="24">
        <f t="shared" si="161"/>
        <v>0</v>
      </c>
      <c r="CR186" s="24">
        <f t="shared" si="162"/>
        <v>0</v>
      </c>
      <c r="CS186" s="24">
        <f t="shared" si="163"/>
        <v>0</v>
      </c>
      <c r="CT186" s="24">
        <f t="shared" si="163"/>
        <v>0</v>
      </c>
      <c r="CU186" s="24">
        <f t="shared" si="163"/>
        <v>0</v>
      </c>
      <c r="CV186" s="24">
        <f t="shared" si="163"/>
        <v>0</v>
      </c>
    </row>
    <row r="187" spans="1:100" customFormat="1" ht="2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 t="str">
        <f t="shared" si="146"/>
        <v/>
      </c>
      <c r="CB187" s="23" t="str">
        <f t="shared" si="154"/>
        <v/>
      </c>
      <c r="CC187" s="23" t="str">
        <f t="shared" si="155"/>
        <v/>
      </c>
      <c r="CD187" s="23" t="str">
        <f t="shared" si="156"/>
        <v/>
      </c>
      <c r="CE187" s="23" t="str">
        <f t="shared" si="157"/>
        <v/>
      </c>
      <c r="CF187" s="23" t="str">
        <f t="shared" si="164"/>
        <v/>
      </c>
      <c r="CG187" s="23" t="str">
        <f t="shared" si="158"/>
        <v/>
      </c>
      <c r="CH187" s="23" t="str">
        <f t="shared" si="159"/>
        <v/>
      </c>
      <c r="CI187" s="2"/>
      <c r="CJ187" s="2"/>
      <c r="CK187" s="2"/>
      <c r="CL187" s="2"/>
      <c r="CM187" s="2"/>
      <c r="CN187" s="2"/>
      <c r="CO187" s="24">
        <f t="shared" si="160"/>
        <v>0</v>
      </c>
      <c r="CP187" s="24">
        <f t="shared" si="161"/>
        <v>0</v>
      </c>
      <c r="CQ187" s="24">
        <f t="shared" si="161"/>
        <v>0</v>
      </c>
      <c r="CR187" s="24">
        <f t="shared" si="162"/>
        <v>0</v>
      </c>
      <c r="CS187" s="24">
        <f t="shared" si="163"/>
        <v>0</v>
      </c>
      <c r="CT187" s="24">
        <f t="shared" si="163"/>
        <v>0</v>
      </c>
      <c r="CU187" s="24">
        <f t="shared" si="163"/>
        <v>0</v>
      </c>
      <c r="CV187" s="24">
        <f t="shared" si="163"/>
        <v>0</v>
      </c>
    </row>
    <row r="188" spans="1:100" customForma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 t="str">
        <f t="shared" si="146"/>
        <v/>
      </c>
      <c r="CB188" s="23" t="str">
        <f t="shared" si="154"/>
        <v/>
      </c>
      <c r="CC188" s="23" t="str">
        <f t="shared" si="155"/>
        <v/>
      </c>
      <c r="CD188" s="23" t="str">
        <f t="shared" si="156"/>
        <v/>
      </c>
      <c r="CE188" s="23" t="str">
        <f t="shared" si="157"/>
        <v/>
      </c>
      <c r="CF188" s="23" t="str">
        <f t="shared" si="164"/>
        <v/>
      </c>
      <c r="CG188" s="23" t="str">
        <f t="shared" si="158"/>
        <v/>
      </c>
      <c r="CH188" s="23" t="str">
        <f t="shared" si="159"/>
        <v/>
      </c>
      <c r="CI188" s="2"/>
      <c r="CJ188" s="2"/>
      <c r="CK188" s="2"/>
      <c r="CL188" s="2"/>
      <c r="CM188" s="2"/>
      <c r="CN188" s="2"/>
      <c r="CO188" s="24">
        <f t="shared" si="160"/>
        <v>0</v>
      </c>
      <c r="CP188" s="24">
        <f t="shared" si="161"/>
        <v>0</v>
      </c>
      <c r="CQ188" s="24">
        <f t="shared" si="161"/>
        <v>0</v>
      </c>
      <c r="CR188" s="24">
        <f t="shared" si="162"/>
        <v>0</v>
      </c>
      <c r="CS188" s="24">
        <f t="shared" si="163"/>
        <v>0</v>
      </c>
      <c r="CT188" s="24">
        <f t="shared" si="163"/>
        <v>0</v>
      </c>
      <c r="CU188" s="24">
        <f t="shared" si="163"/>
        <v>0</v>
      </c>
      <c r="CV188" s="24">
        <f t="shared" si="163"/>
        <v>0</v>
      </c>
    </row>
    <row r="189" spans="1:100" customForma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 t="str">
        <f t="shared" si="146"/>
        <v/>
      </c>
      <c r="CB189" s="23" t="str">
        <f t="shared" si="154"/>
        <v/>
      </c>
      <c r="CC189" s="23" t="str">
        <f t="shared" si="155"/>
        <v/>
      </c>
      <c r="CD189" s="23" t="str">
        <f t="shared" si="156"/>
        <v/>
      </c>
      <c r="CE189" s="23" t="str">
        <f t="shared" si="157"/>
        <v/>
      </c>
      <c r="CF189" s="23" t="str">
        <f t="shared" si="164"/>
        <v/>
      </c>
      <c r="CG189" s="23" t="str">
        <f t="shared" si="158"/>
        <v/>
      </c>
      <c r="CH189" s="23" t="str">
        <f t="shared" si="159"/>
        <v/>
      </c>
      <c r="CI189" s="2"/>
      <c r="CJ189" s="2"/>
      <c r="CK189" s="2"/>
      <c r="CL189" s="2"/>
      <c r="CM189" s="2"/>
      <c r="CN189" s="2"/>
      <c r="CO189" s="24">
        <f t="shared" si="160"/>
        <v>0</v>
      </c>
      <c r="CP189" s="24">
        <f t="shared" si="161"/>
        <v>0</v>
      </c>
      <c r="CQ189" s="24">
        <f t="shared" si="161"/>
        <v>0</v>
      </c>
      <c r="CR189" s="24">
        <f t="shared" si="162"/>
        <v>0</v>
      </c>
      <c r="CS189" s="24">
        <f t="shared" si="163"/>
        <v>0</v>
      </c>
      <c r="CT189" s="24">
        <f t="shared" si="163"/>
        <v>0</v>
      </c>
      <c r="CU189" s="24">
        <f t="shared" si="163"/>
        <v>0</v>
      </c>
      <c r="CV189" s="24">
        <f t="shared" si="163"/>
        <v>0</v>
      </c>
    </row>
    <row r="190" spans="1:100" customFormat="1" ht="21" x14ac:dyDescent="0.25">
      <c r="A190" s="1323"/>
      <c r="B190" s="1323"/>
      <c r="C190" s="613" t="s">
        <v>215</v>
      </c>
      <c r="D190" s="296">
        <f t="shared" ref="D190:D191" si="165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 t="str">
        <f t="shared" si="146"/>
        <v/>
      </c>
      <c r="CB190" s="23" t="str">
        <f t="shared" si="154"/>
        <v/>
      </c>
      <c r="CC190" s="23" t="str">
        <f t="shared" si="155"/>
        <v/>
      </c>
      <c r="CD190" s="23" t="str">
        <f t="shared" si="156"/>
        <v/>
      </c>
      <c r="CE190" s="23" t="str">
        <f t="shared" si="157"/>
        <v/>
      </c>
      <c r="CF190" s="23" t="str">
        <f t="shared" si="164"/>
        <v/>
      </c>
      <c r="CG190" s="23" t="str">
        <f t="shared" si="158"/>
        <v/>
      </c>
      <c r="CH190" s="23" t="str">
        <f t="shared" si="159"/>
        <v/>
      </c>
      <c r="CI190" s="2"/>
      <c r="CJ190" s="2"/>
      <c r="CK190" s="2"/>
      <c r="CL190" s="2"/>
      <c r="CM190" s="2"/>
      <c r="CN190" s="2"/>
      <c r="CO190" s="24">
        <f t="shared" si="160"/>
        <v>0</v>
      </c>
      <c r="CP190" s="24">
        <f t="shared" si="161"/>
        <v>0</v>
      </c>
      <c r="CQ190" s="24">
        <f t="shared" si="161"/>
        <v>0</v>
      </c>
      <c r="CR190" s="24">
        <f t="shared" si="162"/>
        <v>0</v>
      </c>
      <c r="CS190" s="24">
        <f t="shared" si="163"/>
        <v>0</v>
      </c>
      <c r="CT190" s="24">
        <f t="shared" si="163"/>
        <v>0</v>
      </c>
      <c r="CU190" s="24">
        <f t="shared" si="163"/>
        <v>0</v>
      </c>
      <c r="CV190" s="24">
        <f t="shared" si="163"/>
        <v>0</v>
      </c>
    </row>
    <row r="191" spans="1:100" customFormat="1" ht="21" x14ac:dyDescent="0.25">
      <c r="A191" s="1324"/>
      <c r="B191" s="1324"/>
      <c r="C191" s="297" t="s">
        <v>216</v>
      </c>
      <c r="D191" s="298">
        <f t="shared" si="165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 t="str">
        <f>IF(AND(D191&gt;0,AQ191="")," * No olvide digitar la variable Compra de Servicio. Digite Cero si no tiene.",IF(AQ191&gt;D191," * La variable Compra de Servicio no puede superar la suma el Total Ambos Sexos.",""))</f>
        <v/>
      </c>
      <c r="CB191" s="23" t="str">
        <f t="shared" si="154"/>
        <v/>
      </c>
      <c r="CC191" s="23" t="str">
        <f t="shared" si="155"/>
        <v/>
      </c>
      <c r="CD191" s="23" t="str">
        <f t="shared" si="156"/>
        <v/>
      </c>
      <c r="CE191" s="23" t="str">
        <f t="shared" si="157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8"/>
        <v/>
      </c>
      <c r="CH191" s="23" t="str">
        <f t="shared" si="159"/>
        <v/>
      </c>
      <c r="CI191" s="2"/>
      <c r="CJ191" s="2"/>
      <c r="CK191" s="2"/>
      <c r="CL191" s="2"/>
      <c r="CM191" s="2"/>
      <c r="CN191" s="2"/>
      <c r="CO191" s="24">
        <f t="shared" si="160"/>
        <v>0</v>
      </c>
      <c r="CP191" s="24">
        <f t="shared" si="161"/>
        <v>0</v>
      </c>
      <c r="CQ191" s="24">
        <f t="shared" si="161"/>
        <v>0</v>
      </c>
      <c r="CR191" s="24">
        <f t="shared" si="162"/>
        <v>0</v>
      </c>
      <c r="CS191" s="24">
        <f t="shared" si="163"/>
        <v>0</v>
      </c>
      <c r="CT191" s="24">
        <f>IF(AND($D191&gt;0,AV191=""),1,IF(AV191&gt;$D191,1,0))</f>
        <v>0</v>
      </c>
      <c r="CU191" s="24">
        <f t="shared" si="163"/>
        <v>0</v>
      </c>
      <c r="CV191" s="24">
        <f t="shared" si="163"/>
        <v>0</v>
      </c>
    </row>
    <row r="192" spans="1:100" customFormat="1" x14ac:dyDescent="0.25">
      <c r="A192" s="1322" t="s">
        <v>217</v>
      </c>
      <c r="B192" s="1409" t="s">
        <v>103</v>
      </c>
      <c r="C192" s="1410"/>
      <c r="D192" s="265">
        <f t="shared" ref="D192:D200" si="166">SUM(E192)</f>
        <v>0</v>
      </c>
      <c r="E192" s="304">
        <f>SUM(AC192+AE192+AG192+AI192+AK192+AM192+AO192)</f>
        <v>0</v>
      </c>
      <c r="F192" s="305"/>
      <c r="G192" s="306"/>
      <c r="H192" s="269"/>
      <c r="I192" s="268"/>
      <c r="J192" s="307"/>
      <c r="K192" s="268"/>
      <c r="L192" s="269"/>
      <c r="M192" s="268"/>
      <c r="N192" s="307"/>
      <c r="O192" s="268"/>
      <c r="P192" s="269"/>
      <c r="Q192" s="268"/>
      <c r="R192" s="307"/>
      <c r="S192" s="268"/>
      <c r="T192" s="269"/>
      <c r="U192" s="268"/>
      <c r="V192" s="307"/>
      <c r="W192" s="268"/>
      <c r="X192" s="269"/>
      <c r="Y192" s="268"/>
      <c r="Z192" s="307"/>
      <c r="AA192" s="268"/>
      <c r="AB192" s="307"/>
      <c r="AC192" s="46"/>
      <c r="AD192" s="185"/>
      <c r="AE192" s="46"/>
      <c r="AF192" s="185"/>
      <c r="AG192" s="46"/>
      <c r="AH192" s="185"/>
      <c r="AI192" s="46"/>
      <c r="AJ192" s="185"/>
      <c r="AK192" s="46"/>
      <c r="AL192" s="185"/>
      <c r="AM192" s="308"/>
      <c r="AN192" s="309"/>
      <c r="AO192" s="310"/>
      <c r="AP192" s="185"/>
      <c r="AQ192" s="51"/>
      <c r="AR192" s="52"/>
      <c r="AS192" s="52"/>
      <c r="AT192" s="52"/>
      <c r="AU192" s="52"/>
      <c r="AV192" s="272"/>
      <c r="AW192" s="52"/>
      <c r="AX192" s="48"/>
      <c r="AY192" t="str">
        <f t="shared" si="145"/>
        <v/>
      </c>
      <c r="CA192" s="23" t="str">
        <f t="shared" si="146"/>
        <v/>
      </c>
      <c r="CB192" s="23" t="str">
        <f t="shared" si="154"/>
        <v/>
      </c>
      <c r="CC192" s="23" t="str">
        <f t="shared" si="155"/>
        <v/>
      </c>
      <c r="CD192" s="23" t="str">
        <f t="shared" si="156"/>
        <v/>
      </c>
      <c r="CE192" s="23" t="str">
        <f t="shared" si="157"/>
        <v/>
      </c>
      <c r="CF192" s="87"/>
      <c r="CG192" s="23" t="str">
        <f t="shared" si="158"/>
        <v/>
      </c>
      <c r="CH192" s="23" t="str">
        <f t="shared" si="159"/>
        <v/>
      </c>
      <c r="CI192" s="2"/>
      <c r="CJ192" s="2"/>
      <c r="CK192" s="2"/>
      <c r="CL192" s="2"/>
      <c r="CM192" s="2"/>
      <c r="CN192" s="2"/>
      <c r="CO192" s="24">
        <f t="shared" si="160"/>
        <v>0</v>
      </c>
      <c r="CP192" s="24">
        <f t="shared" si="161"/>
        <v>0</v>
      </c>
      <c r="CQ192" s="24">
        <f t="shared" si="161"/>
        <v>0</v>
      </c>
      <c r="CR192" s="24">
        <f t="shared" si="162"/>
        <v>0</v>
      </c>
      <c r="CS192" s="24">
        <f t="shared" si="163"/>
        <v>0</v>
      </c>
      <c r="CT192" s="87"/>
      <c r="CU192" s="24">
        <f t="shared" si="163"/>
        <v>0</v>
      </c>
      <c r="CV192" s="24">
        <f t="shared" si="163"/>
        <v>0</v>
      </c>
    </row>
    <row r="193" spans="1:100" customFormat="1" x14ac:dyDescent="0.25">
      <c r="A193" s="1323"/>
      <c r="B193" s="1279" t="s">
        <v>218</v>
      </c>
      <c r="C193" s="1281"/>
      <c r="D193" s="287">
        <f t="shared" si="166"/>
        <v>0</v>
      </c>
      <c r="E193" s="533">
        <f t="shared" ref="E193:E200" si="167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 t="str">
        <f t="shared" si="146"/>
        <v/>
      </c>
      <c r="CB193" s="23" t="str">
        <f t="shared" si="154"/>
        <v/>
      </c>
      <c r="CC193" s="23" t="str">
        <f t="shared" si="155"/>
        <v/>
      </c>
      <c r="CD193" s="23" t="str">
        <f t="shared" si="156"/>
        <v/>
      </c>
      <c r="CE193" s="23" t="str">
        <f t="shared" si="157"/>
        <v/>
      </c>
      <c r="CF193" s="87"/>
      <c r="CG193" s="23" t="str">
        <f t="shared" si="158"/>
        <v/>
      </c>
      <c r="CH193" s="23" t="str">
        <f t="shared" si="159"/>
        <v/>
      </c>
      <c r="CI193" s="2"/>
      <c r="CJ193" s="2"/>
      <c r="CK193" s="2"/>
      <c r="CL193" s="2"/>
      <c r="CM193" s="2"/>
      <c r="CN193" s="2"/>
      <c r="CO193" s="24">
        <f t="shared" si="160"/>
        <v>0</v>
      </c>
      <c r="CP193" s="24">
        <f t="shared" si="161"/>
        <v>0</v>
      </c>
      <c r="CQ193" s="24">
        <f t="shared" si="161"/>
        <v>0</v>
      </c>
      <c r="CR193" s="24">
        <f t="shared" si="162"/>
        <v>0</v>
      </c>
      <c r="CS193" s="24">
        <f t="shared" si="163"/>
        <v>0</v>
      </c>
      <c r="CT193" s="87"/>
      <c r="CU193" s="24">
        <f t="shared" si="163"/>
        <v>0</v>
      </c>
      <c r="CV193" s="24">
        <f t="shared" si="163"/>
        <v>0</v>
      </c>
    </row>
    <row r="194" spans="1:100" customFormat="1" x14ac:dyDescent="0.25">
      <c r="A194" s="1323"/>
      <c r="B194" s="1279" t="s">
        <v>101</v>
      </c>
      <c r="C194" s="1281"/>
      <c r="D194" s="287">
        <f t="shared" si="166"/>
        <v>0</v>
      </c>
      <c r="E194" s="533">
        <f t="shared" si="167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 t="str">
        <f t="shared" si="146"/>
        <v/>
      </c>
      <c r="CB194" s="23" t="str">
        <f t="shared" si="154"/>
        <v/>
      </c>
      <c r="CC194" s="23" t="str">
        <f t="shared" si="155"/>
        <v/>
      </c>
      <c r="CD194" s="23" t="str">
        <f t="shared" si="156"/>
        <v/>
      </c>
      <c r="CE194" s="23" t="str">
        <f t="shared" si="157"/>
        <v/>
      </c>
      <c r="CF194" s="87"/>
      <c r="CG194" s="23" t="str">
        <f t="shared" si="158"/>
        <v/>
      </c>
      <c r="CH194" s="23" t="str">
        <f t="shared" si="159"/>
        <v/>
      </c>
      <c r="CI194" s="2"/>
      <c r="CJ194" s="2"/>
      <c r="CK194" s="2"/>
      <c r="CL194" s="2"/>
      <c r="CM194" s="2"/>
      <c r="CN194" s="2"/>
      <c r="CO194" s="24">
        <f t="shared" si="160"/>
        <v>0</v>
      </c>
      <c r="CP194" s="24">
        <f t="shared" si="161"/>
        <v>0</v>
      </c>
      <c r="CQ194" s="24">
        <f t="shared" si="161"/>
        <v>0</v>
      </c>
      <c r="CR194" s="24">
        <f t="shared" si="162"/>
        <v>0</v>
      </c>
      <c r="CS194" s="24">
        <f t="shared" si="163"/>
        <v>0</v>
      </c>
      <c r="CT194" s="87"/>
      <c r="CU194" s="24">
        <f t="shared" si="163"/>
        <v>0</v>
      </c>
      <c r="CV194" s="24">
        <f t="shared" si="163"/>
        <v>0</v>
      </c>
    </row>
    <row r="195" spans="1:100" customFormat="1" x14ac:dyDescent="0.25">
      <c r="A195" s="1323"/>
      <c r="B195" s="1411" t="s">
        <v>158</v>
      </c>
      <c r="C195" s="1388"/>
      <c r="D195" s="316">
        <f t="shared" si="166"/>
        <v>0</v>
      </c>
      <c r="E195" s="317">
        <f t="shared" si="167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 t="str">
        <f t="shared" si="146"/>
        <v/>
      </c>
      <c r="CB195" s="23" t="str">
        <f t="shared" si="154"/>
        <v/>
      </c>
      <c r="CC195" s="23" t="str">
        <f t="shared" si="155"/>
        <v/>
      </c>
      <c r="CD195" s="23" t="str">
        <f t="shared" si="156"/>
        <v/>
      </c>
      <c r="CE195" s="23" t="str">
        <f t="shared" si="157"/>
        <v/>
      </c>
      <c r="CF195" s="87"/>
      <c r="CG195" s="23" t="str">
        <f t="shared" si="158"/>
        <v/>
      </c>
      <c r="CH195" s="23" t="str">
        <f t="shared" si="159"/>
        <v/>
      </c>
      <c r="CI195" s="2"/>
      <c r="CJ195" s="2"/>
      <c r="CK195" s="2"/>
      <c r="CL195" s="2"/>
      <c r="CM195" s="2"/>
      <c r="CN195" s="2"/>
      <c r="CO195" s="24">
        <f t="shared" si="160"/>
        <v>0</v>
      </c>
      <c r="CP195" s="24">
        <f t="shared" si="161"/>
        <v>0</v>
      </c>
      <c r="CQ195" s="24">
        <f t="shared" si="161"/>
        <v>0</v>
      </c>
      <c r="CR195" s="24">
        <f t="shared" si="162"/>
        <v>0</v>
      </c>
      <c r="CS195" s="24">
        <f t="shared" si="163"/>
        <v>0</v>
      </c>
      <c r="CT195" s="87"/>
      <c r="CU195" s="24">
        <f t="shared" si="163"/>
        <v>0</v>
      </c>
      <c r="CV195" s="24">
        <f t="shared" si="163"/>
        <v>0</v>
      </c>
    </row>
    <row r="196" spans="1:100" customFormat="1" x14ac:dyDescent="0.25">
      <c r="A196" s="1323"/>
      <c r="B196" s="1407" t="s">
        <v>219</v>
      </c>
      <c r="C196" s="327" t="s">
        <v>4</v>
      </c>
      <c r="D196" s="328">
        <f>SUM(E196)</f>
        <v>0</v>
      </c>
      <c r="E196" s="329">
        <f t="shared" si="167"/>
        <v>0</v>
      </c>
      <c r="F196" s="330"/>
      <c r="G196" s="331"/>
      <c r="H196" s="332"/>
      <c r="I196" s="333"/>
      <c r="J196" s="334"/>
      <c r="K196" s="333"/>
      <c r="L196" s="332"/>
      <c r="M196" s="333"/>
      <c r="N196" s="334"/>
      <c r="O196" s="333"/>
      <c r="P196" s="332"/>
      <c r="Q196" s="333"/>
      <c r="R196" s="334"/>
      <c r="S196" s="333"/>
      <c r="T196" s="332"/>
      <c r="U196" s="333"/>
      <c r="V196" s="334"/>
      <c r="W196" s="333"/>
      <c r="X196" s="332"/>
      <c r="Y196" s="333"/>
      <c r="Z196" s="334"/>
      <c r="AA196" s="333"/>
      <c r="AB196" s="334"/>
      <c r="AC196" s="335">
        <f>SUM(AC199:AC200)</f>
        <v>0</v>
      </c>
      <c r="AD196" s="336"/>
      <c r="AE196" s="335">
        <f>SUM(AE199:AE200)</f>
        <v>0</v>
      </c>
      <c r="AF196" s="336"/>
      <c r="AG196" s="335">
        <f>SUM(AG199:AG200)</f>
        <v>0</v>
      </c>
      <c r="AH196" s="336"/>
      <c r="AI196" s="335">
        <f>SUM(AI199:AI200)</f>
        <v>0</v>
      </c>
      <c r="AJ196" s="336"/>
      <c r="AK196" s="335">
        <f>SUM(AK199:AK200)</f>
        <v>0</v>
      </c>
      <c r="AL196" s="336"/>
      <c r="AM196" s="337">
        <f>SUM(AM199:AM200)</f>
        <v>0</v>
      </c>
      <c r="AN196" s="338"/>
      <c r="AO196" s="337">
        <f>SUM(AO199:AO200)</f>
        <v>0</v>
      </c>
      <c r="AP196" s="339"/>
      <c r="AQ196" s="340">
        <f t="shared" ref="AQ196:AW196" si="168">SUM(AQ199:AQ200)</f>
        <v>0</v>
      </c>
      <c r="AR196" s="341">
        <f t="shared" si="168"/>
        <v>0</v>
      </c>
      <c r="AS196" s="341">
        <f t="shared" si="168"/>
        <v>0</v>
      </c>
      <c r="AT196" s="341">
        <f t="shared" si="168"/>
        <v>0</v>
      </c>
      <c r="AU196" s="341">
        <f t="shared" si="168"/>
        <v>0</v>
      </c>
      <c r="AV196" s="341">
        <f t="shared" si="168"/>
        <v>0</v>
      </c>
      <c r="AW196" s="341">
        <f t="shared" si="168"/>
        <v>0</v>
      </c>
      <c r="AX196" s="342">
        <f>SUM(AX199:AX200)</f>
        <v>0</v>
      </c>
      <c r="AY196" t="str">
        <f t="shared" si="145"/>
        <v/>
      </c>
      <c r="CA196" s="23" t="str">
        <f t="shared" si="146"/>
        <v/>
      </c>
      <c r="CB196" s="23" t="str">
        <f t="shared" si="154"/>
        <v/>
      </c>
      <c r="CC196" s="23" t="str">
        <f t="shared" si="155"/>
        <v/>
      </c>
      <c r="CD196" s="23" t="str">
        <f t="shared" si="156"/>
        <v/>
      </c>
      <c r="CE196" s="23" t="str">
        <f t="shared" si="157"/>
        <v/>
      </c>
      <c r="CF196" s="23" t="str">
        <f t="shared" ref="CF196:CF199" si="169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8"/>
        <v/>
      </c>
      <c r="CH196" s="23" t="str">
        <f t="shared" si="159"/>
        <v/>
      </c>
      <c r="CI196" s="2"/>
      <c r="CJ196" s="2"/>
      <c r="CK196" s="2"/>
      <c r="CL196" s="2"/>
      <c r="CM196" s="2"/>
      <c r="CN196" s="2"/>
      <c r="CO196" s="24">
        <f t="shared" si="160"/>
        <v>0</v>
      </c>
      <c r="CP196" s="24">
        <f t="shared" si="161"/>
        <v>0</v>
      </c>
      <c r="CQ196" s="24">
        <f t="shared" si="161"/>
        <v>0</v>
      </c>
      <c r="CR196" s="24">
        <f t="shared" si="162"/>
        <v>0</v>
      </c>
      <c r="CS196" s="24">
        <f t="shared" si="163"/>
        <v>0</v>
      </c>
      <c r="CT196" s="24">
        <f>IF(AND($D196&gt;0,AV196=""),1,IF(AV196&gt;$D196,1,0))</f>
        <v>0</v>
      </c>
      <c r="CU196" s="24">
        <f t="shared" si="163"/>
        <v>0</v>
      </c>
      <c r="CV196" s="24">
        <f t="shared" si="163"/>
        <v>0</v>
      </c>
    </row>
    <row r="197" spans="1:100" customFormat="1" ht="21" x14ac:dyDescent="0.25">
      <c r="A197" s="1323"/>
      <c r="B197" s="1323"/>
      <c r="C197" s="295" t="s">
        <v>212</v>
      </c>
      <c r="D197" s="287">
        <f t="shared" si="166"/>
        <v>0</v>
      </c>
      <c r="E197" s="343">
        <f t="shared" si="167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 t="str">
        <f t="shared" si="146"/>
        <v/>
      </c>
      <c r="CB197" s="23" t="str">
        <f t="shared" si="154"/>
        <v/>
      </c>
      <c r="CC197" s="23" t="str">
        <f t="shared" si="155"/>
        <v/>
      </c>
      <c r="CD197" s="23" t="str">
        <f t="shared" si="156"/>
        <v/>
      </c>
      <c r="CE197" s="23" t="str">
        <f t="shared" si="157"/>
        <v/>
      </c>
      <c r="CF197" s="23" t="str">
        <f t="shared" si="169"/>
        <v/>
      </c>
      <c r="CG197" s="23" t="str">
        <f t="shared" si="158"/>
        <v/>
      </c>
      <c r="CH197" s="23" t="str">
        <f t="shared" si="159"/>
        <v/>
      </c>
      <c r="CI197" s="2"/>
      <c r="CJ197" s="2"/>
      <c r="CK197" s="2"/>
      <c r="CL197" s="2"/>
      <c r="CM197" s="2"/>
      <c r="CN197" s="2"/>
      <c r="CO197" s="24">
        <f t="shared" si="160"/>
        <v>0</v>
      </c>
      <c r="CP197" s="24">
        <f t="shared" si="161"/>
        <v>0</v>
      </c>
      <c r="CQ197" s="24">
        <f t="shared" si="161"/>
        <v>0</v>
      </c>
      <c r="CR197" s="24">
        <f t="shared" si="162"/>
        <v>0</v>
      </c>
      <c r="CS197" s="24">
        <f t="shared" si="163"/>
        <v>0</v>
      </c>
      <c r="CT197" s="24">
        <f>IF(AND($D197&gt;0,AV197=""),1,IF(AV197&gt;$D197,1,0))</f>
        <v>0</v>
      </c>
      <c r="CU197" s="24">
        <f t="shared" si="163"/>
        <v>0</v>
      </c>
      <c r="CV197" s="24">
        <f t="shared" si="163"/>
        <v>0</v>
      </c>
    </row>
    <row r="198" spans="1:100" customFormat="1" x14ac:dyDescent="0.25">
      <c r="A198" s="1323"/>
      <c r="B198" s="1323"/>
      <c r="C198" s="295" t="s">
        <v>214</v>
      </c>
      <c r="D198" s="287">
        <f t="shared" si="166"/>
        <v>0</v>
      </c>
      <c r="E198" s="343">
        <f t="shared" si="167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 t="str">
        <f t="shared" si="146"/>
        <v/>
      </c>
      <c r="CB198" s="23" t="str">
        <f t="shared" si="154"/>
        <v/>
      </c>
      <c r="CC198" s="23" t="str">
        <f t="shared" si="155"/>
        <v/>
      </c>
      <c r="CD198" s="23" t="str">
        <f t="shared" si="156"/>
        <v/>
      </c>
      <c r="CE198" s="23" t="str">
        <f t="shared" si="157"/>
        <v/>
      </c>
      <c r="CF198" s="23" t="str">
        <f t="shared" si="169"/>
        <v/>
      </c>
      <c r="CG198" s="23" t="str">
        <f t="shared" si="158"/>
        <v/>
      </c>
      <c r="CH198" s="23" t="str">
        <f t="shared" si="159"/>
        <v/>
      </c>
      <c r="CI198" s="2"/>
      <c r="CJ198" s="2"/>
      <c r="CK198" s="2"/>
      <c r="CL198" s="2"/>
      <c r="CM198" s="2"/>
      <c r="CN198" s="2"/>
      <c r="CO198" s="24">
        <f t="shared" si="160"/>
        <v>0</v>
      </c>
      <c r="CP198" s="24">
        <f t="shared" si="161"/>
        <v>0</v>
      </c>
      <c r="CQ198" s="24">
        <f t="shared" si="161"/>
        <v>0</v>
      </c>
      <c r="CR198" s="24">
        <f t="shared" si="162"/>
        <v>0</v>
      </c>
      <c r="CS198" s="24">
        <f t="shared" si="163"/>
        <v>0</v>
      </c>
      <c r="CT198" s="24">
        <f>IF(AND($D198&gt;0,AV198=""),1,IF(AV198&gt;$D198,1,0))</f>
        <v>0</v>
      </c>
      <c r="CU198" s="24">
        <f t="shared" si="163"/>
        <v>0</v>
      </c>
      <c r="CV198" s="24">
        <f t="shared" si="163"/>
        <v>0</v>
      </c>
    </row>
    <row r="199" spans="1:100" customFormat="1" ht="21" x14ac:dyDescent="0.25">
      <c r="A199" s="1323"/>
      <c r="B199" s="1323"/>
      <c r="C199" s="350" t="s">
        <v>215</v>
      </c>
      <c r="D199" s="287">
        <f t="shared" si="166"/>
        <v>0</v>
      </c>
      <c r="E199" s="343">
        <f t="shared" si="167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 t="str">
        <f t="shared" si="146"/>
        <v/>
      </c>
      <c r="CB199" s="23" t="str">
        <f t="shared" si="154"/>
        <v/>
      </c>
      <c r="CC199" s="23" t="str">
        <f t="shared" si="155"/>
        <v/>
      </c>
      <c r="CD199" s="23" t="str">
        <f t="shared" si="156"/>
        <v/>
      </c>
      <c r="CE199" s="23" t="str">
        <f t="shared" si="157"/>
        <v/>
      </c>
      <c r="CF199" s="23" t="str">
        <f t="shared" si="169"/>
        <v/>
      </c>
      <c r="CG199" s="23" t="str">
        <f t="shared" si="158"/>
        <v/>
      </c>
      <c r="CH199" s="23" t="str">
        <f t="shared" si="159"/>
        <v/>
      </c>
      <c r="CI199" s="2"/>
      <c r="CJ199" s="2"/>
      <c r="CK199" s="2"/>
      <c r="CL199" s="2"/>
      <c r="CM199" s="2"/>
      <c r="CN199" s="2"/>
      <c r="CO199" s="24">
        <f t="shared" si="160"/>
        <v>0</v>
      </c>
      <c r="CP199" s="24">
        <f t="shared" si="161"/>
        <v>0</v>
      </c>
      <c r="CQ199" s="24">
        <f t="shared" si="161"/>
        <v>0</v>
      </c>
      <c r="CR199" s="24">
        <f t="shared" si="162"/>
        <v>0</v>
      </c>
      <c r="CS199" s="24">
        <f t="shared" si="163"/>
        <v>0</v>
      </c>
      <c r="CT199" s="24">
        <f>IF(AND($D199&gt;0,AV199=""),1,IF(AV199&gt;$D199,1,0))</f>
        <v>0</v>
      </c>
      <c r="CU199" s="24">
        <f t="shared" si="163"/>
        <v>0</v>
      </c>
      <c r="CV199" s="24">
        <f t="shared" si="163"/>
        <v>0</v>
      </c>
    </row>
    <row r="200" spans="1:100" customFormat="1" ht="21" x14ac:dyDescent="0.25">
      <c r="A200" s="1324"/>
      <c r="B200" s="1324"/>
      <c r="C200" s="350" t="s">
        <v>220</v>
      </c>
      <c r="D200" s="352">
        <f t="shared" si="166"/>
        <v>0</v>
      </c>
      <c r="E200" s="353">
        <f t="shared" si="167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 t="str">
        <f t="shared" si="146"/>
        <v/>
      </c>
      <c r="CB200" s="23" t="str">
        <f t="shared" si="154"/>
        <v/>
      </c>
      <c r="CC200" s="23" t="str">
        <f t="shared" si="155"/>
        <v/>
      </c>
      <c r="CD200" s="23" t="str">
        <f t="shared" si="156"/>
        <v/>
      </c>
      <c r="CE200" s="23" t="str">
        <f t="shared" si="157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8"/>
        <v/>
      </c>
      <c r="CH200" s="23" t="str">
        <f t="shared" si="159"/>
        <v/>
      </c>
      <c r="CI200" s="2"/>
      <c r="CJ200" s="2"/>
      <c r="CK200" s="2"/>
      <c r="CL200" s="2"/>
      <c r="CM200" s="2"/>
      <c r="CN200" s="2"/>
      <c r="CO200" s="24">
        <f t="shared" si="160"/>
        <v>0</v>
      </c>
      <c r="CP200" s="24">
        <f t="shared" si="161"/>
        <v>0</v>
      </c>
      <c r="CQ200" s="24">
        <f t="shared" si="161"/>
        <v>0</v>
      </c>
      <c r="CR200" s="24">
        <f t="shared" si="162"/>
        <v>0</v>
      </c>
      <c r="CS200" s="24">
        <f t="shared" ref="CS200" si="170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71">IF(AND($D200&gt;0,AW200=""),1,IF(AW200&gt;$D200,1,0))</f>
        <v>0</v>
      </c>
      <c r="CV200" s="24">
        <f t="shared" si="171"/>
        <v>0</v>
      </c>
    </row>
    <row r="201" spans="1:100" customFormat="1" x14ac:dyDescent="0.25">
      <c r="A201" s="1402" t="s">
        <v>221</v>
      </c>
      <c r="B201" s="1326" t="s">
        <v>222</v>
      </c>
      <c r="C201" s="358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2">SUM(G202:G203)</f>
        <v>0</v>
      </c>
      <c r="H201" s="362">
        <f t="shared" si="172"/>
        <v>0</v>
      </c>
      <c r="I201" s="361">
        <f t="shared" si="172"/>
        <v>0</v>
      </c>
      <c r="J201" s="362">
        <f t="shared" si="172"/>
        <v>0</v>
      </c>
      <c r="K201" s="361">
        <f t="shared" si="172"/>
        <v>0</v>
      </c>
      <c r="L201" s="362">
        <f t="shared" si="172"/>
        <v>0</v>
      </c>
      <c r="M201" s="361">
        <f t="shared" si="172"/>
        <v>0</v>
      </c>
      <c r="N201" s="362">
        <f t="shared" si="172"/>
        <v>0</v>
      </c>
      <c r="O201" s="361">
        <f t="shared" si="172"/>
        <v>0</v>
      </c>
      <c r="P201" s="362">
        <f t="shared" si="172"/>
        <v>0</v>
      </c>
      <c r="Q201" s="361">
        <f t="shared" si="172"/>
        <v>0</v>
      </c>
      <c r="R201" s="362">
        <f t="shared" si="172"/>
        <v>0</v>
      </c>
      <c r="S201" s="361">
        <f t="shared" si="172"/>
        <v>0</v>
      </c>
      <c r="T201" s="362">
        <f t="shared" si="172"/>
        <v>0</v>
      </c>
      <c r="U201" s="361">
        <f t="shared" si="172"/>
        <v>0</v>
      </c>
      <c r="V201" s="362">
        <f t="shared" si="172"/>
        <v>0</v>
      </c>
      <c r="W201" s="361">
        <f t="shared" si="172"/>
        <v>0</v>
      </c>
      <c r="X201" s="362">
        <f t="shared" si="172"/>
        <v>0</v>
      </c>
      <c r="Y201" s="361">
        <f t="shared" si="172"/>
        <v>0</v>
      </c>
      <c r="Z201" s="362">
        <f t="shared" si="172"/>
        <v>0</v>
      </c>
      <c r="AA201" s="361">
        <f t="shared" si="172"/>
        <v>0</v>
      </c>
      <c r="AB201" s="363">
        <f t="shared" si="172"/>
        <v>0</v>
      </c>
      <c r="AC201" s="364">
        <f t="shared" si="172"/>
        <v>0</v>
      </c>
      <c r="AD201" s="363">
        <f t="shared" si="172"/>
        <v>0</v>
      </c>
      <c r="AE201" s="364">
        <f t="shared" si="172"/>
        <v>0</v>
      </c>
      <c r="AF201" s="363">
        <f t="shared" si="172"/>
        <v>0</v>
      </c>
      <c r="AG201" s="364">
        <f t="shared" si="172"/>
        <v>0</v>
      </c>
      <c r="AH201" s="363">
        <f t="shared" si="172"/>
        <v>0</v>
      </c>
      <c r="AI201" s="364">
        <f t="shared" si="172"/>
        <v>0</v>
      </c>
      <c r="AJ201" s="363">
        <f t="shared" si="172"/>
        <v>0</v>
      </c>
      <c r="AK201" s="364">
        <f t="shared" si="172"/>
        <v>0</v>
      </c>
      <c r="AL201" s="363">
        <f t="shared" si="172"/>
        <v>0</v>
      </c>
      <c r="AM201" s="364">
        <f t="shared" si="172"/>
        <v>0</v>
      </c>
      <c r="AN201" s="363">
        <f t="shared" si="172"/>
        <v>0</v>
      </c>
      <c r="AO201" s="364">
        <f t="shared" si="172"/>
        <v>0</v>
      </c>
      <c r="AP201" s="363">
        <f t="shared" si="172"/>
        <v>0</v>
      </c>
      <c r="AQ201" s="365">
        <f t="shared" si="172"/>
        <v>0</v>
      </c>
      <c r="AR201" s="366">
        <f t="shared" si="172"/>
        <v>0</v>
      </c>
      <c r="AS201" s="366">
        <f t="shared" si="172"/>
        <v>0</v>
      </c>
      <c r="AT201" s="366">
        <f t="shared" si="172"/>
        <v>0</v>
      </c>
      <c r="AU201" s="366">
        <f t="shared" si="172"/>
        <v>0</v>
      </c>
      <c r="AV201" s="366">
        <f t="shared" si="172"/>
        <v>0</v>
      </c>
      <c r="AW201" s="366">
        <f t="shared" si="172"/>
        <v>0</v>
      </c>
      <c r="AX201" s="363">
        <f t="shared" ref="AX201" si="173">SUM(AX202:AX203)</f>
        <v>0</v>
      </c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 customFormat="1" x14ac:dyDescent="0.25">
      <c r="A202" s="1400"/>
      <c r="B202" s="1327"/>
      <c r="C202" s="367" t="s">
        <v>224</v>
      </c>
      <c r="D202" s="287">
        <f>SUM(E202:F202)</f>
        <v>0</v>
      </c>
      <c r="E202" s="343">
        <f t="shared" ref="E202:F203" si="174">+G202+I202+K202+M202+O202+Q202+S202+U202+W202+Y202+AA202+AC202+AE202+AG202+AI202+AK202+AM202+AO202</f>
        <v>0</v>
      </c>
      <c r="F202" s="368">
        <f t="shared" si="174"/>
        <v>0</v>
      </c>
      <c r="G202" s="49"/>
      <c r="H202" s="47"/>
      <c r="I202" s="46"/>
      <c r="J202" s="48"/>
      <c r="K202" s="46"/>
      <c r="L202" s="369"/>
      <c r="M202" s="46"/>
      <c r="N202" s="47"/>
      <c r="O202" s="46"/>
      <c r="P202" s="18"/>
      <c r="Q202" s="46"/>
      <c r="R202" s="18"/>
      <c r="S202" s="46"/>
      <c r="T202" s="18"/>
      <c r="U202" s="46"/>
      <c r="V202" s="18"/>
      <c r="W202" s="46"/>
      <c r="X202" s="18"/>
      <c r="Y202" s="46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 t="str">
        <f t="shared" si="146"/>
        <v/>
      </c>
      <c r="CB202" s="23" t="str">
        <f t="shared" ref="CB202:CB226" si="175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6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7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8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9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80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81">IF(AND($D202&gt;0,AX202=""),"  * No olvide digitar la variable Pueblos Originarios. Digite Cero si no tiene.",IF(AX202&gt;$D202," * La variable Pueblos Originarios no pueden superar el Total Ambos Sexos.",""))</f>
        <v/>
      </c>
      <c r="CI202" s="2"/>
      <c r="CJ202" s="2"/>
      <c r="CK202" s="2"/>
      <c r="CL202" s="2"/>
      <c r="CM202" s="2"/>
      <c r="CN202" s="2"/>
      <c r="CO202" s="24">
        <f t="shared" ref="CO202:CO226" si="182">IF(AND(D202&gt;0,AQ202=""),1,IF(AQ202&gt;D202,1,0))</f>
        <v>0</v>
      </c>
      <c r="CP202" s="24">
        <f t="shared" ref="CP202:CQ217" si="183">IF(AND($D202&gt;0,AR202=""),1,IF(AR202&gt;$D202,1,0))</f>
        <v>0</v>
      </c>
      <c r="CQ202" s="24">
        <f t="shared" si="183"/>
        <v>0</v>
      </c>
      <c r="CR202" s="24">
        <f t="shared" ref="CR202:CR211" si="184">IF(AND(D202&gt;0,AT202=""),1,IF(AT202&gt;D202,1,0))</f>
        <v>0</v>
      </c>
      <c r="CS202" s="24">
        <f t="shared" ref="CS202:CV217" si="185">IF(AND($D202&gt;0,AU202=""),1,IF(AU202&gt;$D202,1,0))</f>
        <v>0</v>
      </c>
      <c r="CT202" s="24">
        <f t="shared" si="185"/>
        <v>0</v>
      </c>
      <c r="CU202" s="24">
        <f t="shared" si="185"/>
        <v>0</v>
      </c>
      <c r="CV202" s="24">
        <f t="shared" si="185"/>
        <v>0</v>
      </c>
    </row>
    <row r="203" spans="1:100" customFormat="1" ht="2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4"/>
        <v>0</v>
      </c>
      <c r="F203" s="298">
        <f t="shared" si="174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 t="str">
        <f t="shared" si="146"/>
        <v/>
      </c>
      <c r="CB203" s="23" t="str">
        <f t="shared" si="175"/>
        <v/>
      </c>
      <c r="CC203" s="23" t="str">
        <f t="shared" si="176"/>
        <v/>
      </c>
      <c r="CD203" s="23" t="str">
        <f t="shared" si="177"/>
        <v/>
      </c>
      <c r="CE203" s="23" t="str">
        <f t="shared" si="178"/>
        <v/>
      </c>
      <c r="CF203" s="23" t="str">
        <f t="shared" si="179"/>
        <v/>
      </c>
      <c r="CG203" s="23" t="str">
        <f t="shared" si="180"/>
        <v/>
      </c>
      <c r="CH203" s="23" t="str">
        <f t="shared" si="181"/>
        <v/>
      </c>
      <c r="CI203" s="2"/>
      <c r="CJ203" s="2"/>
      <c r="CK203" s="2"/>
      <c r="CL203" s="2"/>
      <c r="CM203" s="2"/>
      <c r="CN203" s="2"/>
      <c r="CO203" s="24">
        <f t="shared" si="182"/>
        <v>0</v>
      </c>
      <c r="CP203" s="24">
        <f t="shared" si="183"/>
        <v>0</v>
      </c>
      <c r="CQ203" s="24">
        <f t="shared" si="183"/>
        <v>0</v>
      </c>
      <c r="CR203" s="24">
        <f t="shared" si="184"/>
        <v>0</v>
      </c>
      <c r="CS203" s="24">
        <f t="shared" si="185"/>
        <v>0</v>
      </c>
      <c r="CT203" s="24">
        <f t="shared" si="185"/>
        <v>0</v>
      </c>
      <c r="CU203" s="24">
        <f t="shared" si="185"/>
        <v>0</v>
      </c>
      <c r="CV203" s="24">
        <f t="shared" si="185"/>
        <v>0</v>
      </c>
    </row>
    <row r="204" spans="1:100" customFormat="1" x14ac:dyDescent="0.25">
      <c r="A204" s="1402" t="s">
        <v>226</v>
      </c>
      <c r="B204" s="1322" t="s">
        <v>227</v>
      </c>
      <c r="C204" s="371" t="s">
        <v>228</v>
      </c>
      <c r="D204" s="287">
        <f t="shared" ref="D204:D226" si="186">SUM(E204+F204)</f>
        <v>0</v>
      </c>
      <c r="E204" s="343">
        <f t="shared" ref="E204:F208" si="187">SUM(AA204+AC204+AE204+AG204+AI204+AK204+AM204+AO204)</f>
        <v>0</v>
      </c>
      <c r="F204" s="372">
        <f t="shared" si="187"/>
        <v>0</v>
      </c>
      <c r="G204" s="270"/>
      <c r="H204" s="307"/>
      <c r="I204" s="270"/>
      <c r="J204" s="307"/>
      <c r="K204" s="270"/>
      <c r="L204" s="307"/>
      <c r="M204" s="270"/>
      <c r="N204" s="307"/>
      <c r="O204" s="270"/>
      <c r="P204" s="307"/>
      <c r="Q204" s="270"/>
      <c r="R204" s="307"/>
      <c r="S204" s="270"/>
      <c r="T204" s="307"/>
      <c r="U204" s="270"/>
      <c r="V204" s="307"/>
      <c r="W204" s="270"/>
      <c r="X204" s="307"/>
      <c r="Y204" s="27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 t="str">
        <f t="shared" si="146"/>
        <v/>
      </c>
      <c r="CB204" s="23" t="str">
        <f t="shared" si="175"/>
        <v/>
      </c>
      <c r="CC204" s="23" t="str">
        <f t="shared" si="176"/>
        <v/>
      </c>
      <c r="CD204" s="23" t="str">
        <f t="shared" si="177"/>
        <v/>
      </c>
      <c r="CE204" s="23" t="str">
        <f t="shared" si="178"/>
        <v/>
      </c>
      <c r="CF204" s="23" t="str">
        <f t="shared" si="179"/>
        <v/>
      </c>
      <c r="CG204" s="23" t="str">
        <f t="shared" si="180"/>
        <v/>
      </c>
      <c r="CH204" s="23" t="str">
        <f t="shared" si="181"/>
        <v/>
      </c>
      <c r="CI204" s="2"/>
      <c r="CJ204" s="2"/>
      <c r="CK204" s="2"/>
      <c r="CL204" s="2"/>
      <c r="CM204" s="2"/>
      <c r="CN204" s="2"/>
      <c r="CO204" s="24">
        <f t="shared" si="182"/>
        <v>0</v>
      </c>
      <c r="CP204" s="24">
        <f t="shared" si="183"/>
        <v>0</v>
      </c>
      <c r="CQ204" s="24">
        <f t="shared" si="183"/>
        <v>0</v>
      </c>
      <c r="CR204" s="24">
        <f t="shared" si="184"/>
        <v>0</v>
      </c>
      <c r="CS204" s="24">
        <f t="shared" si="185"/>
        <v>0</v>
      </c>
      <c r="CT204" s="24">
        <f t="shared" si="185"/>
        <v>0</v>
      </c>
      <c r="CU204" s="24">
        <f t="shared" si="185"/>
        <v>0</v>
      </c>
      <c r="CV204" s="24">
        <f t="shared" si="185"/>
        <v>0</v>
      </c>
    </row>
    <row r="205" spans="1:100" customFormat="1" x14ac:dyDescent="0.25">
      <c r="A205" s="1400"/>
      <c r="B205" s="1323"/>
      <c r="C205" s="612" t="s">
        <v>229</v>
      </c>
      <c r="D205" s="275">
        <f t="shared" si="186"/>
        <v>0</v>
      </c>
      <c r="E205" s="343">
        <f t="shared" si="187"/>
        <v>0</v>
      </c>
      <c r="F205" s="372">
        <f t="shared" si="187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 t="str">
        <f t="shared" si="146"/>
        <v/>
      </c>
      <c r="CB205" s="23" t="str">
        <f t="shared" si="175"/>
        <v/>
      </c>
      <c r="CC205" s="23" t="str">
        <f t="shared" si="176"/>
        <v/>
      </c>
      <c r="CD205" s="23" t="str">
        <f t="shared" si="177"/>
        <v/>
      </c>
      <c r="CE205" s="23" t="str">
        <f t="shared" si="178"/>
        <v/>
      </c>
      <c r="CF205" s="374"/>
      <c r="CG205" s="23" t="str">
        <f t="shared" si="180"/>
        <v/>
      </c>
      <c r="CH205" s="23" t="str">
        <f t="shared" si="181"/>
        <v/>
      </c>
      <c r="CI205" s="2"/>
      <c r="CJ205" s="2"/>
      <c r="CK205" s="2"/>
      <c r="CL205" s="2"/>
      <c r="CM205" s="2"/>
      <c r="CN205" s="2"/>
      <c r="CO205" s="24">
        <f t="shared" si="182"/>
        <v>0</v>
      </c>
      <c r="CP205" s="24">
        <f t="shared" si="183"/>
        <v>0</v>
      </c>
      <c r="CQ205" s="24">
        <f t="shared" si="183"/>
        <v>0</v>
      </c>
      <c r="CR205" s="24">
        <f t="shared" si="184"/>
        <v>0</v>
      </c>
      <c r="CS205" s="24">
        <f t="shared" si="185"/>
        <v>0</v>
      </c>
      <c r="CT205" s="374"/>
      <c r="CU205" s="24">
        <f t="shared" si="185"/>
        <v>0</v>
      </c>
      <c r="CV205" s="24">
        <f t="shared" si="185"/>
        <v>0</v>
      </c>
    </row>
    <row r="206" spans="1:100" customFormat="1" x14ac:dyDescent="0.25">
      <c r="A206" s="1400"/>
      <c r="B206" s="1324"/>
      <c r="C206" s="375" t="s">
        <v>230</v>
      </c>
      <c r="D206" s="275">
        <f t="shared" si="186"/>
        <v>0</v>
      </c>
      <c r="E206" s="353">
        <f t="shared" si="187"/>
        <v>0</v>
      </c>
      <c r="F206" s="298">
        <f t="shared" si="187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 t="str">
        <f t="shared" si="146"/>
        <v/>
      </c>
      <c r="CB206" s="23" t="str">
        <f t="shared" si="175"/>
        <v/>
      </c>
      <c r="CC206" s="23" t="str">
        <f t="shared" si="176"/>
        <v/>
      </c>
      <c r="CD206" s="23" t="str">
        <f t="shared" si="177"/>
        <v/>
      </c>
      <c r="CE206" s="23" t="str">
        <f t="shared" si="178"/>
        <v/>
      </c>
      <c r="CF206" s="374"/>
      <c r="CG206" s="23" t="str">
        <f t="shared" si="180"/>
        <v/>
      </c>
      <c r="CH206" s="23" t="str">
        <f t="shared" si="181"/>
        <v/>
      </c>
      <c r="CI206" s="2"/>
      <c r="CJ206" s="2"/>
      <c r="CK206" s="2"/>
      <c r="CL206" s="2"/>
      <c r="CM206" s="2"/>
      <c r="CN206" s="2"/>
      <c r="CO206" s="24">
        <f t="shared" si="182"/>
        <v>0</v>
      </c>
      <c r="CP206" s="24">
        <f t="shared" si="183"/>
        <v>0</v>
      </c>
      <c r="CQ206" s="24">
        <f t="shared" si="183"/>
        <v>0</v>
      </c>
      <c r="CR206" s="24">
        <f t="shared" si="184"/>
        <v>0</v>
      </c>
      <c r="CS206" s="24">
        <f t="shared" si="185"/>
        <v>0</v>
      </c>
      <c r="CT206" s="374"/>
      <c r="CU206" s="24">
        <f t="shared" si="185"/>
        <v>0</v>
      </c>
      <c r="CV206" s="24">
        <f t="shared" si="185"/>
        <v>0</v>
      </c>
    </row>
    <row r="207" spans="1:100" customFormat="1" x14ac:dyDescent="0.25">
      <c r="A207" s="1400"/>
      <c r="B207" s="1326" t="s">
        <v>231</v>
      </c>
      <c r="C207" s="367" t="s">
        <v>228</v>
      </c>
      <c r="D207" s="265">
        <f t="shared" si="186"/>
        <v>0</v>
      </c>
      <c r="E207" s="343">
        <f t="shared" si="187"/>
        <v>0</v>
      </c>
      <c r="F207" s="372">
        <f t="shared" si="187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49"/>
      <c r="AB207" s="48"/>
      <c r="AC207" s="46"/>
      <c r="AD207" s="48"/>
      <c r="AE207" s="46"/>
      <c r="AF207" s="48"/>
      <c r="AG207" s="46"/>
      <c r="AH207" s="48"/>
      <c r="AI207" s="46"/>
      <c r="AJ207" s="48"/>
      <c r="AK207" s="46"/>
      <c r="AL207" s="48"/>
      <c r="AM207" s="46"/>
      <c r="AN207" s="48"/>
      <c r="AO207" s="46"/>
      <c r="AP207" s="48"/>
      <c r="AQ207" s="51"/>
      <c r="AR207" s="52"/>
      <c r="AS207" s="52"/>
      <c r="AT207" s="52"/>
      <c r="AU207" s="52"/>
      <c r="AV207" s="52"/>
      <c r="AW207" s="52"/>
      <c r="AX207" s="48"/>
      <c r="AY207" t="str">
        <f t="shared" si="145"/>
        <v/>
      </c>
      <c r="CA207" s="23" t="str">
        <f t="shared" si="146"/>
        <v/>
      </c>
      <c r="CB207" s="23" t="str">
        <f t="shared" si="175"/>
        <v/>
      </c>
      <c r="CC207" s="23" t="str">
        <f t="shared" si="176"/>
        <v/>
      </c>
      <c r="CD207" s="23" t="str">
        <f t="shared" si="177"/>
        <v/>
      </c>
      <c r="CE207" s="23" t="str">
        <f t="shared" si="178"/>
        <v/>
      </c>
      <c r="CF207" s="23" t="str">
        <f t="shared" si="179"/>
        <v/>
      </c>
      <c r="CG207" s="23" t="str">
        <f t="shared" si="180"/>
        <v/>
      </c>
      <c r="CH207" s="23" t="str">
        <f t="shared" si="181"/>
        <v/>
      </c>
      <c r="CI207" s="2"/>
      <c r="CJ207" s="2"/>
      <c r="CK207" s="2"/>
      <c r="CL207" s="2"/>
      <c r="CM207" s="2"/>
      <c r="CN207" s="2"/>
      <c r="CO207" s="24">
        <f t="shared" si="182"/>
        <v>0</v>
      </c>
      <c r="CP207" s="24">
        <f t="shared" si="183"/>
        <v>0</v>
      </c>
      <c r="CQ207" s="24">
        <f t="shared" si="183"/>
        <v>0</v>
      </c>
      <c r="CR207" s="24">
        <f t="shared" si="184"/>
        <v>0</v>
      </c>
      <c r="CS207" s="24">
        <f t="shared" si="185"/>
        <v>0</v>
      </c>
      <c r="CT207" s="24">
        <f>IF(AND($D207&gt;0,AV207=""),1,IF(AV207&gt;$D207,1,0))</f>
        <v>0</v>
      </c>
      <c r="CU207" s="24">
        <f t="shared" si="185"/>
        <v>0</v>
      </c>
      <c r="CV207" s="24">
        <f t="shared" si="185"/>
        <v>0</v>
      </c>
    </row>
    <row r="208" spans="1:100" customFormat="1" x14ac:dyDescent="0.25">
      <c r="A208" s="1400"/>
      <c r="B208" s="1328"/>
      <c r="C208" s="377" t="s">
        <v>232</v>
      </c>
      <c r="D208" s="316">
        <f t="shared" si="186"/>
        <v>0</v>
      </c>
      <c r="E208" s="353">
        <f t="shared" si="187"/>
        <v>0</v>
      </c>
      <c r="F208" s="298">
        <f t="shared" si="187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 t="str">
        <f t="shared" si="146"/>
        <v/>
      </c>
      <c r="CB208" s="23" t="str">
        <f t="shared" si="175"/>
        <v/>
      </c>
      <c r="CC208" s="23" t="str">
        <f t="shared" si="176"/>
        <v/>
      </c>
      <c r="CD208" s="23" t="str">
        <f t="shared" si="177"/>
        <v/>
      </c>
      <c r="CE208" s="23" t="str">
        <f t="shared" si="178"/>
        <v/>
      </c>
      <c r="CF208" s="374"/>
      <c r="CG208" s="23" t="str">
        <f t="shared" si="180"/>
        <v/>
      </c>
      <c r="CH208" s="23" t="str">
        <f t="shared" si="181"/>
        <v/>
      </c>
      <c r="CI208" s="2"/>
      <c r="CJ208" s="2"/>
      <c r="CK208" s="2"/>
      <c r="CL208" s="2"/>
      <c r="CM208" s="2"/>
      <c r="CN208" s="2"/>
      <c r="CO208" s="24">
        <f t="shared" si="182"/>
        <v>0</v>
      </c>
      <c r="CP208" s="24">
        <f t="shared" si="183"/>
        <v>0</v>
      </c>
      <c r="CQ208" s="24">
        <f t="shared" si="183"/>
        <v>0</v>
      </c>
      <c r="CR208" s="24">
        <f t="shared" si="184"/>
        <v>0</v>
      </c>
      <c r="CS208" s="24">
        <f t="shared" si="185"/>
        <v>0</v>
      </c>
      <c r="CT208" s="374"/>
      <c r="CU208" s="24">
        <f t="shared" si="185"/>
        <v>0</v>
      </c>
      <c r="CV208" s="24">
        <f t="shared" si="185"/>
        <v>0</v>
      </c>
    </row>
    <row r="209" spans="1:100" customFormat="1" x14ac:dyDescent="0.25">
      <c r="A209" s="1400"/>
      <c r="B209" s="1406" t="s">
        <v>103</v>
      </c>
      <c r="C209" s="371" t="s">
        <v>228</v>
      </c>
      <c r="D209" s="287">
        <f t="shared" si="186"/>
        <v>0</v>
      </c>
      <c r="E209" s="343">
        <f t="shared" ref="E209:F211" si="188">SUM(AC209+AE209+AG209+AI209+AK209+AM209+AO209)</f>
        <v>0</v>
      </c>
      <c r="F209" s="372">
        <f t="shared" si="188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270"/>
      <c r="AB209" s="307"/>
      <c r="AC209" s="49"/>
      <c r="AD209" s="48"/>
      <c r="AE209" s="46"/>
      <c r="AF209" s="48"/>
      <c r="AG209" s="46"/>
      <c r="AH209" s="48"/>
      <c r="AI209" s="46"/>
      <c r="AJ209" s="48"/>
      <c r="AK209" s="46"/>
      <c r="AL209" s="48"/>
      <c r="AM209" s="46"/>
      <c r="AN209" s="48"/>
      <c r="AO209" s="46"/>
      <c r="AP209" s="48"/>
      <c r="AQ209" s="51"/>
      <c r="AR209" s="52"/>
      <c r="AS209" s="52"/>
      <c r="AT209" s="52"/>
      <c r="AU209" s="52"/>
      <c r="AV209" s="52"/>
      <c r="AW209" s="52"/>
      <c r="AX209" s="48"/>
      <c r="AY209" t="str">
        <f t="shared" si="145"/>
        <v/>
      </c>
      <c r="CA209" s="23" t="str">
        <f t="shared" si="146"/>
        <v/>
      </c>
      <c r="CB209" s="23" t="str">
        <f t="shared" si="175"/>
        <v/>
      </c>
      <c r="CC209" s="23" t="str">
        <f t="shared" si="176"/>
        <v/>
      </c>
      <c r="CD209" s="23" t="str">
        <f t="shared" si="177"/>
        <v/>
      </c>
      <c r="CE209" s="23" t="str">
        <f t="shared" si="178"/>
        <v/>
      </c>
      <c r="CF209" s="23" t="str">
        <f t="shared" si="179"/>
        <v/>
      </c>
      <c r="CG209" s="23" t="str">
        <f t="shared" si="180"/>
        <v/>
      </c>
      <c r="CH209" s="23" t="str">
        <f t="shared" si="181"/>
        <v/>
      </c>
      <c r="CI209" s="2"/>
      <c r="CJ209" s="2"/>
      <c r="CK209" s="2"/>
      <c r="CL209" s="2"/>
      <c r="CM209" s="2"/>
      <c r="CN209" s="2"/>
      <c r="CO209" s="24">
        <f t="shared" si="182"/>
        <v>0</v>
      </c>
      <c r="CP209" s="24">
        <f t="shared" si="183"/>
        <v>0</v>
      </c>
      <c r="CQ209" s="24">
        <f t="shared" si="183"/>
        <v>0</v>
      </c>
      <c r="CR209" s="24">
        <f t="shared" si="184"/>
        <v>0</v>
      </c>
      <c r="CS209" s="24">
        <f t="shared" si="185"/>
        <v>0</v>
      </c>
      <c r="CT209" s="24">
        <f>IF(AND($D209&gt;0,AV209=""),1,IF(AV209&gt;$D209,1,0))</f>
        <v>0</v>
      </c>
      <c r="CU209" s="24">
        <f t="shared" si="185"/>
        <v>0</v>
      </c>
      <c r="CV209" s="24">
        <f t="shared" si="185"/>
        <v>0</v>
      </c>
    </row>
    <row r="210" spans="1:100" customFormat="1" ht="21" x14ac:dyDescent="0.25">
      <c r="A210" s="1400"/>
      <c r="B210" s="1407"/>
      <c r="C210" s="613" t="s">
        <v>233</v>
      </c>
      <c r="D210" s="275">
        <f t="shared" si="186"/>
        <v>0</v>
      </c>
      <c r="E210" s="343">
        <f t="shared" si="188"/>
        <v>0</v>
      </c>
      <c r="F210" s="372">
        <f t="shared" si="188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 t="str">
        <f t="shared" si="146"/>
        <v/>
      </c>
      <c r="CB210" s="23" t="str">
        <f t="shared" si="175"/>
        <v/>
      </c>
      <c r="CC210" s="23" t="str">
        <f t="shared" si="176"/>
        <v/>
      </c>
      <c r="CD210" s="23" t="str">
        <f t="shared" si="177"/>
        <v/>
      </c>
      <c r="CE210" s="23" t="str">
        <f t="shared" si="178"/>
        <v/>
      </c>
      <c r="CF210" s="374"/>
      <c r="CG210" s="23" t="str">
        <f t="shared" si="180"/>
        <v/>
      </c>
      <c r="CH210" s="23" t="str">
        <f t="shared" si="181"/>
        <v/>
      </c>
      <c r="CI210" s="2"/>
      <c r="CJ210" s="2"/>
      <c r="CK210" s="2"/>
      <c r="CL210" s="2"/>
      <c r="CM210" s="2"/>
      <c r="CN210" s="2"/>
      <c r="CO210" s="24">
        <f t="shared" si="182"/>
        <v>0</v>
      </c>
      <c r="CP210" s="24">
        <f t="shared" si="183"/>
        <v>0</v>
      </c>
      <c r="CQ210" s="24">
        <f t="shared" si="183"/>
        <v>0</v>
      </c>
      <c r="CR210" s="24">
        <f t="shared" si="184"/>
        <v>0</v>
      </c>
      <c r="CS210" s="24">
        <f t="shared" si="185"/>
        <v>0</v>
      </c>
      <c r="CT210" s="374"/>
      <c r="CU210" s="24">
        <f t="shared" si="185"/>
        <v>0</v>
      </c>
      <c r="CV210" s="24">
        <f t="shared" si="185"/>
        <v>0</v>
      </c>
    </row>
    <row r="211" spans="1:100" customFormat="1" ht="21" x14ac:dyDescent="0.25">
      <c r="A211" s="1401"/>
      <c r="B211" s="1408"/>
      <c r="C211" s="297" t="s">
        <v>234</v>
      </c>
      <c r="D211" s="275">
        <f t="shared" si="186"/>
        <v>0</v>
      </c>
      <c r="E211" s="353">
        <f t="shared" si="188"/>
        <v>0</v>
      </c>
      <c r="F211" s="298">
        <f t="shared" si="188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 t="str">
        <f t="shared" si="146"/>
        <v/>
      </c>
      <c r="CB211" s="23" t="str">
        <f t="shared" si="175"/>
        <v/>
      </c>
      <c r="CC211" s="23" t="str">
        <f t="shared" si="176"/>
        <v/>
      </c>
      <c r="CD211" s="23" t="str">
        <f t="shared" si="177"/>
        <v/>
      </c>
      <c r="CE211" s="23" t="str">
        <f t="shared" si="178"/>
        <v/>
      </c>
      <c r="CF211" s="374"/>
      <c r="CG211" s="23" t="str">
        <f t="shared" si="180"/>
        <v/>
      </c>
      <c r="CH211" s="23" t="str">
        <f t="shared" si="181"/>
        <v/>
      </c>
      <c r="CI211" s="2"/>
      <c r="CJ211" s="2"/>
      <c r="CK211" s="2"/>
      <c r="CL211" s="2"/>
      <c r="CM211" s="2"/>
      <c r="CN211" s="2"/>
      <c r="CO211" s="24">
        <f t="shared" si="182"/>
        <v>0</v>
      </c>
      <c r="CP211" s="24">
        <f t="shared" si="183"/>
        <v>0</v>
      </c>
      <c r="CQ211" s="24">
        <f t="shared" si="183"/>
        <v>0</v>
      </c>
      <c r="CR211" s="24">
        <f t="shared" si="184"/>
        <v>0</v>
      </c>
      <c r="CS211" s="24">
        <f t="shared" si="185"/>
        <v>0</v>
      </c>
      <c r="CT211" s="374"/>
      <c r="CU211" s="24">
        <f t="shared" si="185"/>
        <v>0</v>
      </c>
      <c r="CV211" s="24">
        <f t="shared" si="185"/>
        <v>0</v>
      </c>
    </row>
    <row r="212" spans="1:100" customFormat="1" x14ac:dyDescent="0.25">
      <c r="A212" s="1322" t="s">
        <v>235</v>
      </c>
      <c r="B212" s="1405" t="s">
        <v>236</v>
      </c>
      <c r="C212" s="1285"/>
      <c r="D212" s="641">
        <f t="shared" si="186"/>
        <v>0</v>
      </c>
      <c r="E212" s="645">
        <f t="shared" ref="E212:F216" si="189">SUM(AK212)</f>
        <v>0</v>
      </c>
      <c r="F212" s="378">
        <f t="shared" si="189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268"/>
      <c r="AD212" s="379"/>
      <c r="AE212" s="379"/>
      <c r="AF212" s="379"/>
      <c r="AG212" s="379"/>
      <c r="AH212" s="379"/>
      <c r="AI212" s="379"/>
      <c r="AJ212" s="269"/>
      <c r="AK212" s="46"/>
      <c r="AL212" s="48"/>
      <c r="AM212" s="306"/>
      <c r="AN212" s="379"/>
      <c r="AO212" s="379"/>
      <c r="AP212" s="269"/>
      <c r="AQ212" s="51"/>
      <c r="AR212" s="52"/>
      <c r="AS212" s="616"/>
      <c r="AT212" s="616"/>
      <c r="AU212" s="52"/>
      <c r="AV212" s="52"/>
      <c r="AW212" s="52"/>
      <c r="AX212" s="48"/>
      <c r="AY212" t="str">
        <f t="shared" si="145"/>
        <v/>
      </c>
      <c r="CA212" s="23" t="str">
        <f t="shared" si="146"/>
        <v/>
      </c>
      <c r="CB212" s="23" t="str">
        <f t="shared" si="175"/>
        <v/>
      </c>
      <c r="CC212" s="374"/>
      <c r="CD212" s="374"/>
      <c r="CE212" s="23" t="str">
        <f t="shared" si="178"/>
        <v/>
      </c>
      <c r="CF212" s="23" t="str">
        <f t="shared" si="179"/>
        <v/>
      </c>
      <c r="CG212" s="23" t="str">
        <f t="shared" si="180"/>
        <v/>
      </c>
      <c r="CH212" s="23" t="str">
        <f t="shared" si="181"/>
        <v/>
      </c>
      <c r="CI212" s="2"/>
      <c r="CJ212" s="2"/>
      <c r="CK212" s="2"/>
      <c r="CL212" s="2"/>
      <c r="CM212" s="2"/>
      <c r="CN212" s="2"/>
      <c r="CO212" s="24">
        <f t="shared" si="182"/>
        <v>0</v>
      </c>
      <c r="CP212" s="24">
        <f t="shared" si="183"/>
        <v>0</v>
      </c>
      <c r="CQ212" s="374"/>
      <c r="CR212" s="374"/>
      <c r="CS212" s="24">
        <f t="shared" si="185"/>
        <v>0</v>
      </c>
      <c r="CT212" s="24">
        <f>IF(AND($D212&gt;0,AV212=""),1,IF(AV212&gt;$D212,1,0))</f>
        <v>0</v>
      </c>
      <c r="CU212" s="24">
        <f t="shared" si="185"/>
        <v>0</v>
      </c>
      <c r="CV212" s="24">
        <f t="shared" si="185"/>
        <v>0</v>
      </c>
    </row>
    <row r="213" spans="1:100" customFormat="1" x14ac:dyDescent="0.25">
      <c r="A213" s="1323"/>
      <c r="B213" s="1323" t="s">
        <v>227</v>
      </c>
      <c r="C213" s="286" t="s">
        <v>228</v>
      </c>
      <c r="D213" s="265">
        <f t="shared" si="186"/>
        <v>0</v>
      </c>
      <c r="E213" s="304">
        <f t="shared" si="189"/>
        <v>0</v>
      </c>
      <c r="F213" s="372">
        <f t="shared" si="189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 t="str">
        <f t="shared" si="146"/>
        <v/>
      </c>
      <c r="CB213" s="23" t="str">
        <f t="shared" si="175"/>
        <v/>
      </c>
      <c r="CC213" s="374"/>
      <c r="CD213" s="374"/>
      <c r="CE213" s="23" t="str">
        <f t="shared" si="178"/>
        <v/>
      </c>
      <c r="CF213" s="23" t="str">
        <f t="shared" si="179"/>
        <v/>
      </c>
      <c r="CG213" s="23" t="str">
        <f t="shared" si="180"/>
        <v/>
      </c>
      <c r="CH213" s="23" t="str">
        <f t="shared" si="181"/>
        <v/>
      </c>
      <c r="CI213" s="2"/>
      <c r="CJ213" s="2"/>
      <c r="CK213" s="2"/>
      <c r="CL213" s="2"/>
      <c r="CM213" s="2"/>
      <c r="CN213" s="2"/>
      <c r="CO213" s="24">
        <f t="shared" si="182"/>
        <v>0</v>
      </c>
      <c r="CP213" s="24">
        <f t="shared" si="183"/>
        <v>0</v>
      </c>
      <c r="CQ213" s="374"/>
      <c r="CR213" s="374"/>
      <c r="CS213" s="24">
        <f t="shared" si="185"/>
        <v>0</v>
      </c>
      <c r="CT213" s="24">
        <f>IF(AND($D213&gt;0,AV213=""),1,IF(AV213&gt;$D213,1,0))</f>
        <v>0</v>
      </c>
      <c r="CU213" s="24">
        <f t="shared" si="185"/>
        <v>0</v>
      </c>
      <c r="CV213" s="24">
        <f t="shared" si="185"/>
        <v>0</v>
      </c>
    </row>
    <row r="214" spans="1:100" customFormat="1" x14ac:dyDescent="0.25">
      <c r="A214" s="1323"/>
      <c r="B214" s="1323"/>
      <c r="C214" s="380" t="s">
        <v>237</v>
      </c>
      <c r="D214" s="352">
        <f t="shared" si="186"/>
        <v>0</v>
      </c>
      <c r="E214" s="353">
        <f t="shared" si="189"/>
        <v>0</v>
      </c>
      <c r="F214" s="298">
        <f t="shared" si="189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 t="str">
        <f t="shared" si="146"/>
        <v/>
      </c>
      <c r="CB214" s="23" t="str">
        <f t="shared" si="175"/>
        <v/>
      </c>
      <c r="CC214" s="374"/>
      <c r="CD214" s="374"/>
      <c r="CE214" s="23" t="str">
        <f t="shared" si="178"/>
        <v/>
      </c>
      <c r="CF214" s="374"/>
      <c r="CG214" s="23" t="str">
        <f t="shared" si="180"/>
        <v/>
      </c>
      <c r="CH214" s="23" t="str">
        <f t="shared" si="181"/>
        <v/>
      </c>
      <c r="CI214" s="2"/>
      <c r="CJ214" s="2"/>
      <c r="CK214" s="2"/>
      <c r="CL214" s="2"/>
      <c r="CM214" s="2"/>
      <c r="CN214" s="2"/>
      <c r="CO214" s="24">
        <f t="shared" si="182"/>
        <v>0</v>
      </c>
      <c r="CP214" s="24">
        <f t="shared" si="183"/>
        <v>0</v>
      </c>
      <c r="CQ214" s="374"/>
      <c r="CR214" s="374"/>
      <c r="CS214" s="24">
        <f t="shared" si="185"/>
        <v>0</v>
      </c>
      <c r="CT214" s="374"/>
      <c r="CU214" s="24">
        <f t="shared" si="185"/>
        <v>0</v>
      </c>
      <c r="CV214" s="24">
        <f t="shared" si="185"/>
        <v>0</v>
      </c>
    </row>
    <row r="215" spans="1:100" customFormat="1" x14ac:dyDescent="0.25">
      <c r="A215" s="1323"/>
      <c r="B215" s="1322" t="s">
        <v>103</v>
      </c>
      <c r="C215" s="371" t="s">
        <v>228</v>
      </c>
      <c r="D215" s="265">
        <f t="shared" si="186"/>
        <v>0</v>
      </c>
      <c r="E215" s="343">
        <f t="shared" si="189"/>
        <v>0</v>
      </c>
      <c r="F215" s="372">
        <f t="shared" si="189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 t="str">
        <f t="shared" si="146"/>
        <v/>
      </c>
      <c r="CB215" s="23" t="str">
        <f t="shared" si="175"/>
        <v/>
      </c>
      <c r="CC215" s="374"/>
      <c r="CD215" s="374"/>
      <c r="CE215" s="23" t="str">
        <f t="shared" si="178"/>
        <v/>
      </c>
      <c r="CF215" s="23" t="str">
        <f t="shared" si="179"/>
        <v/>
      </c>
      <c r="CG215" s="23" t="str">
        <f t="shared" si="180"/>
        <v/>
      </c>
      <c r="CH215" s="23" t="str">
        <f t="shared" si="181"/>
        <v/>
      </c>
      <c r="CI215" s="2"/>
      <c r="CJ215" s="2"/>
      <c r="CK215" s="2"/>
      <c r="CL215" s="2"/>
      <c r="CM215" s="2"/>
      <c r="CN215" s="2"/>
      <c r="CO215" s="24">
        <f t="shared" si="182"/>
        <v>0</v>
      </c>
      <c r="CP215" s="24">
        <f t="shared" si="183"/>
        <v>0</v>
      </c>
      <c r="CQ215" s="374"/>
      <c r="CR215" s="374"/>
      <c r="CS215" s="24">
        <f t="shared" si="185"/>
        <v>0</v>
      </c>
      <c r="CT215" s="24">
        <f>IF(AND($D215&gt;0,AV215=""),1,IF(AV215&gt;$D215,1,0))</f>
        <v>0</v>
      </c>
      <c r="CU215" s="24">
        <f t="shared" si="185"/>
        <v>0</v>
      </c>
      <c r="CV215" s="24">
        <f t="shared" si="185"/>
        <v>0</v>
      </c>
    </row>
    <row r="216" spans="1:100" customFormat="1" x14ac:dyDescent="0.25">
      <c r="A216" s="1324"/>
      <c r="B216" s="1324"/>
      <c r="C216" s="381" t="s">
        <v>238</v>
      </c>
      <c r="D216" s="352">
        <f t="shared" si="186"/>
        <v>0</v>
      </c>
      <c r="E216" s="343">
        <f t="shared" si="189"/>
        <v>0</v>
      </c>
      <c r="F216" s="372">
        <f t="shared" si="189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 t="str">
        <f t="shared" si="146"/>
        <v/>
      </c>
      <c r="CB216" s="23" t="str">
        <f t="shared" si="175"/>
        <v/>
      </c>
      <c r="CC216" s="374"/>
      <c r="CD216" s="374"/>
      <c r="CE216" s="23" t="str">
        <f t="shared" si="178"/>
        <v/>
      </c>
      <c r="CF216" s="374"/>
      <c r="CG216" s="23" t="str">
        <f t="shared" si="180"/>
        <v/>
      </c>
      <c r="CH216" s="23" t="str">
        <f t="shared" si="181"/>
        <v/>
      </c>
      <c r="CI216" s="2"/>
      <c r="CJ216" s="2"/>
      <c r="CK216" s="2"/>
      <c r="CL216" s="2"/>
      <c r="CM216" s="2"/>
      <c r="CN216" s="2"/>
      <c r="CO216" s="24">
        <f t="shared" si="182"/>
        <v>0</v>
      </c>
      <c r="CP216" s="24">
        <f t="shared" si="183"/>
        <v>0</v>
      </c>
      <c r="CQ216" s="374"/>
      <c r="CR216" s="374"/>
      <c r="CS216" s="24">
        <f t="shared" si="185"/>
        <v>0</v>
      </c>
      <c r="CT216" s="374"/>
      <c r="CU216" s="24">
        <f t="shared" si="185"/>
        <v>0</v>
      </c>
      <c r="CV216" s="24">
        <f t="shared" si="185"/>
        <v>0</v>
      </c>
    </row>
    <row r="217" spans="1:100" customFormat="1" x14ac:dyDescent="0.25">
      <c r="A217" s="1402" t="s">
        <v>239</v>
      </c>
      <c r="B217" s="1322" t="s">
        <v>240</v>
      </c>
      <c r="C217" s="383" t="s">
        <v>241</v>
      </c>
      <c r="D217" s="265">
        <f t="shared" si="186"/>
        <v>0</v>
      </c>
      <c r="E217" s="304">
        <f t="shared" ref="E217:F219" si="190">SUM(Y217+AA217+AC217+AE217+AG217+AI217+AK217+AM217+AO217)</f>
        <v>0</v>
      </c>
      <c r="F217" s="384">
        <f t="shared" si="190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 t="str">
        <f t="shared" si="146"/>
        <v/>
      </c>
      <c r="CB217" s="23" t="str">
        <f t="shared" si="175"/>
        <v/>
      </c>
      <c r="CC217" s="23" t="str">
        <f t="shared" si="176"/>
        <v/>
      </c>
      <c r="CD217" s="23" t="str">
        <f t="shared" si="177"/>
        <v/>
      </c>
      <c r="CE217" s="23" t="str">
        <f t="shared" si="178"/>
        <v/>
      </c>
      <c r="CF217" s="23" t="str">
        <f t="shared" si="179"/>
        <v/>
      </c>
      <c r="CG217" s="23" t="str">
        <f t="shared" si="180"/>
        <v/>
      </c>
      <c r="CH217" s="23" t="str">
        <f t="shared" si="181"/>
        <v/>
      </c>
      <c r="CI217" s="2"/>
      <c r="CJ217" s="2"/>
      <c r="CK217" s="2"/>
      <c r="CL217" s="2"/>
      <c r="CM217" s="2"/>
      <c r="CN217" s="2"/>
      <c r="CO217" s="24">
        <f t="shared" si="182"/>
        <v>0</v>
      </c>
      <c r="CP217" s="24">
        <f t="shared" si="183"/>
        <v>0</v>
      </c>
      <c r="CQ217" s="24">
        <f t="shared" si="183"/>
        <v>0</v>
      </c>
      <c r="CR217" s="24">
        <f t="shared" ref="CR217:CR226" si="191">IF(AND(D217&gt;0,AT217=""),1,IF(AT217&gt;D217,1,0))</f>
        <v>0</v>
      </c>
      <c r="CS217" s="24">
        <f t="shared" si="185"/>
        <v>0</v>
      </c>
      <c r="CT217" s="24">
        <f>IF(AND($D217&gt;0,AV217=""),1,IF(AV217&gt;$D217,1,0))</f>
        <v>0</v>
      </c>
      <c r="CU217" s="24">
        <f t="shared" si="185"/>
        <v>0</v>
      </c>
      <c r="CV217" s="24">
        <f t="shared" si="185"/>
        <v>0</v>
      </c>
    </row>
    <row r="218" spans="1:100" customFormat="1" ht="22.5" x14ac:dyDescent="0.25">
      <c r="A218" s="1400"/>
      <c r="B218" s="1323"/>
      <c r="C218" s="385" t="s">
        <v>242</v>
      </c>
      <c r="D218" s="609">
        <f t="shared" si="186"/>
        <v>0</v>
      </c>
      <c r="E218" s="533">
        <f t="shared" si="190"/>
        <v>0</v>
      </c>
      <c r="F218" s="294">
        <f t="shared" si="190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 t="str">
        <f t="shared" si="146"/>
        <v/>
      </c>
      <c r="CB218" s="23" t="str">
        <f t="shared" si="175"/>
        <v/>
      </c>
      <c r="CC218" s="23" t="str">
        <f t="shared" si="176"/>
        <v/>
      </c>
      <c r="CD218" s="23" t="str">
        <f t="shared" si="177"/>
        <v/>
      </c>
      <c r="CE218" s="23" t="str">
        <f t="shared" si="178"/>
        <v/>
      </c>
      <c r="CF218" s="23" t="str">
        <f t="shared" si="179"/>
        <v/>
      </c>
      <c r="CG218" s="23" t="str">
        <f t="shared" si="180"/>
        <v/>
      </c>
      <c r="CH218" s="23" t="str">
        <f t="shared" si="181"/>
        <v/>
      </c>
      <c r="CI218" s="2"/>
      <c r="CJ218" s="2"/>
      <c r="CK218" s="2"/>
      <c r="CL218" s="2"/>
      <c r="CM218" s="2"/>
      <c r="CN218" s="2"/>
      <c r="CO218" s="24">
        <f t="shared" si="182"/>
        <v>0</v>
      </c>
      <c r="CP218" s="24">
        <f t="shared" ref="CP218:CQ226" si="192">IF(AND($D218&gt;0,AR218=""),1,IF(AR218&gt;$D218,1,0))</f>
        <v>0</v>
      </c>
      <c r="CQ218" s="24">
        <f t="shared" si="192"/>
        <v>0</v>
      </c>
      <c r="CR218" s="24">
        <f t="shared" si="191"/>
        <v>0</v>
      </c>
      <c r="CS218" s="24">
        <f t="shared" ref="CS218:CS226" si="193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4">IF(AND($D218&gt;0,AW218=""),1,IF(AW218&gt;$D218,1,0))</f>
        <v>0</v>
      </c>
      <c r="CV218" s="24">
        <f t="shared" si="194"/>
        <v>0</v>
      </c>
    </row>
    <row r="219" spans="1:100" customFormat="1" ht="22.5" x14ac:dyDescent="0.25">
      <c r="A219" s="1401"/>
      <c r="B219" s="1324"/>
      <c r="C219" s="386" t="s">
        <v>243</v>
      </c>
      <c r="D219" s="352">
        <f t="shared" si="186"/>
        <v>0</v>
      </c>
      <c r="E219" s="353">
        <f t="shared" si="190"/>
        <v>0</v>
      </c>
      <c r="F219" s="387">
        <f t="shared" si="190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 t="str">
        <f t="shared" si="146"/>
        <v/>
      </c>
      <c r="CB219" s="23" t="str">
        <f t="shared" si="175"/>
        <v/>
      </c>
      <c r="CC219" s="23" t="str">
        <f t="shared" si="176"/>
        <v/>
      </c>
      <c r="CD219" s="23" t="str">
        <f t="shared" si="177"/>
        <v/>
      </c>
      <c r="CE219" s="23" t="str">
        <f t="shared" si="178"/>
        <v/>
      </c>
      <c r="CF219" s="23" t="str">
        <f t="shared" si="179"/>
        <v/>
      </c>
      <c r="CG219" s="23" t="str">
        <f t="shared" si="180"/>
        <v/>
      </c>
      <c r="CH219" s="23" t="str">
        <f t="shared" si="181"/>
        <v/>
      </c>
      <c r="CI219" s="2"/>
      <c r="CJ219" s="2"/>
      <c r="CK219" s="2"/>
      <c r="CL219" s="2"/>
      <c r="CM219" s="2"/>
      <c r="CN219" s="2"/>
      <c r="CO219" s="24">
        <f t="shared" si="182"/>
        <v>0</v>
      </c>
      <c r="CP219" s="24">
        <f t="shared" si="192"/>
        <v>0</v>
      </c>
      <c r="CQ219" s="24">
        <f t="shared" si="192"/>
        <v>0</v>
      </c>
      <c r="CR219" s="24">
        <f t="shared" si="191"/>
        <v>0</v>
      </c>
      <c r="CS219" s="24">
        <f t="shared" si="193"/>
        <v>0</v>
      </c>
      <c r="CT219" s="24">
        <f>IF(AND($D219&gt;0,AV219=""),1,IF(AV219&gt;$D219,1,0))</f>
        <v>0</v>
      </c>
      <c r="CU219" s="24">
        <f t="shared" si="194"/>
        <v>0</v>
      </c>
      <c r="CV219" s="24">
        <f t="shared" si="194"/>
        <v>0</v>
      </c>
    </row>
    <row r="220" spans="1:100" customFormat="1" ht="31.5" x14ac:dyDescent="0.25">
      <c r="A220" s="1400" t="s">
        <v>244</v>
      </c>
      <c r="B220" s="1322" t="s">
        <v>245</v>
      </c>
      <c r="C220" s="388" t="s">
        <v>246</v>
      </c>
      <c r="D220" s="287">
        <f t="shared" si="186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268"/>
      <c r="Z220" s="269"/>
      <c r="AA220" s="268"/>
      <c r="AB220" s="269"/>
      <c r="AC220" s="49"/>
      <c r="AD220" s="48"/>
      <c r="AE220" s="46"/>
      <c r="AF220" s="48"/>
      <c r="AG220" s="46"/>
      <c r="AH220" s="48"/>
      <c r="AI220" s="46"/>
      <c r="AJ220" s="48"/>
      <c r="AK220" s="46"/>
      <c r="AL220" s="48"/>
      <c r="AM220" s="46"/>
      <c r="AN220" s="48"/>
      <c r="AO220" s="46"/>
      <c r="AP220" s="369"/>
      <c r="AQ220" s="51"/>
      <c r="AR220" s="52"/>
      <c r="AS220" s="52"/>
      <c r="AT220" s="52"/>
      <c r="AU220" s="52"/>
      <c r="AV220" s="379"/>
      <c r="AW220" s="52"/>
      <c r="AX220" s="48"/>
      <c r="AY220" t="str">
        <f t="shared" si="145"/>
        <v/>
      </c>
      <c r="CA220" s="23" t="str">
        <f t="shared" si="146"/>
        <v/>
      </c>
      <c r="CB220" s="23" t="str">
        <f t="shared" si="175"/>
        <v/>
      </c>
      <c r="CC220" s="23" t="str">
        <f t="shared" si="176"/>
        <v/>
      </c>
      <c r="CD220" s="23" t="str">
        <f t="shared" si="177"/>
        <v/>
      </c>
      <c r="CE220" s="23" t="str">
        <f t="shared" si="178"/>
        <v/>
      </c>
      <c r="CF220" s="374"/>
      <c r="CG220" s="23" t="str">
        <f t="shared" si="180"/>
        <v/>
      </c>
      <c r="CH220" s="23" t="str">
        <f t="shared" si="181"/>
        <v/>
      </c>
      <c r="CI220" s="2"/>
      <c r="CJ220" s="2"/>
      <c r="CK220" s="2"/>
      <c r="CL220" s="2"/>
      <c r="CM220" s="2"/>
      <c r="CN220" s="2"/>
      <c r="CO220" s="24">
        <f t="shared" si="182"/>
        <v>0</v>
      </c>
      <c r="CP220" s="24">
        <f t="shared" si="192"/>
        <v>0</v>
      </c>
      <c r="CQ220" s="24">
        <f t="shared" si="192"/>
        <v>0</v>
      </c>
      <c r="CR220" s="24">
        <f t="shared" si="191"/>
        <v>0</v>
      </c>
      <c r="CS220" s="24">
        <f t="shared" si="193"/>
        <v>0</v>
      </c>
      <c r="CT220" s="374"/>
      <c r="CU220" s="24">
        <f t="shared" si="194"/>
        <v>0</v>
      </c>
      <c r="CV220" s="24">
        <f t="shared" si="194"/>
        <v>0</v>
      </c>
    </row>
    <row r="221" spans="1:100" customFormat="1" ht="31.5" x14ac:dyDescent="0.25">
      <c r="A221" s="1401"/>
      <c r="B221" s="1324"/>
      <c r="C221" s="389" t="s">
        <v>247</v>
      </c>
      <c r="D221" s="352">
        <f t="shared" si="186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 t="str">
        <f t="shared" si="146"/>
        <v/>
      </c>
      <c r="CB221" s="23" t="str">
        <f t="shared" si="175"/>
        <v/>
      </c>
      <c r="CC221" s="23" t="str">
        <f t="shared" si="176"/>
        <v/>
      </c>
      <c r="CD221" s="23" t="str">
        <f t="shared" si="177"/>
        <v/>
      </c>
      <c r="CE221" s="23" t="str">
        <f t="shared" si="178"/>
        <v/>
      </c>
      <c r="CF221" s="374"/>
      <c r="CG221" s="23" t="str">
        <f t="shared" si="180"/>
        <v/>
      </c>
      <c r="CH221" s="23" t="str">
        <f t="shared" si="181"/>
        <v/>
      </c>
      <c r="CI221" s="2"/>
      <c r="CJ221" s="2"/>
      <c r="CK221" s="2"/>
      <c r="CL221" s="2"/>
      <c r="CM221" s="2"/>
      <c r="CN221" s="2"/>
      <c r="CO221" s="24">
        <f t="shared" si="182"/>
        <v>0</v>
      </c>
      <c r="CP221" s="24">
        <f t="shared" si="192"/>
        <v>0</v>
      </c>
      <c r="CQ221" s="24">
        <f t="shared" si="192"/>
        <v>0</v>
      </c>
      <c r="CR221" s="24">
        <f t="shared" si="191"/>
        <v>0</v>
      </c>
      <c r="CS221" s="24">
        <f t="shared" si="193"/>
        <v>0</v>
      </c>
      <c r="CT221" s="374"/>
      <c r="CU221" s="24">
        <f t="shared" si="194"/>
        <v>0</v>
      </c>
      <c r="CV221" s="24">
        <f t="shared" si="194"/>
        <v>0</v>
      </c>
    </row>
    <row r="222" spans="1:100" customFormat="1" x14ac:dyDescent="0.25">
      <c r="A222" s="1402" t="s">
        <v>248</v>
      </c>
      <c r="B222" s="1403" t="s">
        <v>249</v>
      </c>
      <c r="C222" s="388" t="s">
        <v>228</v>
      </c>
      <c r="D222" s="265">
        <f t="shared" si="186"/>
        <v>0</v>
      </c>
      <c r="E222" s="390">
        <f t="shared" ref="E222:F226" si="195">SUM(AA222+AC222+AE222+AG222+AI222+AK222+AM222+AO222)</f>
        <v>0</v>
      </c>
      <c r="F222" s="384">
        <f t="shared" si="195"/>
        <v>0</v>
      </c>
      <c r="G222" s="271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49"/>
      <c r="AB222" s="47"/>
      <c r="AC222" s="49"/>
      <c r="AD222" s="48"/>
      <c r="AE222" s="49"/>
      <c r="AF222" s="48"/>
      <c r="AG222" s="49"/>
      <c r="AH222" s="48"/>
      <c r="AI222" s="49"/>
      <c r="AJ222" s="48"/>
      <c r="AK222" s="49"/>
      <c r="AL222" s="48"/>
      <c r="AM222" s="49"/>
      <c r="AN222" s="48"/>
      <c r="AO222" s="46"/>
      <c r="AP222" s="369"/>
      <c r="AQ222" s="51"/>
      <c r="AR222" s="52"/>
      <c r="AS222" s="52"/>
      <c r="AT222" s="52"/>
      <c r="AU222" s="52"/>
      <c r="AV222" s="52"/>
      <c r="AW222" s="52"/>
      <c r="AX222" s="48"/>
      <c r="AY222" t="str">
        <f t="shared" si="145"/>
        <v/>
      </c>
      <c r="CA222" s="23" t="str">
        <f t="shared" si="146"/>
        <v/>
      </c>
      <c r="CB222" s="23" t="str">
        <f t="shared" si="175"/>
        <v/>
      </c>
      <c r="CC222" s="23" t="str">
        <f t="shared" si="176"/>
        <v/>
      </c>
      <c r="CD222" s="23" t="str">
        <f t="shared" si="177"/>
        <v/>
      </c>
      <c r="CE222" s="23" t="str">
        <f t="shared" si="178"/>
        <v/>
      </c>
      <c r="CF222" s="23" t="str">
        <f t="shared" si="179"/>
        <v/>
      </c>
      <c r="CG222" s="23" t="str">
        <f t="shared" si="180"/>
        <v/>
      </c>
      <c r="CH222" s="23" t="str">
        <f t="shared" si="181"/>
        <v/>
      </c>
      <c r="CI222" s="2"/>
      <c r="CJ222" s="2"/>
      <c r="CK222" s="2"/>
      <c r="CL222" s="2"/>
      <c r="CM222" s="2"/>
      <c r="CN222" s="2"/>
      <c r="CO222" s="24">
        <f t="shared" si="182"/>
        <v>0</v>
      </c>
      <c r="CP222" s="24">
        <f t="shared" si="192"/>
        <v>0</v>
      </c>
      <c r="CQ222" s="24">
        <f t="shared" si="192"/>
        <v>0</v>
      </c>
      <c r="CR222" s="24">
        <f t="shared" si="191"/>
        <v>0</v>
      </c>
      <c r="CS222" s="24">
        <f t="shared" si="193"/>
        <v>0</v>
      </c>
      <c r="CT222" s="24">
        <f>IF(AND($D222&gt;0,AV222=""),1,IF(AV222&gt;$D222,1,0))</f>
        <v>0</v>
      </c>
      <c r="CU222" s="24">
        <f t="shared" si="194"/>
        <v>0</v>
      </c>
      <c r="CV222" s="24">
        <f t="shared" si="194"/>
        <v>0</v>
      </c>
    </row>
    <row r="223" spans="1:100" customFormat="1" x14ac:dyDescent="0.25">
      <c r="A223" s="1400"/>
      <c r="B223" s="1404"/>
      <c r="C223" s="391" t="s">
        <v>250</v>
      </c>
      <c r="D223" s="392">
        <f t="shared" si="186"/>
        <v>0</v>
      </c>
      <c r="E223" s="393">
        <f t="shared" si="195"/>
        <v>0</v>
      </c>
      <c r="F223" s="387">
        <f t="shared" si="195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 t="str">
        <f t="shared" si="146"/>
        <v/>
      </c>
      <c r="CB223" s="23" t="str">
        <f t="shared" si="175"/>
        <v/>
      </c>
      <c r="CC223" s="23" t="str">
        <f t="shared" si="176"/>
        <v/>
      </c>
      <c r="CD223" s="23" t="str">
        <f t="shared" si="177"/>
        <v/>
      </c>
      <c r="CE223" s="23" t="str">
        <f t="shared" si="178"/>
        <v/>
      </c>
      <c r="CF223" s="374"/>
      <c r="CG223" s="23" t="str">
        <f t="shared" si="180"/>
        <v/>
      </c>
      <c r="CH223" s="23" t="str">
        <f t="shared" si="181"/>
        <v/>
      </c>
      <c r="CI223" s="2"/>
      <c r="CJ223" s="2"/>
      <c r="CK223" s="2"/>
      <c r="CL223" s="2"/>
      <c r="CM223" s="2"/>
      <c r="CN223" s="2"/>
      <c r="CO223" s="24">
        <f t="shared" si="182"/>
        <v>0</v>
      </c>
      <c r="CP223" s="24">
        <f t="shared" si="192"/>
        <v>0</v>
      </c>
      <c r="CQ223" s="24">
        <f t="shared" si="192"/>
        <v>0</v>
      </c>
      <c r="CR223" s="24">
        <f t="shared" si="191"/>
        <v>0</v>
      </c>
      <c r="CS223" s="24">
        <f t="shared" si="193"/>
        <v>0</v>
      </c>
      <c r="CT223" s="374"/>
      <c r="CU223" s="24">
        <f t="shared" si="194"/>
        <v>0</v>
      </c>
      <c r="CV223" s="24">
        <f t="shared" si="194"/>
        <v>0</v>
      </c>
    </row>
    <row r="224" spans="1:100" customFormat="1" x14ac:dyDescent="0.25">
      <c r="A224" s="1400"/>
      <c r="B224" s="1322" t="s">
        <v>251</v>
      </c>
      <c r="C224" s="388" t="s">
        <v>228</v>
      </c>
      <c r="D224" s="265">
        <f t="shared" si="186"/>
        <v>0</v>
      </c>
      <c r="E224" s="343">
        <f t="shared" si="195"/>
        <v>0</v>
      </c>
      <c r="F224" s="289">
        <f t="shared" si="195"/>
        <v>0</v>
      </c>
      <c r="G224" s="271"/>
      <c r="H224" s="269"/>
      <c r="I224" s="268"/>
      <c r="J224" s="269"/>
      <c r="K224" s="268"/>
      <c r="L224" s="269"/>
      <c r="M224" s="268"/>
      <c r="N224" s="269"/>
      <c r="O224" s="268"/>
      <c r="P224" s="269"/>
      <c r="Q224" s="268"/>
      <c r="R224" s="269"/>
      <c r="S224" s="268"/>
      <c r="T224" s="269"/>
      <c r="U224" s="268"/>
      <c r="V224" s="269"/>
      <c r="W224" s="268"/>
      <c r="X224" s="269"/>
      <c r="Y224" s="268"/>
      <c r="Z224" s="269"/>
      <c r="AA224" s="187"/>
      <c r="AB224" s="19"/>
      <c r="AC224" s="49"/>
      <c r="AD224" s="48"/>
      <c r="AE224" s="49"/>
      <c r="AF224" s="48"/>
      <c r="AG224" s="49"/>
      <c r="AH224" s="48"/>
      <c r="AI224" s="49"/>
      <c r="AJ224" s="48"/>
      <c r="AK224" s="49"/>
      <c r="AL224" s="48"/>
      <c r="AM224" s="49"/>
      <c r="AN224" s="48"/>
      <c r="AO224" s="46"/>
      <c r="AP224" s="48"/>
      <c r="AQ224" s="51"/>
      <c r="AR224" s="52"/>
      <c r="AS224" s="52"/>
      <c r="AT224" s="52"/>
      <c r="AU224" s="52"/>
      <c r="AV224" s="52"/>
      <c r="AW224" s="52"/>
      <c r="AX224" s="48"/>
      <c r="AY224" t="str">
        <f t="shared" si="145"/>
        <v/>
      </c>
      <c r="CA224" s="23" t="str">
        <f t="shared" si="146"/>
        <v/>
      </c>
      <c r="CB224" s="23" t="str">
        <f t="shared" si="175"/>
        <v/>
      </c>
      <c r="CC224" s="23" t="str">
        <f t="shared" si="176"/>
        <v/>
      </c>
      <c r="CD224" s="23" t="str">
        <f t="shared" si="177"/>
        <v/>
      </c>
      <c r="CE224" s="23" t="str">
        <f t="shared" si="178"/>
        <v/>
      </c>
      <c r="CF224" s="23" t="str">
        <f t="shared" si="179"/>
        <v/>
      </c>
      <c r="CG224" s="23" t="str">
        <f t="shared" si="180"/>
        <v/>
      </c>
      <c r="CH224" s="23" t="str">
        <f t="shared" si="181"/>
        <v/>
      </c>
      <c r="CI224" s="2"/>
      <c r="CJ224" s="2"/>
      <c r="CK224" s="2"/>
      <c r="CL224" s="2"/>
      <c r="CM224" s="2"/>
      <c r="CN224" s="2"/>
      <c r="CO224" s="24">
        <f t="shared" si="182"/>
        <v>0</v>
      </c>
      <c r="CP224" s="24">
        <f t="shared" si="192"/>
        <v>0</v>
      </c>
      <c r="CQ224" s="24">
        <f t="shared" si="192"/>
        <v>0</v>
      </c>
      <c r="CR224" s="24">
        <f t="shared" si="191"/>
        <v>0</v>
      </c>
      <c r="CS224" s="24">
        <f t="shared" si="193"/>
        <v>0</v>
      </c>
      <c r="CT224" s="24">
        <f>IF(AND($D224&gt;0,AV224=""),1,IF(AV224&gt;$D224,1,0))</f>
        <v>0</v>
      </c>
      <c r="CU224" s="24">
        <f t="shared" si="194"/>
        <v>0</v>
      </c>
      <c r="CV224" s="24">
        <f t="shared" si="194"/>
        <v>0</v>
      </c>
    </row>
    <row r="225" spans="1:100" customFormat="1" x14ac:dyDescent="0.25">
      <c r="A225" s="1400"/>
      <c r="B225" s="1323"/>
      <c r="C225" s="395" t="s">
        <v>232</v>
      </c>
      <c r="D225" s="287">
        <f t="shared" si="186"/>
        <v>0</v>
      </c>
      <c r="E225" s="343">
        <f t="shared" si="195"/>
        <v>0</v>
      </c>
      <c r="F225" s="294">
        <f t="shared" si="195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 t="str">
        <f t="shared" si="146"/>
        <v/>
      </c>
      <c r="CB225" s="23" t="str">
        <f t="shared" si="175"/>
        <v/>
      </c>
      <c r="CC225" s="23" t="str">
        <f t="shared" si="176"/>
        <v/>
      </c>
      <c r="CD225" s="23" t="str">
        <f t="shared" si="177"/>
        <v/>
      </c>
      <c r="CE225" s="23" t="str">
        <f t="shared" si="178"/>
        <v/>
      </c>
      <c r="CF225" s="374"/>
      <c r="CG225" s="23" t="str">
        <f t="shared" si="180"/>
        <v/>
      </c>
      <c r="CH225" s="23" t="str">
        <f t="shared" si="181"/>
        <v/>
      </c>
      <c r="CI225" s="2"/>
      <c r="CJ225" s="2"/>
      <c r="CK225" s="2"/>
      <c r="CL225" s="2"/>
      <c r="CM225" s="2"/>
      <c r="CN225" s="2"/>
      <c r="CO225" s="24">
        <f t="shared" si="182"/>
        <v>0</v>
      </c>
      <c r="CP225" s="24">
        <f t="shared" si="192"/>
        <v>0</v>
      </c>
      <c r="CQ225" s="24">
        <f t="shared" si="192"/>
        <v>0</v>
      </c>
      <c r="CR225" s="24">
        <f t="shared" si="191"/>
        <v>0</v>
      </c>
      <c r="CS225" s="24">
        <f t="shared" si="193"/>
        <v>0</v>
      </c>
      <c r="CT225" s="374"/>
      <c r="CU225" s="24">
        <f t="shared" si="194"/>
        <v>0</v>
      </c>
      <c r="CV225" s="24">
        <f t="shared" si="194"/>
        <v>0</v>
      </c>
    </row>
    <row r="226" spans="1:100" customFormat="1" x14ac:dyDescent="0.25">
      <c r="A226" s="1401"/>
      <c r="B226" s="1324"/>
      <c r="C226" s="389" t="s">
        <v>252</v>
      </c>
      <c r="D226" s="316">
        <f t="shared" si="186"/>
        <v>0</v>
      </c>
      <c r="E226" s="396">
        <f t="shared" si="195"/>
        <v>0</v>
      </c>
      <c r="F226" s="387">
        <f t="shared" si="195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 t="str">
        <f t="shared" si="146"/>
        <v/>
      </c>
      <c r="CB226" s="23" t="str">
        <f t="shared" si="175"/>
        <v/>
      </c>
      <c r="CC226" s="23" t="str">
        <f t="shared" si="176"/>
        <v/>
      </c>
      <c r="CD226" s="23" t="str">
        <f t="shared" si="177"/>
        <v/>
      </c>
      <c r="CE226" s="23" t="str">
        <f t="shared" si="178"/>
        <v/>
      </c>
      <c r="CF226" s="374"/>
      <c r="CG226" s="23" t="str">
        <f t="shared" si="180"/>
        <v/>
      </c>
      <c r="CH226" s="23" t="str">
        <f t="shared" si="181"/>
        <v/>
      </c>
      <c r="CI226" s="2"/>
      <c r="CJ226" s="2"/>
      <c r="CK226" s="2"/>
      <c r="CL226" s="2"/>
      <c r="CM226" s="2"/>
      <c r="CN226" s="2"/>
      <c r="CO226" s="24">
        <f t="shared" si="182"/>
        <v>0</v>
      </c>
      <c r="CP226" s="24">
        <f t="shared" si="192"/>
        <v>0</v>
      </c>
      <c r="CQ226" s="24">
        <f t="shared" si="192"/>
        <v>0</v>
      </c>
      <c r="CR226" s="24">
        <f t="shared" si="191"/>
        <v>0</v>
      </c>
      <c r="CS226" s="24">
        <f t="shared" si="193"/>
        <v>0</v>
      </c>
      <c r="CT226" s="374"/>
      <c r="CU226" s="24">
        <f t="shared" si="194"/>
        <v>0</v>
      </c>
      <c r="CV226" s="24">
        <f t="shared" si="194"/>
        <v>0</v>
      </c>
    </row>
    <row r="227" spans="1:100" customForma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6">CA227&amp;CB227&amp;CC227&amp;CD227&amp;CE227&amp;CF227&amp;CH227</f>
        <v/>
      </c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 customForma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267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302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 customFormat="1" x14ac:dyDescent="0.25">
      <c r="A229" s="1289"/>
      <c r="B229" s="1290"/>
      <c r="C229" s="1291"/>
      <c r="D229" s="1395"/>
      <c r="E229" s="1396"/>
      <c r="F229" s="1307"/>
      <c r="G229" s="1339" t="s">
        <v>14</v>
      </c>
      <c r="H229" s="1310"/>
      <c r="I229" s="1267" t="s">
        <v>15</v>
      </c>
      <c r="J229" s="1268"/>
      <c r="K229" s="1301" t="s">
        <v>16</v>
      </c>
      <c r="L229" s="1268"/>
      <c r="M229" s="1267" t="s">
        <v>17</v>
      </c>
      <c r="N229" s="1268"/>
      <c r="O229" s="1267" t="s">
        <v>18</v>
      </c>
      <c r="P229" s="1268"/>
      <c r="Q229" s="1267" t="s">
        <v>19</v>
      </c>
      <c r="R229" s="1268"/>
      <c r="S229" s="1267" t="s">
        <v>20</v>
      </c>
      <c r="T229" s="1268"/>
      <c r="U229" s="1267" t="s">
        <v>21</v>
      </c>
      <c r="V229" s="1268"/>
      <c r="W229" s="1267" t="s">
        <v>22</v>
      </c>
      <c r="X229" s="1268"/>
      <c r="Y229" s="1267" t="s">
        <v>23</v>
      </c>
      <c r="Z229" s="1285"/>
      <c r="AA229" s="1267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 customFormat="1" x14ac:dyDescent="0.25">
      <c r="A230" s="1292"/>
      <c r="B230" s="1293"/>
      <c r="C230" s="1294"/>
      <c r="D230" s="635" t="s">
        <v>32</v>
      </c>
      <c r="E230" s="629" t="s">
        <v>33</v>
      </c>
      <c r="F230" s="12" t="s">
        <v>34</v>
      </c>
      <c r="G230" s="632" t="s">
        <v>33</v>
      </c>
      <c r="H230" s="12" t="s">
        <v>34</v>
      </c>
      <c r="I230" s="632" t="s">
        <v>33</v>
      </c>
      <c r="J230" s="12" t="s">
        <v>34</v>
      </c>
      <c r="K230" s="13" t="s">
        <v>33</v>
      </c>
      <c r="L230" s="12" t="s">
        <v>34</v>
      </c>
      <c r="M230" s="13" t="s">
        <v>33</v>
      </c>
      <c r="N230" s="12" t="s">
        <v>34</v>
      </c>
      <c r="O230" s="13" t="s">
        <v>33</v>
      </c>
      <c r="P230" s="12" t="s">
        <v>34</v>
      </c>
      <c r="Q230" s="13" t="s">
        <v>33</v>
      </c>
      <c r="R230" s="12" t="s">
        <v>34</v>
      </c>
      <c r="S230" s="13" t="s">
        <v>33</v>
      </c>
      <c r="T230" s="12" t="s">
        <v>34</v>
      </c>
      <c r="U230" s="13" t="s">
        <v>33</v>
      </c>
      <c r="V230" s="12" t="s">
        <v>34</v>
      </c>
      <c r="W230" s="13" t="s">
        <v>33</v>
      </c>
      <c r="X230" s="12" t="s">
        <v>34</v>
      </c>
      <c r="Y230" s="13" t="s">
        <v>33</v>
      </c>
      <c r="Z230" s="12" t="s">
        <v>34</v>
      </c>
      <c r="AA230" s="13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 customFormat="1" x14ac:dyDescent="0.25">
      <c r="A231" s="1384" t="s">
        <v>260</v>
      </c>
      <c r="B231" s="1385"/>
      <c r="C231" s="1386"/>
      <c r="D231" s="265">
        <f>SUM(E231+F231)</f>
        <v>0</v>
      </c>
      <c r="E231" s="44">
        <f>+K231+M231+O231+Q231+S231</f>
        <v>0</v>
      </c>
      <c r="F231" s="398">
        <f>+L231+N231+P231+R231+T231</f>
        <v>0</v>
      </c>
      <c r="G231" s="306"/>
      <c r="H231" s="399"/>
      <c r="I231" s="306"/>
      <c r="J231" s="399"/>
      <c r="K231" s="46"/>
      <c r="L231" s="48"/>
      <c r="M231" s="46"/>
      <c r="N231" s="48"/>
      <c r="O231" s="46"/>
      <c r="P231" s="48"/>
      <c r="Q231" s="46"/>
      <c r="R231" s="48"/>
      <c r="S231" s="46"/>
      <c r="T231" s="48"/>
      <c r="U231" s="271"/>
      <c r="V231" s="185"/>
      <c r="W231" s="271"/>
      <c r="X231" s="185"/>
      <c r="Y231" s="271"/>
      <c r="Z231" s="185"/>
      <c r="AA231" s="271"/>
      <c r="AB231" s="400"/>
      <c r="AC231" s="51"/>
      <c r="AD231" s="401">
        <f>SUM(AE231:AG231)</f>
        <v>0</v>
      </c>
      <c r="AE231" s="52"/>
      <c r="AF231" s="52"/>
      <c r="AG231" s="402"/>
      <c r="AH231" s="51"/>
      <c r="AI231" s="4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7">IF(AND($D231&gt;0,AH231=""),1,IF(AH231&gt;$D231,1,0))</f>
        <v>0</v>
      </c>
      <c r="CR231" s="173">
        <f t="shared" si="197"/>
        <v>0</v>
      </c>
      <c r="CS231" s="2"/>
      <c r="CT231" s="2"/>
      <c r="CU231" s="2"/>
      <c r="CV231" s="2"/>
    </row>
    <row r="232" spans="1:100" customForma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8">SUM(AE232:AG232)</f>
        <v>0</v>
      </c>
      <c r="AE232" s="22"/>
      <c r="AF232" s="22"/>
      <c r="AG232" s="405"/>
      <c r="AH232" s="21"/>
      <c r="AI232" s="18"/>
      <c r="AJ232" t="str">
        <f t="shared" ref="AJ232:AJ236" si="199">CA232&amp;CB232&amp;CC232&amp;CD232</f>
        <v/>
      </c>
      <c r="CA232" s="23" t="str">
        <f t="shared" ref="CA232:CA234" si="200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201">IF((AD232)&gt;D232," * El Total de actividades de JUNJI + INTEGRA + MINEDUC no puede ser mayor al Total Ambos Sexos.","")</f>
        <v/>
      </c>
      <c r="CC232" s="23" t="str">
        <f t="shared" ref="CC232:CC234" si="202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3">IF(AND($D232&gt;0,AI232="")," * No olvide ingresar la variable Migrantes. Digite cero si no tiene.",IF(AI232&gt;$D232," * La variable Migrantes No puede ser mayor al Total Ambos Sexos.",""))</f>
        <v/>
      </c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173">
        <f>IF(AND($D232&gt;0,AC232=""),1,IF(AC232&gt;D232,1,0))</f>
        <v>0</v>
      </c>
      <c r="CP232" s="173">
        <f>IF((AD232)&gt;D232,1,0)</f>
        <v>0</v>
      </c>
      <c r="CQ232" s="173">
        <f t="shared" si="197"/>
        <v>0</v>
      </c>
      <c r="CR232" s="173">
        <f t="shared" si="197"/>
        <v>0</v>
      </c>
      <c r="CS232" s="2"/>
      <c r="CT232" s="2"/>
      <c r="CU232" s="2"/>
      <c r="CV232" s="2"/>
    </row>
    <row r="233" spans="1:100" customForma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4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8"/>
        <v>0</v>
      </c>
      <c r="AE233" s="407"/>
      <c r="AF233" s="22"/>
      <c r="AG233" s="405"/>
      <c r="AH233" s="21"/>
      <c r="AI233" s="18"/>
      <c r="AJ233" t="str">
        <f t="shared" si="199"/>
        <v/>
      </c>
      <c r="CA233" s="23" t="str">
        <f t="shared" si="200"/>
        <v/>
      </c>
      <c r="CB233" s="23" t="str">
        <f t="shared" si="201"/>
        <v/>
      </c>
      <c r="CC233" s="23" t="str">
        <f t="shared" si="202"/>
        <v/>
      </c>
      <c r="CD233" s="23" t="str">
        <f t="shared" si="203"/>
        <v/>
      </c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173">
        <f>IF(AND($D233&gt;0,AC233=""),1,IF(AC233&gt;D233,1,0))</f>
        <v>0</v>
      </c>
      <c r="CP233" s="173">
        <f>IF((AD233)&gt;D233,1,0)</f>
        <v>0</v>
      </c>
      <c r="CQ233" s="173">
        <f t="shared" si="197"/>
        <v>0</v>
      </c>
      <c r="CR233" s="173">
        <f t="shared" si="197"/>
        <v>0</v>
      </c>
      <c r="CS233" s="2"/>
      <c r="CT233" s="2"/>
      <c r="CU233" s="2"/>
      <c r="CV233" s="2"/>
    </row>
    <row r="234" spans="1:100" customForma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4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9"/>
        <v/>
      </c>
      <c r="CA234" s="23" t="str">
        <f t="shared" si="200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202"/>
        <v/>
      </c>
      <c r="CD234" s="23" t="str">
        <f t="shared" si="203"/>
        <v/>
      </c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173">
        <f>IF(AND($D234&gt;0,AC234=""),1,IF(AC234&gt;D234,1,0))</f>
        <v>0</v>
      </c>
      <c r="CP234" s="173">
        <f>IF((AD234)&gt;D234,1,0)</f>
        <v>0</v>
      </c>
      <c r="CQ234" s="173">
        <f t="shared" si="197"/>
        <v>0</v>
      </c>
      <c r="CR234" s="173">
        <f t="shared" si="197"/>
        <v>0</v>
      </c>
      <c r="CS234" s="2"/>
      <c r="CT234" s="2"/>
      <c r="CU234" s="2"/>
      <c r="CV234" s="2"/>
    </row>
    <row r="235" spans="1:100" customForma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8"/>
        <v>0</v>
      </c>
      <c r="AE235" s="407"/>
      <c r="AF235" s="407"/>
      <c r="AG235" s="418"/>
      <c r="AH235" s="419"/>
      <c r="AI235" s="413"/>
      <c r="AJ235" t="str">
        <f t="shared" si="199"/>
        <v/>
      </c>
      <c r="CA235" s="87"/>
      <c r="CB235" s="87"/>
      <c r="CC235" s="87"/>
      <c r="CD235" s="87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87"/>
      <c r="CP235" s="87"/>
      <c r="CQ235" s="87"/>
      <c r="CR235" s="87"/>
      <c r="CS235" s="2"/>
      <c r="CT235" s="2"/>
      <c r="CU235" s="2"/>
      <c r="CV235" s="2"/>
    </row>
    <row r="236" spans="1:100" customForma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8"/>
        <v>0</v>
      </c>
      <c r="AE236" s="246"/>
      <c r="AF236" s="246"/>
      <c r="AG236" s="425"/>
      <c r="AH236" s="426"/>
      <c r="AI236" s="318"/>
      <c r="AJ236" t="str">
        <f t="shared" si="199"/>
        <v/>
      </c>
      <c r="CA236" s="87"/>
      <c r="CB236" s="87"/>
      <c r="CC236" s="87"/>
      <c r="CD236" s="87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87"/>
      <c r="CP236" s="87"/>
      <c r="CQ236" s="87"/>
      <c r="CR236" s="87"/>
      <c r="CS236" s="2"/>
      <c r="CT236" s="2"/>
      <c r="CU236" s="2"/>
      <c r="CV236" s="2"/>
    </row>
    <row r="237" spans="1:100" customForma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 customForma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 customForma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 customFormat="1" x14ac:dyDescent="0.25">
      <c r="A240" s="1292"/>
      <c r="B240" s="1293"/>
      <c r="C240" s="1294"/>
      <c r="D240" s="635" t="s">
        <v>32</v>
      </c>
      <c r="E240" s="629" t="s">
        <v>33</v>
      </c>
      <c r="F240" s="430" t="s">
        <v>34</v>
      </c>
      <c r="G240" s="1380"/>
      <c r="H240" s="1383"/>
      <c r="I240" s="1383"/>
      <c r="J240" s="1383"/>
      <c r="K240" s="137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4" x14ac:dyDescent="0.25">
      <c r="A241" s="1273" t="s">
        <v>271</v>
      </c>
      <c r="B241" s="1274"/>
      <c r="C241" s="1275"/>
      <c r="D241" s="431">
        <f>SUM(E241:F241)</f>
        <v>0</v>
      </c>
      <c r="E241" s="17">
        <f>SUM(ENERO:DICIEMBRE!E241)</f>
        <v>0</v>
      </c>
      <c r="F241" s="17">
        <f>SUM(ENERO:DICIEMBRE!F241)</f>
        <v>0</v>
      </c>
      <c r="G241" s="17">
        <f>SUM(ENERO:DICIEMBRE!G241)</f>
        <v>0</v>
      </c>
      <c r="H241" s="17">
        <f>SUM(ENERO:DICIEMBRE!H241)</f>
        <v>0</v>
      </c>
      <c r="I241" s="17">
        <f>SUM(ENERO:DICIEMBRE!I241)</f>
        <v>0</v>
      </c>
      <c r="J241" s="17">
        <f>SUM(ENERO:DICIEMBRE!J241)</f>
        <v>0</v>
      </c>
      <c r="K241" s="17">
        <f>SUM(ENERO:DICIEMBRE!K241)</f>
        <v>0</v>
      </c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5">IF(AND($D241&gt;0,G241=""),1,IF(G241&gt;$D241,1,0))</f>
        <v>0</v>
      </c>
      <c r="CP241" s="173">
        <f t="shared" si="205"/>
        <v>0</v>
      </c>
      <c r="CQ241" s="173">
        <f t="shared" si="205"/>
        <v>0</v>
      </c>
      <c r="CR241" s="173">
        <f t="shared" si="205"/>
        <v>0</v>
      </c>
      <c r="CS241" s="173">
        <f t="shared" si="205"/>
        <v>0</v>
      </c>
    </row>
    <row r="242" spans="1:104" x14ac:dyDescent="0.25">
      <c r="A242" s="1276" t="s">
        <v>272</v>
      </c>
      <c r="B242" s="1277"/>
      <c r="C242" s="1278"/>
      <c r="D242" s="619">
        <f>SUM(E242:F242)</f>
        <v>138</v>
      </c>
      <c r="E242" s="17">
        <f>SUM(ENERO:DICIEMBRE!E242)</f>
        <v>87</v>
      </c>
      <c r="F242" s="17">
        <f>SUM(ENERO:DICIEMBRE!F242)</f>
        <v>51</v>
      </c>
      <c r="G242" s="17">
        <f>SUM(ENERO:DICIEMBRE!G242)</f>
        <v>0</v>
      </c>
      <c r="H242" s="17">
        <f>SUM(ENERO:DICIEMBRE!H242)</f>
        <v>93</v>
      </c>
      <c r="I242" s="17">
        <f>SUM(ENERO:DICIEMBRE!I242)</f>
        <v>32</v>
      </c>
      <c r="J242" s="17">
        <f>SUM(ENERO:DICIEMBRE!J242)</f>
        <v>13</v>
      </c>
      <c r="K242" s="17">
        <f>SUM(ENERO:DICIEMBRE!K242)</f>
        <v>0</v>
      </c>
      <c r="L242" t="str">
        <f t="shared" ref="L242:L245" si="206">CA242&amp;CB242&amp;CC242&amp;CD242&amp;CE242</f>
        <v/>
      </c>
      <c r="CA242" s="23" t="str">
        <f t="shared" ref="CA242:CA243" si="207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8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9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10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11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5"/>
        <v>0</v>
      </c>
      <c r="CP242" s="173">
        <f t="shared" si="205"/>
        <v>0</v>
      </c>
      <c r="CQ242" s="173">
        <f t="shared" si="205"/>
        <v>0</v>
      </c>
      <c r="CR242" s="173">
        <f t="shared" si="205"/>
        <v>0</v>
      </c>
      <c r="CS242" s="173">
        <f t="shared" si="205"/>
        <v>0</v>
      </c>
    </row>
    <row r="243" spans="1:104" x14ac:dyDescent="0.25">
      <c r="A243" s="1276" t="s">
        <v>273</v>
      </c>
      <c r="B243" s="1277"/>
      <c r="C243" s="1278"/>
      <c r="D243" s="619">
        <f>SUM(E243:F243)</f>
        <v>0</v>
      </c>
      <c r="E243" s="17">
        <f>SUM(ENERO:DICIEMBRE!E243)</f>
        <v>0</v>
      </c>
      <c r="F243" s="17">
        <f>SUM(ENERO:DICIEMBRE!F243)</f>
        <v>0</v>
      </c>
      <c r="G243" s="17">
        <f>SUM(ENERO:DICIEMBRE!G243)</f>
        <v>0</v>
      </c>
      <c r="H243" s="17">
        <f>SUM(ENERO:DICIEMBRE!H243)</f>
        <v>0</v>
      </c>
      <c r="I243" s="17">
        <f>SUM(ENERO:DICIEMBRE!I243)</f>
        <v>0</v>
      </c>
      <c r="J243" s="17">
        <f>SUM(ENERO:DICIEMBRE!J243)</f>
        <v>0</v>
      </c>
      <c r="K243" s="17">
        <f>SUM(ENERO:DICIEMBRE!K243)</f>
        <v>0</v>
      </c>
      <c r="L243" t="str">
        <f t="shared" si="206"/>
        <v/>
      </c>
      <c r="CA243" s="23" t="str">
        <f t="shared" si="207"/>
        <v/>
      </c>
      <c r="CB243" s="23" t="str">
        <f t="shared" si="208"/>
        <v/>
      </c>
      <c r="CC243" s="23" t="str">
        <f t="shared" si="209"/>
        <v/>
      </c>
      <c r="CD243" s="23" t="str">
        <f t="shared" si="210"/>
        <v/>
      </c>
      <c r="CE243" s="23" t="str">
        <f t="shared" si="211"/>
        <v/>
      </c>
      <c r="CO243" s="173">
        <f t="shared" si="205"/>
        <v>0</v>
      </c>
      <c r="CP243" s="173">
        <f t="shared" si="205"/>
        <v>0</v>
      </c>
      <c r="CQ243" s="173">
        <f t="shared" si="205"/>
        <v>0</v>
      </c>
      <c r="CR243" s="173">
        <f t="shared" si="205"/>
        <v>0</v>
      </c>
      <c r="CS243" s="173">
        <f t="shared" si="205"/>
        <v>0</v>
      </c>
    </row>
    <row r="244" spans="1:104" x14ac:dyDescent="0.25">
      <c r="A244" s="1276" t="s">
        <v>274</v>
      </c>
      <c r="B244" s="1277"/>
      <c r="C244" s="1278"/>
      <c r="D244" s="619">
        <f>SUM(E244:F244)</f>
        <v>490</v>
      </c>
      <c r="E244" s="17">
        <f>SUM(ENERO:DICIEMBRE!E244)</f>
        <v>172</v>
      </c>
      <c r="F244" s="17">
        <f>SUM(ENERO:DICIEMBRE!F244)</f>
        <v>318</v>
      </c>
      <c r="G244" s="17">
        <f>SUM(ENERO:DICIEMBRE!G244)</f>
        <v>0</v>
      </c>
      <c r="H244" s="17">
        <f>SUM(ENERO:DICIEMBRE!H244)</f>
        <v>471</v>
      </c>
      <c r="I244" s="17">
        <f>SUM(ENERO:DICIEMBRE!I244)</f>
        <v>1</v>
      </c>
      <c r="J244" s="17">
        <f>SUM(ENERO:DICIEMBRE!J244)</f>
        <v>18</v>
      </c>
      <c r="K244" s="17">
        <f>SUM(ENERO:DICIEMBRE!K244)</f>
        <v>0</v>
      </c>
      <c r="L244" t="str">
        <f t="shared" si="206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5"/>
        <v>0</v>
      </c>
      <c r="CP244" s="173">
        <f t="shared" si="205"/>
        <v>0</v>
      </c>
      <c r="CQ244" s="173">
        <f t="shared" si="205"/>
        <v>0</v>
      </c>
      <c r="CR244" s="173">
        <f t="shared" si="205"/>
        <v>0</v>
      </c>
      <c r="CS244" s="173">
        <f t="shared" si="205"/>
        <v>0</v>
      </c>
    </row>
    <row r="245" spans="1:104" x14ac:dyDescent="0.25">
      <c r="A245" s="1373" t="s">
        <v>275</v>
      </c>
      <c r="B245" s="1374"/>
      <c r="C245" s="1375"/>
      <c r="D245" s="432">
        <f>SUM(E245:F245)</f>
        <v>0</v>
      </c>
      <c r="E245" s="17">
        <f>SUM(ENERO:DICIEMBRE!E245)</f>
        <v>0</v>
      </c>
      <c r="F245" s="17">
        <f>SUM(ENERO:DICIEMBRE!F245)</f>
        <v>0</v>
      </c>
      <c r="G245" s="17">
        <f>SUM(ENERO:DICIEMBRE!G245)</f>
        <v>0</v>
      </c>
      <c r="H245" s="17">
        <f>SUM(ENERO:DICIEMBRE!H245)</f>
        <v>0</v>
      </c>
      <c r="I245" s="17">
        <f>SUM(ENERO:DICIEMBRE!I245)</f>
        <v>0</v>
      </c>
      <c r="J245" s="17">
        <f>SUM(ENERO:DICIEMBRE!J245)</f>
        <v>0</v>
      </c>
      <c r="K245" s="17">
        <f>SUM(ENERO:DICIEMBRE!K245)</f>
        <v>0</v>
      </c>
      <c r="L245" t="str">
        <f t="shared" si="206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8"/>
        <v/>
      </c>
      <c r="CC245" s="23" t="str">
        <f t="shared" si="209"/>
        <v/>
      </c>
      <c r="CD245" s="23" t="str">
        <f t="shared" si="210"/>
        <v/>
      </c>
      <c r="CE245" s="23" t="str">
        <f t="shared" si="211"/>
        <v/>
      </c>
      <c r="CO245" s="173">
        <f t="shared" si="205"/>
        <v>0</v>
      </c>
      <c r="CP245" s="173">
        <f t="shared" si="205"/>
        <v>0</v>
      </c>
      <c r="CQ245" s="173">
        <f t="shared" si="205"/>
        <v>0</v>
      </c>
      <c r="CR245" s="173">
        <f t="shared" si="205"/>
        <v>0</v>
      </c>
      <c r="CS245" s="173">
        <f t="shared" si="205"/>
        <v>0</v>
      </c>
    </row>
    <row r="246" spans="1:104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6"/>
        <v/>
      </c>
    </row>
    <row r="247" spans="1:104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267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302"/>
      <c r="AM247" s="1303" t="s">
        <v>68</v>
      </c>
      <c r="AN247" s="1363" t="s">
        <v>279</v>
      </c>
      <c r="AO247" s="1366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335" t="s">
        <v>10</v>
      </c>
      <c r="AX247" s="1336" t="s">
        <v>205</v>
      </c>
    </row>
    <row r="248" spans="1:104" x14ac:dyDescent="0.25">
      <c r="A248" s="1355"/>
      <c r="B248" s="1356"/>
      <c r="C248" s="1337"/>
      <c r="D248" s="1361"/>
      <c r="E248" s="1362"/>
      <c r="F248" s="1308"/>
      <c r="G248" s="1339" t="s">
        <v>285</v>
      </c>
      <c r="H248" s="1310"/>
      <c r="I248" s="1267" t="s">
        <v>17</v>
      </c>
      <c r="J248" s="1268"/>
      <c r="K248" s="1267" t="s">
        <v>18</v>
      </c>
      <c r="L248" s="1268"/>
      <c r="M248" s="1267" t="s">
        <v>19</v>
      </c>
      <c r="N248" s="1268"/>
      <c r="O248" s="1267" t="s">
        <v>20</v>
      </c>
      <c r="P248" s="1268"/>
      <c r="Q248" s="1267" t="s">
        <v>21</v>
      </c>
      <c r="R248" s="1268"/>
      <c r="S248" s="1267" t="s">
        <v>22</v>
      </c>
      <c r="T248" s="1268"/>
      <c r="U248" s="1267" t="s">
        <v>23</v>
      </c>
      <c r="V248" s="1285"/>
      <c r="W248" s="1267" t="s">
        <v>24</v>
      </c>
      <c r="X248" s="1285"/>
      <c r="Y248" s="1267" t="s">
        <v>286</v>
      </c>
      <c r="Z248" s="1285"/>
      <c r="AA248" s="1267" t="s">
        <v>287</v>
      </c>
      <c r="AB248" s="1285"/>
      <c r="AC248" s="1267" t="s">
        <v>288</v>
      </c>
      <c r="AD248" s="1285"/>
      <c r="AE248" s="1267" t="s">
        <v>289</v>
      </c>
      <c r="AF248" s="1285"/>
      <c r="AG248" s="1267" t="s">
        <v>29</v>
      </c>
      <c r="AH248" s="1285"/>
      <c r="AI248" s="1267" t="s">
        <v>30</v>
      </c>
      <c r="AJ248" s="1285"/>
      <c r="AK248" s="1267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335" t="s">
        <v>10</v>
      </c>
      <c r="AX248" s="1337"/>
    </row>
    <row r="249" spans="1:104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13" t="s">
        <v>33</v>
      </c>
      <c r="H249" s="12" t="s">
        <v>34</v>
      </c>
      <c r="I249" s="13" t="s">
        <v>33</v>
      </c>
      <c r="J249" s="12" t="s">
        <v>34</v>
      </c>
      <c r="K249" s="13" t="s">
        <v>33</v>
      </c>
      <c r="L249" s="12" t="s">
        <v>34</v>
      </c>
      <c r="M249" s="13" t="s">
        <v>33</v>
      </c>
      <c r="N249" s="12" t="s">
        <v>34</v>
      </c>
      <c r="O249" s="13" t="s">
        <v>33</v>
      </c>
      <c r="P249" s="12" t="s">
        <v>34</v>
      </c>
      <c r="Q249" s="13" t="s">
        <v>33</v>
      </c>
      <c r="R249" s="12" t="s">
        <v>34</v>
      </c>
      <c r="S249" s="13" t="s">
        <v>33</v>
      </c>
      <c r="T249" s="12" t="s">
        <v>34</v>
      </c>
      <c r="U249" s="13" t="s">
        <v>33</v>
      </c>
      <c r="V249" s="12" t="s">
        <v>34</v>
      </c>
      <c r="W249" s="13" t="s">
        <v>33</v>
      </c>
      <c r="X249" s="12" t="s">
        <v>34</v>
      </c>
      <c r="Y249" s="13" t="s">
        <v>33</v>
      </c>
      <c r="Z249" s="12" t="s">
        <v>34</v>
      </c>
      <c r="AA249" s="13" t="s">
        <v>33</v>
      </c>
      <c r="AB249" s="12" t="s">
        <v>34</v>
      </c>
      <c r="AC249" s="13" t="s">
        <v>33</v>
      </c>
      <c r="AD249" s="12" t="s">
        <v>34</v>
      </c>
      <c r="AE249" s="13" t="s">
        <v>33</v>
      </c>
      <c r="AF249" s="12" t="s">
        <v>34</v>
      </c>
      <c r="AG249" s="13" t="s">
        <v>33</v>
      </c>
      <c r="AH249" s="12" t="s">
        <v>34</v>
      </c>
      <c r="AI249" s="13" t="s">
        <v>33</v>
      </c>
      <c r="AJ249" s="12" t="s">
        <v>34</v>
      </c>
      <c r="AK249" s="13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335"/>
      <c r="AX249" s="1338"/>
    </row>
    <row r="250" spans="1:104" x14ac:dyDescent="0.25">
      <c r="A250" s="1329" t="s">
        <v>292</v>
      </c>
      <c r="B250" s="1331" t="s">
        <v>293</v>
      </c>
      <c r="C250" s="1332"/>
      <c r="D250" s="442">
        <f>SUM(E250+F250)</f>
        <v>133</v>
      </c>
      <c r="E250" s="139">
        <f>SUM(G250++I250+K250+M250+O250+Q250+S250+U250+W250+Y250+AA250+AC250+AE250+AG250+AI250+AK250)</f>
        <v>78</v>
      </c>
      <c r="F250" s="68">
        <f>SUM(H250++J250+L250+N250+P250+R250+T250+V250+X250+Z250+AB250+AD250+AF250+AH250+AJ250+AL250)</f>
        <v>55</v>
      </c>
      <c r="G250" s="17">
        <f>SUM(ENERO:DICIEMBRE!G250)</f>
        <v>4</v>
      </c>
      <c r="H250" s="17">
        <f>SUM(ENERO:DICIEMBRE!H250)</f>
        <v>2</v>
      </c>
      <c r="I250" s="17">
        <f>SUM(ENERO:DICIEMBRE!I250)</f>
        <v>2</v>
      </c>
      <c r="J250" s="17">
        <f>SUM(ENERO:DICIEMBRE!J250)</f>
        <v>2</v>
      </c>
      <c r="K250" s="17">
        <f>SUM(ENERO:DICIEMBRE!K250)</f>
        <v>2</v>
      </c>
      <c r="L250" s="17">
        <f>SUM(ENERO:DICIEMBRE!L250)</f>
        <v>4</v>
      </c>
      <c r="M250" s="17">
        <f>SUM(ENERO:DICIEMBRE!M250)</f>
        <v>5</v>
      </c>
      <c r="N250" s="17">
        <f>SUM(ENERO:DICIEMBRE!N250)</f>
        <v>0</v>
      </c>
      <c r="O250" s="17">
        <f>SUM(ENERO:DICIEMBRE!O250)</f>
        <v>9</v>
      </c>
      <c r="P250" s="17">
        <f>SUM(ENERO:DICIEMBRE!P250)</f>
        <v>5</v>
      </c>
      <c r="Q250" s="17">
        <f>SUM(ENERO:DICIEMBRE!Q250)</f>
        <v>5</v>
      </c>
      <c r="R250" s="17">
        <f>SUM(ENERO:DICIEMBRE!R250)</f>
        <v>4</v>
      </c>
      <c r="S250" s="17">
        <f>SUM(ENERO:DICIEMBRE!S250)</f>
        <v>15</v>
      </c>
      <c r="T250" s="17">
        <f>SUM(ENERO:DICIEMBRE!T250)</f>
        <v>8</v>
      </c>
      <c r="U250" s="17">
        <f>SUM(ENERO:DICIEMBRE!U250)</f>
        <v>17</v>
      </c>
      <c r="V250" s="17">
        <f>SUM(ENERO:DICIEMBRE!V250)</f>
        <v>12</v>
      </c>
      <c r="W250" s="17">
        <f>SUM(ENERO:DICIEMBRE!W250)</f>
        <v>5</v>
      </c>
      <c r="X250" s="17">
        <f>SUM(ENERO:DICIEMBRE!X250)</f>
        <v>4</v>
      </c>
      <c r="Y250" s="17">
        <f>SUM(ENERO:DICIEMBRE!Y250)</f>
        <v>2</v>
      </c>
      <c r="Z250" s="17">
        <f>SUM(ENERO:DICIEMBRE!Z250)</f>
        <v>3</v>
      </c>
      <c r="AA250" s="17">
        <f>SUM(ENERO:DICIEMBRE!AA250)</f>
        <v>1</v>
      </c>
      <c r="AB250" s="17">
        <f>SUM(ENERO:DICIEMBRE!AB250)</f>
        <v>1</v>
      </c>
      <c r="AC250" s="17">
        <f>SUM(ENERO:DICIEMBRE!AC250)</f>
        <v>1</v>
      </c>
      <c r="AD250" s="17">
        <f>SUM(ENERO:DICIEMBRE!AD250)</f>
        <v>3</v>
      </c>
      <c r="AE250" s="17">
        <f>SUM(ENERO:DICIEMBRE!AE250)</f>
        <v>5</v>
      </c>
      <c r="AF250" s="17">
        <f>SUM(ENERO:DICIEMBRE!AF250)</f>
        <v>5</v>
      </c>
      <c r="AG250" s="17">
        <f>SUM(ENERO:DICIEMBRE!AG250)</f>
        <v>3</v>
      </c>
      <c r="AH250" s="17">
        <f>SUM(ENERO:DICIEMBRE!AH250)</f>
        <v>1</v>
      </c>
      <c r="AI250" s="17">
        <f>SUM(ENERO:DICIEMBRE!AI250)</f>
        <v>2</v>
      </c>
      <c r="AJ250" s="17">
        <f>SUM(ENERO:DICIEMBRE!AJ250)</f>
        <v>1</v>
      </c>
      <c r="AK250" s="17">
        <f>SUM(ENERO:DICIEMBRE!AK250)</f>
        <v>0</v>
      </c>
      <c r="AL250" s="17">
        <f>SUM(ENERO:DICIEMBRE!AL250)</f>
        <v>0</v>
      </c>
      <c r="AM250" s="17">
        <f>SUM(ENERO:DICIEMBRE!AM250)</f>
        <v>0</v>
      </c>
      <c r="AN250" s="17">
        <f>SUM(ENERO:DICIEMBRE!AN250)</f>
        <v>0</v>
      </c>
      <c r="AO250" s="17">
        <f>SUM(ENERO:DICIEMBRE!AO250)</f>
        <v>0</v>
      </c>
      <c r="AP250" s="17">
        <f>SUM(ENERO:DICIEMBRE!AP250)</f>
        <v>0</v>
      </c>
      <c r="AQ250" s="17">
        <f>SUM(ENERO:DICIEMBRE!AQ250)</f>
        <v>0</v>
      </c>
      <c r="AR250" s="17">
        <f>SUM(ENERO:DICIEMBRE!AR250)</f>
        <v>0</v>
      </c>
      <c r="AS250" s="17">
        <f>SUM(ENERO:DICIEMBRE!AS250)</f>
        <v>0</v>
      </c>
      <c r="AT250" s="17">
        <f>SUM(ENERO:DICIEMBRE!AT250)</f>
        <v>6</v>
      </c>
      <c r="AU250" s="17">
        <f>SUM(ENERO:DICIEMBRE!AU250)</f>
        <v>0</v>
      </c>
      <c r="AV250" s="17">
        <f>SUM(ENERO:DICIEMBRE!AV250)</f>
        <v>0</v>
      </c>
      <c r="AW250" s="17">
        <f>SUM(ENERO:DICIEMBRE!AW250)</f>
        <v>1</v>
      </c>
      <c r="AX250" s="17">
        <f>SUM(ENERO:DICIEMBRE!AX250)</f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x14ac:dyDescent="0.25">
      <c r="A251" s="1330"/>
      <c r="B251" s="1333" t="s">
        <v>294</v>
      </c>
      <c r="C251" s="1334"/>
      <c r="D251" s="450">
        <f t="shared" ref="D251:D314" si="212">SUM(E251+F251)</f>
        <v>964</v>
      </c>
      <c r="E251" s="109">
        <f t="shared" ref="E251:E287" si="213">SUM(G251++I251+K251+M251+O251+Q251+S251+U251+W251+Y251+AA251+AC251+AE251+AG251+AI251+AK251)</f>
        <v>496</v>
      </c>
      <c r="F251" s="78">
        <f t="shared" ref="F251:F287" si="214">SUM(H251++J251+L251+N251+P251+R251+T251+V251+X251+Z251+AB251+AD251+AF251+AH251+AJ251+AL251)</f>
        <v>468</v>
      </c>
      <c r="G251" s="17">
        <f>SUM(ENERO:DICIEMBRE!G251)</f>
        <v>51</v>
      </c>
      <c r="H251" s="17">
        <f>SUM(ENERO:DICIEMBRE!H251)</f>
        <v>27</v>
      </c>
      <c r="I251" s="17">
        <f>SUM(ENERO:DICIEMBRE!I251)</f>
        <v>6</v>
      </c>
      <c r="J251" s="17">
        <f>SUM(ENERO:DICIEMBRE!J251)</f>
        <v>11</v>
      </c>
      <c r="K251" s="17">
        <f>SUM(ENERO:DICIEMBRE!K251)</f>
        <v>14</v>
      </c>
      <c r="L251" s="17">
        <f>SUM(ENERO:DICIEMBRE!L251)</f>
        <v>15</v>
      </c>
      <c r="M251" s="17">
        <f>SUM(ENERO:DICIEMBRE!M251)</f>
        <v>17</v>
      </c>
      <c r="N251" s="17">
        <f>SUM(ENERO:DICIEMBRE!N251)</f>
        <v>8</v>
      </c>
      <c r="O251" s="17">
        <f>SUM(ENERO:DICIEMBRE!O251)</f>
        <v>36</v>
      </c>
      <c r="P251" s="17">
        <f>SUM(ENERO:DICIEMBRE!P251)</f>
        <v>20</v>
      </c>
      <c r="Q251" s="17">
        <f>SUM(ENERO:DICIEMBRE!Q251)</f>
        <v>32</v>
      </c>
      <c r="R251" s="17">
        <f>SUM(ENERO:DICIEMBRE!R251)</f>
        <v>23</v>
      </c>
      <c r="S251" s="17">
        <f>SUM(ENERO:DICIEMBRE!S251)</f>
        <v>65</v>
      </c>
      <c r="T251" s="17">
        <f>SUM(ENERO:DICIEMBRE!T251)</f>
        <v>39</v>
      </c>
      <c r="U251" s="17">
        <f>SUM(ENERO:DICIEMBRE!U251)</f>
        <v>75</v>
      </c>
      <c r="V251" s="17">
        <f>SUM(ENERO:DICIEMBRE!V251)</f>
        <v>42</v>
      </c>
      <c r="W251" s="17">
        <f>SUM(ENERO:DICIEMBRE!W251)</f>
        <v>32</v>
      </c>
      <c r="X251" s="17">
        <f>SUM(ENERO:DICIEMBRE!X251)</f>
        <v>35</v>
      </c>
      <c r="Y251" s="17">
        <f>SUM(ENERO:DICIEMBRE!Y251)</f>
        <v>22</v>
      </c>
      <c r="Z251" s="17">
        <f>SUM(ENERO:DICIEMBRE!Z251)</f>
        <v>13</v>
      </c>
      <c r="AA251" s="17">
        <f>SUM(ENERO:DICIEMBRE!AA251)</f>
        <v>32</v>
      </c>
      <c r="AB251" s="17">
        <f>SUM(ENERO:DICIEMBRE!AB251)</f>
        <v>43</v>
      </c>
      <c r="AC251" s="17">
        <f>SUM(ENERO:DICIEMBRE!AC251)</f>
        <v>21</v>
      </c>
      <c r="AD251" s="17">
        <f>SUM(ENERO:DICIEMBRE!AD251)</f>
        <v>70</v>
      </c>
      <c r="AE251" s="17">
        <f>SUM(ENERO:DICIEMBRE!AE251)</f>
        <v>37</v>
      </c>
      <c r="AF251" s="17">
        <f>SUM(ENERO:DICIEMBRE!AF251)</f>
        <v>61</v>
      </c>
      <c r="AG251" s="17">
        <f>SUM(ENERO:DICIEMBRE!AG251)</f>
        <v>23</v>
      </c>
      <c r="AH251" s="17">
        <f>SUM(ENERO:DICIEMBRE!AH251)</f>
        <v>16</v>
      </c>
      <c r="AI251" s="17">
        <f>SUM(ENERO:DICIEMBRE!AI251)</f>
        <v>17</v>
      </c>
      <c r="AJ251" s="17">
        <f>SUM(ENERO:DICIEMBRE!AJ251)</f>
        <v>25</v>
      </c>
      <c r="AK251" s="17">
        <f>SUM(ENERO:DICIEMBRE!AK251)</f>
        <v>16</v>
      </c>
      <c r="AL251" s="17">
        <f>SUM(ENERO:DICIEMBRE!AL251)</f>
        <v>20</v>
      </c>
      <c r="AM251" s="17">
        <f>SUM(ENERO:DICIEMBRE!AM251)</f>
        <v>0</v>
      </c>
      <c r="AN251" s="17">
        <f>SUM(ENERO:DICIEMBRE!AN251)</f>
        <v>2</v>
      </c>
      <c r="AO251" s="17">
        <f>SUM(ENERO:DICIEMBRE!AO251)</f>
        <v>0</v>
      </c>
      <c r="AP251" s="17">
        <f>SUM(ENERO:DICIEMBRE!AP251)</f>
        <v>0</v>
      </c>
      <c r="AQ251" s="17">
        <f>SUM(ENERO:DICIEMBRE!AQ251)</f>
        <v>0</v>
      </c>
      <c r="AR251" s="17">
        <f>SUM(ENERO:DICIEMBRE!AR251)</f>
        <v>1</v>
      </c>
      <c r="AS251" s="17">
        <f>SUM(ENERO:DICIEMBRE!AS251)</f>
        <v>0</v>
      </c>
      <c r="AT251" s="17">
        <f>SUM(ENERO:DICIEMBRE!AT251)</f>
        <v>93</v>
      </c>
      <c r="AU251" s="17">
        <f>SUM(ENERO:DICIEMBRE!AU251)</f>
        <v>2</v>
      </c>
      <c r="AV251" s="17">
        <f>SUM(ENERO:DICIEMBRE!AV251)</f>
        <v>0</v>
      </c>
      <c r="AW251" s="17">
        <f>SUM(ENERO:DICIEMBRE!AW251)</f>
        <v>3</v>
      </c>
      <c r="AX251" s="17">
        <f>SUM(ENERO:DICIEMBRE!AX251)</f>
        <v>0</v>
      </c>
      <c r="AY251" t="str">
        <f t="shared" ref="AY251:AY314" si="215">CA251&amp;CB251&amp;CC251&amp;CD251&amp;CE251&amp;CF251&amp;CG251&amp;CH251&amp;CI251&amp;CJ251&amp;CK251&amp;CL251</f>
        <v/>
      </c>
      <c r="CA251" s="23" t="str">
        <f t="shared" ref="CA251:CA314" si="216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7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8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9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20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21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22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3">IF(AND($F251&gt;0,AM251=""),1,IF(AM251&gt;$F251,1,0))</f>
        <v>0</v>
      </c>
      <c r="CP251" s="24">
        <f t="shared" ref="CP251:CP314" si="224">IF(AND(AG251+AH251&gt;0,AN251=""),1,IF(AN251&gt;AG251+AH251,1,0))</f>
        <v>0</v>
      </c>
      <c r="CQ251" s="87"/>
      <c r="CR251" s="87"/>
      <c r="CS251" s="87"/>
      <c r="CT251" s="24">
        <f t="shared" ref="CT251:CU314" si="225">IF(AND($D251&gt;0,AR251=""),1,IF(AR251&gt;$D251,1,0))</f>
        <v>0</v>
      </c>
      <c r="CU251" s="87"/>
      <c r="CV251" s="24">
        <f t="shared" ref="CV251:CX314" si="226">IF(AND($D251&gt;0,AT251=""),1,IF(AT251&gt;$D251,1,0))</f>
        <v>0</v>
      </c>
      <c r="CW251" s="24">
        <f t="shared" si="226"/>
        <v>0</v>
      </c>
      <c r="CX251" s="87"/>
      <c r="CY251" s="24">
        <f t="shared" ref="CY251:CZ314" si="227">IF(AND($D251&gt;0,AW251=""),1,IF(AW251&gt;$D251,1,0))</f>
        <v>0</v>
      </c>
      <c r="CZ251" s="24">
        <f t="shared" si="227"/>
        <v>0</v>
      </c>
    </row>
    <row r="252" spans="1:104" x14ac:dyDescent="0.25">
      <c r="A252" s="1322" t="s">
        <v>295</v>
      </c>
      <c r="B252" s="1325" t="s">
        <v>296</v>
      </c>
      <c r="C252" s="1325"/>
      <c r="D252" s="390">
        <f t="shared" si="212"/>
        <v>1144</v>
      </c>
      <c r="E252" s="139">
        <f t="shared" si="213"/>
        <v>535</v>
      </c>
      <c r="F252" s="68">
        <f t="shared" si="214"/>
        <v>609</v>
      </c>
      <c r="G252" s="17">
        <f>SUM(ENERO:DICIEMBRE!G252)</f>
        <v>80</v>
      </c>
      <c r="H252" s="17">
        <f>SUM(ENERO:DICIEMBRE!H252)</f>
        <v>64</v>
      </c>
      <c r="I252" s="17">
        <f>SUM(ENERO:DICIEMBRE!I252)</f>
        <v>6</v>
      </c>
      <c r="J252" s="17">
        <f>SUM(ENERO:DICIEMBRE!J252)</f>
        <v>3</v>
      </c>
      <c r="K252" s="17">
        <f>SUM(ENERO:DICIEMBRE!K252)</f>
        <v>5</v>
      </c>
      <c r="L252" s="17">
        <f>SUM(ENERO:DICIEMBRE!L252)</f>
        <v>7</v>
      </c>
      <c r="M252" s="17">
        <f>SUM(ENERO:DICIEMBRE!M252)</f>
        <v>12</v>
      </c>
      <c r="N252" s="17">
        <f>SUM(ENERO:DICIEMBRE!N252)</f>
        <v>2</v>
      </c>
      <c r="O252" s="17">
        <f>SUM(ENERO:DICIEMBRE!O252)</f>
        <v>12</v>
      </c>
      <c r="P252" s="17">
        <f>SUM(ENERO:DICIEMBRE!P252)</f>
        <v>5</v>
      </c>
      <c r="Q252" s="17">
        <f>SUM(ENERO:DICIEMBRE!Q252)</f>
        <v>12</v>
      </c>
      <c r="R252" s="17">
        <f>SUM(ENERO:DICIEMBRE!R252)</f>
        <v>8</v>
      </c>
      <c r="S252" s="17">
        <f>SUM(ENERO:DICIEMBRE!S252)</f>
        <v>23</v>
      </c>
      <c r="T252" s="17">
        <f>SUM(ENERO:DICIEMBRE!T252)</f>
        <v>11</v>
      </c>
      <c r="U252" s="17">
        <f>SUM(ENERO:DICIEMBRE!U252)</f>
        <v>38</v>
      </c>
      <c r="V252" s="17">
        <f>SUM(ENERO:DICIEMBRE!V252)</f>
        <v>42</v>
      </c>
      <c r="W252" s="17">
        <f>SUM(ENERO:DICIEMBRE!W252)</f>
        <v>125</v>
      </c>
      <c r="X252" s="17">
        <f>SUM(ENERO:DICIEMBRE!X252)</f>
        <v>121</v>
      </c>
      <c r="Y252" s="17">
        <f>SUM(ENERO:DICIEMBRE!Y252)</f>
        <v>51</v>
      </c>
      <c r="Z252" s="17">
        <f>SUM(ENERO:DICIEMBRE!Z252)</f>
        <v>87</v>
      </c>
      <c r="AA252" s="17">
        <f>SUM(ENERO:DICIEMBRE!AA252)</f>
        <v>62</v>
      </c>
      <c r="AB252" s="17">
        <f>SUM(ENERO:DICIEMBRE!AB252)</f>
        <v>112</v>
      </c>
      <c r="AC252" s="17">
        <f>SUM(ENERO:DICIEMBRE!AC252)</f>
        <v>32</v>
      </c>
      <c r="AD252" s="17">
        <f>SUM(ENERO:DICIEMBRE!AD252)</f>
        <v>53</v>
      </c>
      <c r="AE252" s="17">
        <f>SUM(ENERO:DICIEMBRE!AE252)</f>
        <v>32</v>
      </c>
      <c r="AF252" s="17">
        <f>SUM(ENERO:DICIEMBRE!AF252)</f>
        <v>47</v>
      </c>
      <c r="AG252" s="17">
        <f>SUM(ENERO:DICIEMBRE!AG252)</f>
        <v>13</v>
      </c>
      <c r="AH252" s="17">
        <f>SUM(ENERO:DICIEMBRE!AH252)</f>
        <v>19</v>
      </c>
      <c r="AI252" s="17">
        <f>SUM(ENERO:DICIEMBRE!AI252)</f>
        <v>22</v>
      </c>
      <c r="AJ252" s="17">
        <f>SUM(ENERO:DICIEMBRE!AJ252)</f>
        <v>18</v>
      </c>
      <c r="AK252" s="17">
        <f>SUM(ENERO:DICIEMBRE!AK252)</f>
        <v>10</v>
      </c>
      <c r="AL252" s="17">
        <f>SUM(ENERO:DICIEMBRE!AL252)</f>
        <v>10</v>
      </c>
      <c r="AM252" s="17">
        <f>SUM(ENERO:DICIEMBRE!AM252)</f>
        <v>1</v>
      </c>
      <c r="AN252" s="17">
        <f>SUM(ENERO:DICIEMBRE!AN252)</f>
        <v>1</v>
      </c>
      <c r="AO252" s="17">
        <f>SUM(ENERO:DICIEMBRE!AO252)</f>
        <v>427</v>
      </c>
      <c r="AP252" s="17">
        <f>SUM(ENERO:DICIEMBRE!AP252)</f>
        <v>415</v>
      </c>
      <c r="AQ252" s="17">
        <f>SUM(ENERO:DICIEMBRE!AQ252)</f>
        <v>277</v>
      </c>
      <c r="AR252" s="17">
        <f>SUM(ENERO:DICIEMBRE!AR252)</f>
        <v>1</v>
      </c>
      <c r="AS252" s="17">
        <f>SUM(ENERO:DICIEMBRE!AS252)</f>
        <v>0</v>
      </c>
      <c r="AT252" s="17">
        <f>SUM(ENERO:DICIEMBRE!AT252)</f>
        <v>14</v>
      </c>
      <c r="AU252" s="17">
        <f>SUM(ENERO:DICIEMBRE!AU252)</f>
        <v>8</v>
      </c>
      <c r="AV252" s="17">
        <f>SUM(ENERO:DICIEMBRE!AV252)</f>
        <v>0</v>
      </c>
      <c r="AW252" s="17">
        <f>SUM(ENERO:DICIEMBRE!AW252)</f>
        <v>5</v>
      </c>
      <c r="AX252" s="17">
        <f>SUM(ENERO:DICIEMBRE!AX252)</f>
        <v>0</v>
      </c>
      <c r="AY252" t="str">
        <f t="shared" si="215"/>
        <v/>
      </c>
      <c r="CA252" s="23" t="str">
        <f t="shared" si="216"/>
        <v/>
      </c>
      <c r="CB252" s="23" t="str">
        <f t="shared" si="217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8"/>
        <v/>
      </c>
      <c r="CG252" s="87"/>
      <c r="CH252" s="23" t="str">
        <f t="shared" si="219"/>
        <v/>
      </c>
      <c r="CI252" s="23" t="str">
        <f t="shared" si="220"/>
        <v/>
      </c>
      <c r="CJ252" s="87"/>
      <c r="CK252" s="23" t="str">
        <f t="shared" si="221"/>
        <v/>
      </c>
      <c r="CL252" s="23" t="str">
        <f t="shared" si="222"/>
        <v/>
      </c>
      <c r="CO252" s="24">
        <f t="shared" si="223"/>
        <v>0</v>
      </c>
      <c r="CP252" s="24">
        <f t="shared" si="224"/>
        <v>0</v>
      </c>
      <c r="CQ252" s="24">
        <f>IF(AND($D252&gt;0,AO252=""),1,IF(AO252&gt;$D252,1,0))</f>
        <v>0</v>
      </c>
      <c r="CR252" s="24">
        <f t="shared" ref="CR252:CS253" si="228">IF(AND($D252&gt;0,AP252=""),1,IF(AP252&gt;$D252,1,0))</f>
        <v>0</v>
      </c>
      <c r="CS252" s="24">
        <f t="shared" si="228"/>
        <v>0</v>
      </c>
      <c r="CT252" s="24">
        <f t="shared" si="225"/>
        <v>0</v>
      </c>
      <c r="CU252" s="87"/>
      <c r="CV252" s="24">
        <f t="shared" si="226"/>
        <v>0</v>
      </c>
      <c r="CW252" s="24">
        <f t="shared" si="226"/>
        <v>0</v>
      </c>
      <c r="CX252" s="87"/>
      <c r="CY252" s="24">
        <f t="shared" si="227"/>
        <v>0</v>
      </c>
      <c r="CZ252" s="24">
        <f t="shared" si="227"/>
        <v>0</v>
      </c>
    </row>
    <row r="253" spans="1:104" x14ac:dyDescent="0.25">
      <c r="A253" s="1323"/>
      <c r="B253" s="1315" t="s">
        <v>297</v>
      </c>
      <c r="C253" s="1315"/>
      <c r="D253" s="464">
        <f t="shared" si="212"/>
        <v>1735</v>
      </c>
      <c r="E253" s="465">
        <f t="shared" si="213"/>
        <v>825</v>
      </c>
      <c r="F253" s="147">
        <f t="shared" si="214"/>
        <v>910</v>
      </c>
      <c r="G253" s="17">
        <f>SUM(ENERO:DICIEMBRE!G253)</f>
        <v>68</v>
      </c>
      <c r="H253" s="17">
        <f>SUM(ENERO:DICIEMBRE!H253)</f>
        <v>53</v>
      </c>
      <c r="I253" s="17">
        <f>SUM(ENERO:DICIEMBRE!I253)</f>
        <v>3</v>
      </c>
      <c r="J253" s="17">
        <f>SUM(ENERO:DICIEMBRE!J253)</f>
        <v>3</v>
      </c>
      <c r="K253" s="17">
        <f>SUM(ENERO:DICIEMBRE!K253)</f>
        <v>5</v>
      </c>
      <c r="L253" s="17">
        <f>SUM(ENERO:DICIEMBRE!L253)</f>
        <v>6</v>
      </c>
      <c r="M253" s="17">
        <f>SUM(ENERO:DICIEMBRE!M253)</f>
        <v>4</v>
      </c>
      <c r="N253" s="17">
        <f>SUM(ENERO:DICIEMBRE!N253)</f>
        <v>4</v>
      </c>
      <c r="O253" s="17">
        <f>SUM(ENERO:DICIEMBRE!O253)</f>
        <v>19</v>
      </c>
      <c r="P253" s="17">
        <f>SUM(ENERO:DICIEMBRE!P253)</f>
        <v>5</v>
      </c>
      <c r="Q253" s="17">
        <f>SUM(ENERO:DICIEMBRE!Q253)</f>
        <v>16</v>
      </c>
      <c r="R253" s="17">
        <f>SUM(ENERO:DICIEMBRE!R253)</f>
        <v>4</v>
      </c>
      <c r="S253" s="17">
        <f>SUM(ENERO:DICIEMBRE!S253)</f>
        <v>25</v>
      </c>
      <c r="T253" s="17">
        <f>SUM(ENERO:DICIEMBRE!T253)</f>
        <v>19</v>
      </c>
      <c r="U253" s="17">
        <f>SUM(ENERO:DICIEMBRE!U253)</f>
        <v>62</v>
      </c>
      <c r="V253" s="17">
        <f>SUM(ENERO:DICIEMBRE!V253)</f>
        <v>49</v>
      </c>
      <c r="W253" s="17">
        <f>SUM(ENERO:DICIEMBRE!W253)</f>
        <v>167</v>
      </c>
      <c r="X253" s="17">
        <f>SUM(ENERO:DICIEMBRE!X253)</f>
        <v>165</v>
      </c>
      <c r="Y253" s="17">
        <f>SUM(ENERO:DICIEMBRE!Y253)</f>
        <v>105</v>
      </c>
      <c r="Z253" s="17">
        <f>SUM(ENERO:DICIEMBRE!Z253)</f>
        <v>118</v>
      </c>
      <c r="AA253" s="17">
        <f>SUM(ENERO:DICIEMBRE!AA253)</f>
        <v>126</v>
      </c>
      <c r="AB253" s="17">
        <f>SUM(ENERO:DICIEMBRE!AB253)</f>
        <v>196</v>
      </c>
      <c r="AC253" s="17">
        <f>SUM(ENERO:DICIEMBRE!AC253)</f>
        <v>54</v>
      </c>
      <c r="AD253" s="17">
        <f>SUM(ENERO:DICIEMBRE!AD253)</f>
        <v>114</v>
      </c>
      <c r="AE253" s="17">
        <f>SUM(ENERO:DICIEMBRE!AE253)</f>
        <v>60</v>
      </c>
      <c r="AF253" s="17">
        <f>SUM(ENERO:DICIEMBRE!AF253)</f>
        <v>98</v>
      </c>
      <c r="AG253" s="17">
        <f>SUM(ENERO:DICIEMBRE!AG253)</f>
        <v>55</v>
      </c>
      <c r="AH253" s="17">
        <f>SUM(ENERO:DICIEMBRE!AH253)</f>
        <v>30</v>
      </c>
      <c r="AI253" s="17">
        <f>SUM(ENERO:DICIEMBRE!AI253)</f>
        <v>35</v>
      </c>
      <c r="AJ253" s="17">
        <f>SUM(ENERO:DICIEMBRE!AJ253)</f>
        <v>31</v>
      </c>
      <c r="AK253" s="17">
        <f>SUM(ENERO:DICIEMBRE!AK253)</f>
        <v>21</v>
      </c>
      <c r="AL253" s="17">
        <f>SUM(ENERO:DICIEMBRE!AL253)</f>
        <v>15</v>
      </c>
      <c r="AM253" s="17">
        <f>SUM(ENERO:DICIEMBRE!AM253)</f>
        <v>2</v>
      </c>
      <c r="AN253" s="17">
        <f>SUM(ENERO:DICIEMBRE!AN253)</f>
        <v>4</v>
      </c>
      <c r="AO253" s="17">
        <f>SUM(ENERO:DICIEMBRE!AO253)</f>
        <v>0</v>
      </c>
      <c r="AP253" s="17">
        <f>SUM(ENERO:DICIEMBRE!AP253)</f>
        <v>0</v>
      </c>
      <c r="AQ253" s="17">
        <f>SUM(ENERO:DICIEMBRE!AQ253)</f>
        <v>207</v>
      </c>
      <c r="AR253" s="17">
        <f>SUM(ENERO:DICIEMBRE!AR253)</f>
        <v>102</v>
      </c>
      <c r="AS253" s="17">
        <f>SUM(ENERO:DICIEMBRE!AS253)</f>
        <v>0</v>
      </c>
      <c r="AT253" s="17">
        <f>SUM(ENERO:DICIEMBRE!AT253)</f>
        <v>14</v>
      </c>
      <c r="AU253" s="17">
        <f>SUM(ENERO:DICIEMBRE!AU253)</f>
        <v>5</v>
      </c>
      <c r="AV253" s="17">
        <f>SUM(ENERO:DICIEMBRE!AV253)</f>
        <v>0</v>
      </c>
      <c r="AW253" s="17">
        <f>SUM(ENERO:DICIEMBRE!AW253)</f>
        <v>3</v>
      </c>
      <c r="AX253" s="17">
        <f>SUM(ENERO:DICIEMBRE!AX253)</f>
        <v>0</v>
      </c>
      <c r="AY253" t="str">
        <f t="shared" si="215"/>
        <v/>
      </c>
      <c r="CA253" s="23" t="str">
        <f t="shared" si="216"/>
        <v/>
      </c>
      <c r="CB253" s="23" t="str">
        <f t="shared" si="217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8"/>
        <v/>
      </c>
      <c r="CG253" s="87"/>
      <c r="CH253" s="23" t="str">
        <f t="shared" si="219"/>
        <v/>
      </c>
      <c r="CI253" s="23" t="str">
        <f t="shared" si="220"/>
        <v/>
      </c>
      <c r="CJ253" s="87"/>
      <c r="CK253" s="23" t="str">
        <f t="shared" si="221"/>
        <v/>
      </c>
      <c r="CL253" s="23" t="str">
        <f t="shared" si="222"/>
        <v/>
      </c>
      <c r="CO253" s="24">
        <f t="shared" si="223"/>
        <v>0</v>
      </c>
      <c r="CP253" s="24">
        <f t="shared" si="224"/>
        <v>0</v>
      </c>
      <c r="CQ253" s="87"/>
      <c r="CR253" s="87"/>
      <c r="CS253" s="24">
        <f t="shared" si="228"/>
        <v>0</v>
      </c>
      <c r="CT253" s="24">
        <f t="shared" si="225"/>
        <v>0</v>
      </c>
      <c r="CU253" s="87"/>
      <c r="CV253" s="24">
        <f t="shared" si="226"/>
        <v>0</v>
      </c>
      <c r="CW253" s="24">
        <f t="shared" si="226"/>
        <v>0</v>
      </c>
      <c r="CX253" s="87"/>
      <c r="CY253" s="24">
        <f t="shared" si="227"/>
        <v>0</v>
      </c>
      <c r="CZ253" s="24">
        <f t="shared" si="227"/>
        <v>0</v>
      </c>
    </row>
    <row r="254" spans="1:104" x14ac:dyDescent="0.25">
      <c r="A254" s="1323"/>
      <c r="B254" s="1315" t="s">
        <v>298</v>
      </c>
      <c r="C254" s="1315"/>
      <c r="D254" s="464">
        <f t="shared" si="212"/>
        <v>1048</v>
      </c>
      <c r="E254" s="465">
        <f t="shared" si="213"/>
        <v>485</v>
      </c>
      <c r="F254" s="147">
        <f t="shared" si="214"/>
        <v>563</v>
      </c>
      <c r="G254" s="17">
        <f>SUM(ENERO:DICIEMBRE!G254)</f>
        <v>70</v>
      </c>
      <c r="H254" s="17">
        <f>SUM(ENERO:DICIEMBRE!H254)</f>
        <v>56</v>
      </c>
      <c r="I254" s="17">
        <f>SUM(ENERO:DICIEMBRE!I254)</f>
        <v>4</v>
      </c>
      <c r="J254" s="17">
        <f>SUM(ENERO:DICIEMBRE!J254)</f>
        <v>1</v>
      </c>
      <c r="K254" s="17">
        <f>SUM(ENERO:DICIEMBRE!K254)</f>
        <v>5</v>
      </c>
      <c r="L254" s="17">
        <f>SUM(ENERO:DICIEMBRE!L254)</f>
        <v>4</v>
      </c>
      <c r="M254" s="17">
        <f>SUM(ENERO:DICIEMBRE!M254)</f>
        <v>10</v>
      </c>
      <c r="N254" s="17">
        <f>SUM(ENERO:DICIEMBRE!N254)</f>
        <v>2</v>
      </c>
      <c r="O254" s="17">
        <f>SUM(ENERO:DICIEMBRE!O254)</f>
        <v>11</v>
      </c>
      <c r="P254" s="17">
        <f>SUM(ENERO:DICIEMBRE!P254)</f>
        <v>5</v>
      </c>
      <c r="Q254" s="17">
        <f>SUM(ENERO:DICIEMBRE!Q254)</f>
        <v>12</v>
      </c>
      <c r="R254" s="17">
        <f>SUM(ENERO:DICIEMBRE!R254)</f>
        <v>8</v>
      </c>
      <c r="S254" s="17">
        <f>SUM(ENERO:DICIEMBRE!S254)</f>
        <v>19</v>
      </c>
      <c r="T254" s="17">
        <f>SUM(ENERO:DICIEMBRE!T254)</f>
        <v>10</v>
      </c>
      <c r="U254" s="17">
        <f>SUM(ENERO:DICIEMBRE!U254)</f>
        <v>35</v>
      </c>
      <c r="V254" s="17">
        <f>SUM(ENERO:DICIEMBRE!V254)</f>
        <v>40</v>
      </c>
      <c r="W254" s="17">
        <f>SUM(ENERO:DICIEMBRE!W254)</f>
        <v>122</v>
      </c>
      <c r="X254" s="17">
        <f>SUM(ENERO:DICIEMBRE!X254)</f>
        <v>119</v>
      </c>
      <c r="Y254" s="17">
        <f>SUM(ENERO:DICIEMBRE!Y254)</f>
        <v>52</v>
      </c>
      <c r="Z254" s="17">
        <f>SUM(ENERO:DICIEMBRE!Z254)</f>
        <v>84</v>
      </c>
      <c r="AA254" s="17">
        <f>SUM(ENERO:DICIEMBRE!AA254)</f>
        <v>61</v>
      </c>
      <c r="AB254" s="17">
        <f>SUM(ENERO:DICIEMBRE!AB254)</f>
        <v>107</v>
      </c>
      <c r="AC254" s="17">
        <f>SUM(ENERO:DICIEMBRE!AC254)</f>
        <v>23</v>
      </c>
      <c r="AD254" s="17">
        <f>SUM(ENERO:DICIEMBRE!AD254)</f>
        <v>51</v>
      </c>
      <c r="AE254" s="17">
        <f>SUM(ENERO:DICIEMBRE!AE254)</f>
        <v>24</v>
      </c>
      <c r="AF254" s="17">
        <f>SUM(ENERO:DICIEMBRE!AF254)</f>
        <v>39</v>
      </c>
      <c r="AG254" s="17">
        <f>SUM(ENERO:DICIEMBRE!AG254)</f>
        <v>12</v>
      </c>
      <c r="AH254" s="17">
        <f>SUM(ENERO:DICIEMBRE!AH254)</f>
        <v>16</v>
      </c>
      <c r="AI254" s="17">
        <f>SUM(ENERO:DICIEMBRE!AI254)</f>
        <v>17</v>
      </c>
      <c r="AJ254" s="17">
        <f>SUM(ENERO:DICIEMBRE!AJ254)</f>
        <v>12</v>
      </c>
      <c r="AK254" s="17">
        <f>SUM(ENERO:DICIEMBRE!AK254)</f>
        <v>8</v>
      </c>
      <c r="AL254" s="17">
        <f>SUM(ENERO:DICIEMBRE!AL254)</f>
        <v>9</v>
      </c>
      <c r="AM254" s="17">
        <f>SUM(ENERO:DICIEMBRE!AM254)</f>
        <v>1</v>
      </c>
      <c r="AN254" s="17">
        <f>SUM(ENERO:DICIEMBRE!AN254)</f>
        <v>1</v>
      </c>
      <c r="AO254" s="17">
        <f>SUM(ENERO:DICIEMBRE!AO254)</f>
        <v>0</v>
      </c>
      <c r="AP254" s="17">
        <f>SUM(ENERO:DICIEMBRE!AP254)</f>
        <v>0</v>
      </c>
      <c r="AQ254" s="17">
        <f>SUM(ENERO:DICIEMBRE!AQ254)</f>
        <v>0</v>
      </c>
      <c r="AR254" s="17">
        <f>SUM(ENERO:DICIEMBRE!AR254)</f>
        <v>3</v>
      </c>
      <c r="AS254" s="17">
        <f>SUM(ENERO:DICIEMBRE!AS254)</f>
        <v>0</v>
      </c>
      <c r="AT254" s="17">
        <f>SUM(ENERO:DICIEMBRE!AT254)</f>
        <v>14</v>
      </c>
      <c r="AU254" s="17">
        <f>SUM(ENERO:DICIEMBRE!AU254)</f>
        <v>5</v>
      </c>
      <c r="AV254" s="17">
        <f>SUM(ENERO:DICIEMBRE!AV254)</f>
        <v>0</v>
      </c>
      <c r="AW254" s="17">
        <f>SUM(ENERO:DICIEMBRE!AW254)</f>
        <v>4</v>
      </c>
      <c r="AX254" s="17">
        <f>SUM(ENERO:DICIEMBRE!AX254)</f>
        <v>0</v>
      </c>
      <c r="AY254" t="str">
        <f t="shared" si="215"/>
        <v/>
      </c>
      <c r="CA254" s="23" t="str">
        <f t="shared" si="216"/>
        <v/>
      </c>
      <c r="CB254" s="23" t="str">
        <f t="shared" si="217"/>
        <v/>
      </c>
      <c r="CC254" s="87"/>
      <c r="CD254" s="87"/>
      <c r="CE254" s="87"/>
      <c r="CF254" s="23" t="str">
        <f t="shared" si="218"/>
        <v/>
      </c>
      <c r="CG254" s="87"/>
      <c r="CH254" s="23" t="str">
        <f t="shared" si="219"/>
        <v/>
      </c>
      <c r="CI254" s="23" t="str">
        <f t="shared" si="220"/>
        <v/>
      </c>
      <c r="CJ254" s="87"/>
      <c r="CK254" s="23" t="str">
        <f t="shared" si="221"/>
        <v/>
      </c>
      <c r="CL254" s="23" t="str">
        <f t="shared" si="222"/>
        <v/>
      </c>
      <c r="CO254" s="24">
        <f t="shared" si="223"/>
        <v>0</v>
      </c>
      <c r="CP254" s="24">
        <f t="shared" si="224"/>
        <v>0</v>
      </c>
      <c r="CQ254" s="87"/>
      <c r="CR254" s="87"/>
      <c r="CS254" s="87"/>
      <c r="CT254" s="24">
        <f t="shared" si="225"/>
        <v>0</v>
      </c>
      <c r="CU254" s="87"/>
      <c r="CV254" s="24">
        <f t="shared" si="226"/>
        <v>0</v>
      </c>
      <c r="CW254" s="24">
        <f t="shared" si="226"/>
        <v>0</v>
      </c>
      <c r="CX254" s="87"/>
      <c r="CY254" s="24">
        <f t="shared" si="227"/>
        <v>0</v>
      </c>
      <c r="CZ254" s="24">
        <f t="shared" si="227"/>
        <v>0</v>
      </c>
    </row>
    <row r="255" spans="1:104" x14ac:dyDescent="0.25">
      <c r="A255" s="1323"/>
      <c r="B255" s="1279" t="s">
        <v>299</v>
      </c>
      <c r="C255" s="1281"/>
      <c r="D255" s="464">
        <f t="shared" si="212"/>
        <v>731</v>
      </c>
      <c r="E255" s="465">
        <f t="shared" si="213"/>
        <v>337</v>
      </c>
      <c r="F255" s="147">
        <f t="shared" si="214"/>
        <v>394</v>
      </c>
      <c r="G255" s="17">
        <f>SUM(ENERO:DICIEMBRE!G255)</f>
        <v>66</v>
      </c>
      <c r="H255" s="17">
        <f>SUM(ENERO:DICIEMBRE!H255)</f>
        <v>56</v>
      </c>
      <c r="I255" s="17">
        <f>SUM(ENERO:DICIEMBRE!I255)</f>
        <v>2</v>
      </c>
      <c r="J255" s="17">
        <f>SUM(ENERO:DICIEMBRE!J255)</f>
        <v>2</v>
      </c>
      <c r="K255" s="17">
        <f>SUM(ENERO:DICIEMBRE!K255)</f>
        <v>1</v>
      </c>
      <c r="L255" s="17">
        <f>SUM(ENERO:DICIEMBRE!L255)</f>
        <v>4</v>
      </c>
      <c r="M255" s="17">
        <f>SUM(ENERO:DICIEMBRE!M255)</f>
        <v>1</v>
      </c>
      <c r="N255" s="17">
        <f>SUM(ENERO:DICIEMBRE!N255)</f>
        <v>2</v>
      </c>
      <c r="O255" s="17">
        <f>SUM(ENERO:DICIEMBRE!O255)</f>
        <v>7</v>
      </c>
      <c r="P255" s="17">
        <f>SUM(ENERO:DICIEMBRE!P255)</f>
        <v>2</v>
      </c>
      <c r="Q255" s="17">
        <f>SUM(ENERO:DICIEMBRE!Q255)</f>
        <v>4</v>
      </c>
      <c r="R255" s="17">
        <f>SUM(ENERO:DICIEMBRE!R255)</f>
        <v>1</v>
      </c>
      <c r="S255" s="17">
        <f>SUM(ENERO:DICIEMBRE!S255)</f>
        <v>13</v>
      </c>
      <c r="T255" s="17">
        <f>SUM(ENERO:DICIEMBRE!T255)</f>
        <v>6</v>
      </c>
      <c r="U255" s="17">
        <f>SUM(ENERO:DICIEMBRE!U255)</f>
        <v>27</v>
      </c>
      <c r="V255" s="17">
        <f>SUM(ENERO:DICIEMBRE!V255)</f>
        <v>15</v>
      </c>
      <c r="W255" s="17">
        <f>SUM(ENERO:DICIEMBRE!W255)</f>
        <v>61</v>
      </c>
      <c r="X255" s="17">
        <f>SUM(ENERO:DICIEMBRE!X255)</f>
        <v>73</v>
      </c>
      <c r="Y255" s="17">
        <f>SUM(ENERO:DICIEMBRE!Y255)</f>
        <v>40</v>
      </c>
      <c r="Z255" s="17">
        <f>SUM(ENERO:DICIEMBRE!Z255)</f>
        <v>48</v>
      </c>
      <c r="AA255" s="17">
        <f>SUM(ENERO:DICIEMBRE!AA255)</f>
        <v>35</v>
      </c>
      <c r="AB255" s="17">
        <f>SUM(ENERO:DICIEMBRE!AB255)</f>
        <v>78</v>
      </c>
      <c r="AC255" s="17">
        <f>SUM(ENERO:DICIEMBRE!AC255)</f>
        <v>22</v>
      </c>
      <c r="AD255" s="17">
        <f>SUM(ENERO:DICIEMBRE!AD255)</f>
        <v>41</v>
      </c>
      <c r="AE255" s="17">
        <f>SUM(ENERO:DICIEMBRE!AE255)</f>
        <v>28</v>
      </c>
      <c r="AF255" s="17">
        <f>SUM(ENERO:DICIEMBRE!AF255)</f>
        <v>31</v>
      </c>
      <c r="AG255" s="17">
        <f>SUM(ENERO:DICIEMBRE!AG255)</f>
        <v>11</v>
      </c>
      <c r="AH255" s="17">
        <f>SUM(ENERO:DICIEMBRE!AH255)</f>
        <v>10</v>
      </c>
      <c r="AI255" s="17">
        <f>SUM(ENERO:DICIEMBRE!AI255)</f>
        <v>14</v>
      </c>
      <c r="AJ255" s="17">
        <f>SUM(ENERO:DICIEMBRE!AJ255)</f>
        <v>17</v>
      </c>
      <c r="AK255" s="17">
        <f>SUM(ENERO:DICIEMBRE!AK255)</f>
        <v>5</v>
      </c>
      <c r="AL255" s="17">
        <f>SUM(ENERO:DICIEMBRE!AL255)</f>
        <v>8</v>
      </c>
      <c r="AM255" s="17">
        <f>SUM(ENERO:DICIEMBRE!AM255)</f>
        <v>1</v>
      </c>
      <c r="AN255" s="17">
        <f>SUM(ENERO:DICIEMBRE!AN255)</f>
        <v>2</v>
      </c>
      <c r="AO255" s="17">
        <f>SUM(ENERO:DICIEMBRE!AO255)</f>
        <v>0</v>
      </c>
      <c r="AP255" s="17">
        <f>SUM(ENERO:DICIEMBRE!AP255)</f>
        <v>0</v>
      </c>
      <c r="AQ255" s="17">
        <f>SUM(ENERO:DICIEMBRE!AQ255)</f>
        <v>0</v>
      </c>
      <c r="AR255" s="17">
        <f>SUM(ENERO:DICIEMBRE!AR255)</f>
        <v>17</v>
      </c>
      <c r="AS255" s="17">
        <f>SUM(ENERO:DICIEMBRE!AS255)</f>
        <v>0</v>
      </c>
      <c r="AT255" s="17">
        <f>SUM(ENERO:DICIEMBRE!AT255)</f>
        <v>6</v>
      </c>
      <c r="AU255" s="17">
        <f>SUM(ENERO:DICIEMBRE!AU255)</f>
        <v>5</v>
      </c>
      <c r="AV255" s="17">
        <f>SUM(ENERO:DICIEMBRE!AV255)</f>
        <v>16</v>
      </c>
      <c r="AW255" s="17">
        <f>SUM(ENERO:DICIEMBRE!AW255)</f>
        <v>2</v>
      </c>
      <c r="AX255" s="17">
        <f>SUM(ENERO:DICIEMBRE!AX255)</f>
        <v>0</v>
      </c>
      <c r="AY255" t="str">
        <f t="shared" si="215"/>
        <v/>
      </c>
      <c r="CA255" s="23" t="str">
        <f t="shared" si="216"/>
        <v/>
      </c>
      <c r="CB255" s="23" t="str">
        <f t="shared" si="217"/>
        <v/>
      </c>
      <c r="CC255" s="87"/>
      <c r="CD255" s="87"/>
      <c r="CE255" s="87"/>
      <c r="CF255" s="23" t="str">
        <f t="shared" si="218"/>
        <v/>
      </c>
      <c r="CG255" s="87"/>
      <c r="CH255" s="23" t="str">
        <f t="shared" si="219"/>
        <v/>
      </c>
      <c r="CI255" s="23" t="str">
        <f t="shared" si="220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21"/>
        <v/>
      </c>
      <c r="CL255" s="23" t="str">
        <f t="shared" si="222"/>
        <v/>
      </c>
      <c r="CO255" s="24">
        <f t="shared" si="223"/>
        <v>0</v>
      </c>
      <c r="CP255" s="24">
        <f t="shared" si="224"/>
        <v>0</v>
      </c>
      <c r="CQ255" s="87"/>
      <c r="CR255" s="87"/>
      <c r="CS255" s="87"/>
      <c r="CT255" s="24">
        <f t="shared" si="225"/>
        <v>0</v>
      </c>
      <c r="CU255" s="87"/>
      <c r="CV255" s="24">
        <f t="shared" si="226"/>
        <v>0</v>
      </c>
      <c r="CW255" s="24">
        <f t="shared" si="226"/>
        <v>0</v>
      </c>
      <c r="CX255" s="24">
        <f>IF(AND($D255&gt;0,AV255=""),1,IF(AV255&gt;$D255,1,0))</f>
        <v>0</v>
      </c>
      <c r="CY255" s="24">
        <f t="shared" si="227"/>
        <v>0</v>
      </c>
      <c r="CZ255" s="24">
        <f t="shared" si="227"/>
        <v>0</v>
      </c>
    </row>
    <row r="256" spans="1:104" x14ac:dyDescent="0.25">
      <c r="A256" s="1323"/>
      <c r="B256" s="1279" t="s">
        <v>300</v>
      </c>
      <c r="C256" s="1281"/>
      <c r="D256" s="464">
        <f t="shared" si="212"/>
        <v>78</v>
      </c>
      <c r="E256" s="465">
        <f t="shared" si="213"/>
        <v>41</v>
      </c>
      <c r="F256" s="147">
        <f t="shared" si="214"/>
        <v>37</v>
      </c>
      <c r="G256" s="17">
        <f>SUM(ENERO:DICIEMBRE!G256)</f>
        <v>5</v>
      </c>
      <c r="H256" s="17">
        <f>SUM(ENERO:DICIEMBRE!H256)</f>
        <v>3</v>
      </c>
      <c r="I256" s="17">
        <f>SUM(ENERO:DICIEMBRE!I256)</f>
        <v>1</v>
      </c>
      <c r="J256" s="17">
        <f>SUM(ENERO:DICIEMBRE!J256)</f>
        <v>0</v>
      </c>
      <c r="K256" s="17">
        <f>SUM(ENERO:DICIEMBRE!K256)</f>
        <v>1</v>
      </c>
      <c r="L256" s="17">
        <f>SUM(ENERO:DICIEMBRE!L256)</f>
        <v>0</v>
      </c>
      <c r="M256" s="17">
        <f>SUM(ENERO:DICIEMBRE!M256)</f>
        <v>0</v>
      </c>
      <c r="N256" s="17">
        <f>SUM(ENERO:DICIEMBRE!N256)</f>
        <v>1</v>
      </c>
      <c r="O256" s="17">
        <f>SUM(ENERO:DICIEMBRE!O256)</f>
        <v>1</v>
      </c>
      <c r="P256" s="17">
        <f>SUM(ENERO:DICIEMBRE!P256)</f>
        <v>0</v>
      </c>
      <c r="Q256" s="17">
        <f>SUM(ENERO:DICIEMBRE!Q256)</f>
        <v>0</v>
      </c>
      <c r="R256" s="17">
        <f>SUM(ENERO:DICIEMBRE!R256)</f>
        <v>0</v>
      </c>
      <c r="S256" s="17">
        <f>SUM(ENERO:DICIEMBRE!S256)</f>
        <v>3</v>
      </c>
      <c r="T256" s="17">
        <f>SUM(ENERO:DICIEMBRE!T256)</f>
        <v>2</v>
      </c>
      <c r="U256" s="17">
        <f>SUM(ENERO:DICIEMBRE!U256)</f>
        <v>6</v>
      </c>
      <c r="V256" s="17">
        <f>SUM(ENERO:DICIEMBRE!V256)</f>
        <v>3</v>
      </c>
      <c r="W256" s="17">
        <f>SUM(ENERO:DICIEMBRE!W256)</f>
        <v>5</v>
      </c>
      <c r="X256" s="17">
        <f>SUM(ENERO:DICIEMBRE!X256)</f>
        <v>3</v>
      </c>
      <c r="Y256" s="17">
        <f>SUM(ENERO:DICIEMBRE!Y256)</f>
        <v>3</v>
      </c>
      <c r="Z256" s="17">
        <f>SUM(ENERO:DICIEMBRE!Z256)</f>
        <v>5</v>
      </c>
      <c r="AA256" s="17">
        <f>SUM(ENERO:DICIEMBRE!AA256)</f>
        <v>6</v>
      </c>
      <c r="AB256" s="17">
        <f>SUM(ENERO:DICIEMBRE!AB256)</f>
        <v>9</v>
      </c>
      <c r="AC256" s="17">
        <f>SUM(ENERO:DICIEMBRE!AC256)</f>
        <v>1</v>
      </c>
      <c r="AD256" s="17">
        <f>SUM(ENERO:DICIEMBRE!AD256)</f>
        <v>4</v>
      </c>
      <c r="AE256" s="17">
        <f>SUM(ENERO:DICIEMBRE!AE256)</f>
        <v>6</v>
      </c>
      <c r="AF256" s="17">
        <f>SUM(ENERO:DICIEMBRE!AF256)</f>
        <v>3</v>
      </c>
      <c r="AG256" s="17">
        <f>SUM(ENERO:DICIEMBRE!AG256)</f>
        <v>0</v>
      </c>
      <c r="AH256" s="17">
        <f>SUM(ENERO:DICIEMBRE!AH256)</f>
        <v>2</v>
      </c>
      <c r="AI256" s="17">
        <f>SUM(ENERO:DICIEMBRE!AI256)</f>
        <v>2</v>
      </c>
      <c r="AJ256" s="17">
        <f>SUM(ENERO:DICIEMBRE!AJ256)</f>
        <v>1</v>
      </c>
      <c r="AK256" s="17">
        <f>SUM(ENERO:DICIEMBRE!AK256)</f>
        <v>1</v>
      </c>
      <c r="AL256" s="17">
        <f>SUM(ENERO:DICIEMBRE!AL256)</f>
        <v>1</v>
      </c>
      <c r="AM256" s="17">
        <f>SUM(ENERO:DICIEMBRE!AM256)</f>
        <v>0</v>
      </c>
      <c r="AN256" s="17">
        <f>SUM(ENERO:DICIEMBRE!AN256)</f>
        <v>1</v>
      </c>
      <c r="AO256" s="17">
        <f>SUM(ENERO:DICIEMBRE!AO256)</f>
        <v>0</v>
      </c>
      <c r="AP256" s="17">
        <f>SUM(ENERO:DICIEMBRE!AP256)</f>
        <v>0</v>
      </c>
      <c r="AQ256" s="17">
        <f>SUM(ENERO:DICIEMBRE!AQ256)</f>
        <v>0</v>
      </c>
      <c r="AR256" s="17">
        <f>SUM(ENERO:DICIEMBRE!AR256)</f>
        <v>0</v>
      </c>
      <c r="AS256" s="17">
        <f>SUM(ENERO:DICIEMBRE!AS256)</f>
        <v>0</v>
      </c>
      <c r="AT256" s="17">
        <f>SUM(ENERO:DICIEMBRE!AT256)</f>
        <v>0</v>
      </c>
      <c r="AU256" s="17">
        <f>SUM(ENERO:DICIEMBRE!AU256)</f>
        <v>2</v>
      </c>
      <c r="AV256" s="17">
        <f>SUM(ENERO:DICIEMBRE!AV256)</f>
        <v>0</v>
      </c>
      <c r="AW256" s="17">
        <f>SUM(ENERO:DICIEMBRE!AW256)</f>
        <v>0</v>
      </c>
      <c r="AX256" s="17">
        <f>SUM(ENERO:DICIEMBRE!AX256)</f>
        <v>0</v>
      </c>
      <c r="AY256" t="str">
        <f t="shared" si="215"/>
        <v/>
      </c>
      <c r="CA256" s="23" t="str">
        <f t="shared" si="216"/>
        <v/>
      </c>
      <c r="CB256" s="23" t="str">
        <f t="shared" si="217"/>
        <v/>
      </c>
      <c r="CC256" s="87"/>
      <c r="CD256" s="87"/>
      <c r="CE256" s="87"/>
      <c r="CF256" s="23" t="str">
        <f t="shared" si="218"/>
        <v/>
      </c>
      <c r="CG256" s="87"/>
      <c r="CH256" s="23" t="str">
        <f t="shared" si="219"/>
        <v/>
      </c>
      <c r="CI256" s="23" t="str">
        <f t="shared" si="220"/>
        <v/>
      </c>
      <c r="CJ256" s="87"/>
      <c r="CK256" s="23" t="str">
        <f t="shared" si="221"/>
        <v/>
      </c>
      <c r="CL256" s="23" t="str">
        <f t="shared" si="222"/>
        <v/>
      </c>
      <c r="CO256" s="24">
        <f t="shared" si="223"/>
        <v>0</v>
      </c>
      <c r="CP256" s="24">
        <f t="shared" si="224"/>
        <v>0</v>
      </c>
      <c r="CQ256" s="87"/>
      <c r="CR256" s="87"/>
      <c r="CS256" s="87"/>
      <c r="CT256" s="24">
        <f t="shared" si="225"/>
        <v>0</v>
      </c>
      <c r="CU256" s="87"/>
      <c r="CV256" s="24">
        <f t="shared" si="226"/>
        <v>0</v>
      </c>
      <c r="CW256" s="24">
        <f t="shared" si="226"/>
        <v>0</v>
      </c>
      <c r="CX256" s="87"/>
      <c r="CY256" s="24">
        <f t="shared" si="227"/>
        <v>0</v>
      </c>
      <c r="CZ256" s="24">
        <f t="shared" si="227"/>
        <v>0</v>
      </c>
    </row>
    <row r="257" spans="1:104" x14ac:dyDescent="0.25">
      <c r="A257" s="1324"/>
      <c r="B257" s="1316" t="s">
        <v>301</v>
      </c>
      <c r="C257" s="1316"/>
      <c r="D257" s="396">
        <f t="shared" si="212"/>
        <v>14</v>
      </c>
      <c r="E257" s="109">
        <f>SUM(+I257+K257+M257+O257+Q257+S257+U257+W257+Y257+AA257+AC257+AE257+AG257+AI257+AK257)</f>
        <v>6</v>
      </c>
      <c r="F257" s="78">
        <f>SUM(+J257+L257+N257+P257+R257+T257+V257+X257+Z257+AB257+AD257+AF257+AH257+AJ257+AL257)</f>
        <v>8</v>
      </c>
      <c r="G257" s="17">
        <f>SUM(ENERO:DICIEMBRE!G257)</f>
        <v>1</v>
      </c>
      <c r="H257" s="17">
        <f>SUM(ENERO:DICIEMBRE!H257)</f>
        <v>1</v>
      </c>
      <c r="I257" s="17">
        <f>SUM(ENERO:DICIEMBRE!I257)</f>
        <v>0</v>
      </c>
      <c r="J257" s="17">
        <f>SUM(ENERO:DICIEMBRE!J257)</f>
        <v>0</v>
      </c>
      <c r="K257" s="17">
        <f>SUM(ENERO:DICIEMBRE!K257)</f>
        <v>0</v>
      </c>
      <c r="L257" s="17">
        <f>SUM(ENERO:DICIEMBRE!L257)</f>
        <v>0</v>
      </c>
      <c r="M257" s="17">
        <f>SUM(ENERO:DICIEMBRE!M257)</f>
        <v>0</v>
      </c>
      <c r="N257" s="17">
        <f>SUM(ENERO:DICIEMBRE!N257)</f>
        <v>0</v>
      </c>
      <c r="O257" s="17">
        <f>SUM(ENERO:DICIEMBRE!O257)</f>
        <v>0</v>
      </c>
      <c r="P257" s="17">
        <f>SUM(ENERO:DICIEMBRE!P257)</f>
        <v>0</v>
      </c>
      <c r="Q257" s="17">
        <f>SUM(ENERO:DICIEMBRE!Q257)</f>
        <v>0</v>
      </c>
      <c r="R257" s="17">
        <f>SUM(ENERO:DICIEMBRE!R257)</f>
        <v>0</v>
      </c>
      <c r="S257" s="17">
        <f>SUM(ENERO:DICIEMBRE!S257)</f>
        <v>0</v>
      </c>
      <c r="T257" s="17">
        <f>SUM(ENERO:DICIEMBRE!T257)</f>
        <v>0</v>
      </c>
      <c r="U257" s="17">
        <f>SUM(ENERO:DICIEMBRE!U257)</f>
        <v>1</v>
      </c>
      <c r="V257" s="17">
        <f>SUM(ENERO:DICIEMBRE!V257)</f>
        <v>0</v>
      </c>
      <c r="W257" s="17">
        <f>SUM(ENERO:DICIEMBRE!W257)</f>
        <v>1</v>
      </c>
      <c r="X257" s="17">
        <f>SUM(ENERO:DICIEMBRE!X257)</f>
        <v>1</v>
      </c>
      <c r="Y257" s="17">
        <f>SUM(ENERO:DICIEMBRE!Y257)</f>
        <v>1</v>
      </c>
      <c r="Z257" s="17">
        <f>SUM(ENERO:DICIEMBRE!Z257)</f>
        <v>5</v>
      </c>
      <c r="AA257" s="17">
        <f>SUM(ENERO:DICIEMBRE!AA257)</f>
        <v>3</v>
      </c>
      <c r="AB257" s="17">
        <f>SUM(ENERO:DICIEMBRE!AB257)</f>
        <v>1</v>
      </c>
      <c r="AC257" s="17">
        <f>SUM(ENERO:DICIEMBRE!AC257)</f>
        <v>0</v>
      </c>
      <c r="AD257" s="17">
        <f>SUM(ENERO:DICIEMBRE!AD257)</f>
        <v>0</v>
      </c>
      <c r="AE257" s="17">
        <f>SUM(ENERO:DICIEMBRE!AE257)</f>
        <v>0</v>
      </c>
      <c r="AF257" s="17">
        <f>SUM(ENERO:DICIEMBRE!AF257)</f>
        <v>1</v>
      </c>
      <c r="AG257" s="17">
        <f>SUM(ENERO:DICIEMBRE!AG257)</f>
        <v>0</v>
      </c>
      <c r="AH257" s="17">
        <f>SUM(ENERO:DICIEMBRE!AH257)</f>
        <v>0</v>
      </c>
      <c r="AI257" s="17">
        <f>SUM(ENERO:DICIEMBRE!AI257)</f>
        <v>0</v>
      </c>
      <c r="AJ257" s="17">
        <f>SUM(ENERO:DICIEMBRE!AJ257)</f>
        <v>0</v>
      </c>
      <c r="AK257" s="17">
        <f>SUM(ENERO:DICIEMBRE!AK257)</f>
        <v>0</v>
      </c>
      <c r="AL257" s="17">
        <f>SUM(ENERO:DICIEMBRE!AL257)</f>
        <v>0</v>
      </c>
      <c r="AM257" s="17">
        <f>SUM(ENERO:DICIEMBRE!AM257)</f>
        <v>0</v>
      </c>
      <c r="AN257" s="17">
        <f>SUM(ENERO:DICIEMBRE!AN257)</f>
        <v>0</v>
      </c>
      <c r="AO257" s="17">
        <f>SUM(ENERO:DICIEMBRE!AO257)</f>
        <v>0</v>
      </c>
      <c r="AP257" s="17">
        <f>SUM(ENERO:DICIEMBRE!AP257)</f>
        <v>0</v>
      </c>
      <c r="AQ257" s="17">
        <f>SUM(ENERO:DICIEMBRE!AQ257)</f>
        <v>0</v>
      </c>
      <c r="AR257" s="17">
        <f>SUM(ENERO:DICIEMBRE!AR257)</f>
        <v>0</v>
      </c>
      <c r="AS257" s="17">
        <f>SUM(ENERO:DICIEMBRE!AS257)</f>
        <v>0</v>
      </c>
      <c r="AT257" s="17">
        <f>SUM(ENERO:DICIEMBRE!AT257)</f>
        <v>0</v>
      </c>
      <c r="AU257" s="17">
        <f>SUM(ENERO:DICIEMBRE!AU257)</f>
        <v>0</v>
      </c>
      <c r="AV257" s="17">
        <f>SUM(ENERO:DICIEMBRE!AV257)</f>
        <v>0</v>
      </c>
      <c r="AW257" s="17">
        <f>SUM(ENERO:DICIEMBRE!AW257)</f>
        <v>0</v>
      </c>
      <c r="AX257" s="17">
        <f>SUM(ENERO:DICIEMBRE!AX257)</f>
        <v>0</v>
      </c>
      <c r="AY257" t="str">
        <f t="shared" si="215"/>
        <v/>
      </c>
      <c r="CA257" s="23" t="str">
        <f t="shared" si="216"/>
        <v/>
      </c>
      <c r="CB257" s="23" t="str">
        <f t="shared" si="217"/>
        <v/>
      </c>
      <c r="CC257" s="87"/>
      <c r="CD257" s="87"/>
      <c r="CE257" s="87"/>
      <c r="CF257" s="23" t="str">
        <f t="shared" si="218"/>
        <v/>
      </c>
      <c r="CG257" s="87"/>
      <c r="CH257" s="23" t="str">
        <f t="shared" si="219"/>
        <v/>
      </c>
      <c r="CI257" s="23" t="str">
        <f t="shared" si="220"/>
        <v/>
      </c>
      <c r="CJ257" s="87"/>
      <c r="CK257" s="23" t="str">
        <f t="shared" si="221"/>
        <v/>
      </c>
      <c r="CL257" s="23" t="str">
        <f t="shared" si="222"/>
        <v/>
      </c>
      <c r="CO257" s="24">
        <f t="shared" si="223"/>
        <v>0</v>
      </c>
      <c r="CP257" s="24">
        <f t="shared" si="224"/>
        <v>0</v>
      </c>
      <c r="CQ257" s="87"/>
      <c r="CR257" s="87"/>
      <c r="CS257" s="87"/>
      <c r="CT257" s="24">
        <f t="shared" si="225"/>
        <v>0</v>
      </c>
      <c r="CU257" s="87"/>
      <c r="CV257" s="24">
        <f t="shared" si="226"/>
        <v>0</v>
      </c>
      <c r="CW257" s="24">
        <f t="shared" si="226"/>
        <v>0</v>
      </c>
      <c r="CX257" s="87"/>
      <c r="CY257" s="24">
        <f t="shared" si="227"/>
        <v>0</v>
      </c>
      <c r="CZ257" s="24">
        <f t="shared" si="227"/>
        <v>0</v>
      </c>
    </row>
    <row r="258" spans="1:104" x14ac:dyDescent="0.25">
      <c r="A258" s="1322" t="s">
        <v>101</v>
      </c>
      <c r="B258" s="1325" t="s">
        <v>296</v>
      </c>
      <c r="C258" s="1325"/>
      <c r="D258" s="390">
        <f t="shared" si="212"/>
        <v>569</v>
      </c>
      <c r="E258" s="139">
        <f>SUM(O258+Q258+S258+U258+W258+Y258+AA258+AC258+AE258+AG258+AI258+AK258)</f>
        <v>211</v>
      </c>
      <c r="F258" s="68">
        <f>SUM(P258+R258+T258+V258+X258+Z258+AB258+AD258+AF258+AH258+AJ258+AL258)</f>
        <v>358</v>
      </c>
      <c r="G258" s="17">
        <f>SUM(ENERO:DICIEMBRE!G258)</f>
        <v>0</v>
      </c>
      <c r="H258" s="17">
        <f>SUM(ENERO:DICIEMBRE!H258)</f>
        <v>0</v>
      </c>
      <c r="I258" s="17">
        <f>SUM(ENERO:DICIEMBRE!I258)</f>
        <v>0</v>
      </c>
      <c r="J258" s="17">
        <f>SUM(ENERO:DICIEMBRE!J258)</f>
        <v>0</v>
      </c>
      <c r="K258" s="17">
        <f>SUM(ENERO:DICIEMBRE!K258)</f>
        <v>0</v>
      </c>
      <c r="L258" s="17">
        <f>SUM(ENERO:DICIEMBRE!L258)</f>
        <v>0</v>
      </c>
      <c r="M258" s="17">
        <f>SUM(ENERO:DICIEMBRE!M258)</f>
        <v>0</v>
      </c>
      <c r="N258" s="17">
        <f>SUM(ENERO:DICIEMBRE!N258)</f>
        <v>0</v>
      </c>
      <c r="O258" s="17">
        <f>SUM(ENERO:DICIEMBRE!O258)</f>
        <v>1</v>
      </c>
      <c r="P258" s="17">
        <f>SUM(ENERO:DICIEMBRE!P258)</f>
        <v>0</v>
      </c>
      <c r="Q258" s="17">
        <f>SUM(ENERO:DICIEMBRE!Q258)</f>
        <v>2</v>
      </c>
      <c r="R258" s="17">
        <f>SUM(ENERO:DICIEMBRE!R258)</f>
        <v>0</v>
      </c>
      <c r="S258" s="17">
        <f>SUM(ENERO:DICIEMBRE!S258)</f>
        <v>1</v>
      </c>
      <c r="T258" s="17">
        <f>SUM(ENERO:DICIEMBRE!T258)</f>
        <v>1</v>
      </c>
      <c r="U258" s="17">
        <f>SUM(ENERO:DICIEMBRE!U258)</f>
        <v>41</v>
      </c>
      <c r="V258" s="17">
        <f>SUM(ENERO:DICIEMBRE!V258)</f>
        <v>26</v>
      </c>
      <c r="W258" s="17">
        <f>SUM(ENERO:DICIEMBRE!W258)</f>
        <v>35</v>
      </c>
      <c r="X258" s="17">
        <f>SUM(ENERO:DICIEMBRE!X258)</f>
        <v>46</v>
      </c>
      <c r="Y258" s="17">
        <f>SUM(ENERO:DICIEMBRE!Y258)</f>
        <v>10</v>
      </c>
      <c r="Z258" s="17">
        <f>SUM(ENERO:DICIEMBRE!Z258)</f>
        <v>23</v>
      </c>
      <c r="AA258" s="17">
        <f>SUM(ENERO:DICIEMBRE!AA258)</f>
        <v>35</v>
      </c>
      <c r="AB258" s="17">
        <f>SUM(ENERO:DICIEMBRE!AB258)</f>
        <v>94</v>
      </c>
      <c r="AC258" s="17">
        <f>SUM(ENERO:DICIEMBRE!AC258)</f>
        <v>28</v>
      </c>
      <c r="AD258" s="17">
        <f>SUM(ENERO:DICIEMBRE!AD258)</f>
        <v>75</v>
      </c>
      <c r="AE258" s="17">
        <f>SUM(ENERO:DICIEMBRE!AE258)</f>
        <v>33</v>
      </c>
      <c r="AF258" s="17">
        <f>SUM(ENERO:DICIEMBRE!AF258)</f>
        <v>63</v>
      </c>
      <c r="AG258" s="17">
        <f>SUM(ENERO:DICIEMBRE!AG258)</f>
        <v>10</v>
      </c>
      <c r="AH258" s="17">
        <f>SUM(ENERO:DICIEMBRE!AH258)</f>
        <v>11</v>
      </c>
      <c r="AI258" s="17">
        <f>SUM(ENERO:DICIEMBRE!AI258)</f>
        <v>14</v>
      </c>
      <c r="AJ258" s="17">
        <f>SUM(ENERO:DICIEMBRE!AJ258)</f>
        <v>13</v>
      </c>
      <c r="AK258" s="17">
        <f>SUM(ENERO:DICIEMBRE!AK258)</f>
        <v>1</v>
      </c>
      <c r="AL258" s="17">
        <f>SUM(ENERO:DICIEMBRE!AL258)</f>
        <v>6</v>
      </c>
      <c r="AM258" s="17">
        <f>SUM(ENERO:DICIEMBRE!AM258)</f>
        <v>1</v>
      </c>
      <c r="AN258" s="17">
        <f>SUM(ENERO:DICIEMBRE!AN258)</f>
        <v>2</v>
      </c>
      <c r="AO258" s="17">
        <f>SUM(ENERO:DICIEMBRE!AO258)</f>
        <v>312</v>
      </c>
      <c r="AP258" s="17">
        <f>SUM(ENERO:DICIEMBRE!AP258)</f>
        <v>263</v>
      </c>
      <c r="AQ258" s="17">
        <f>SUM(ENERO:DICIEMBRE!AQ258)</f>
        <v>137</v>
      </c>
      <c r="AR258" s="17">
        <f>SUM(ENERO:DICIEMBRE!AR258)</f>
        <v>0</v>
      </c>
      <c r="AS258" s="17">
        <f>SUM(ENERO:DICIEMBRE!AS258)</f>
        <v>0</v>
      </c>
      <c r="AT258" s="17">
        <f>SUM(ENERO:DICIEMBRE!AT258)</f>
        <v>0</v>
      </c>
      <c r="AU258" s="17">
        <f>SUM(ENERO:DICIEMBRE!AU258)</f>
        <v>0</v>
      </c>
      <c r="AV258" s="17">
        <f>SUM(ENERO:DICIEMBRE!AV258)</f>
        <v>0</v>
      </c>
      <c r="AW258" s="17">
        <f>SUM(ENERO:DICIEMBRE!AW258)</f>
        <v>0</v>
      </c>
      <c r="AX258" s="17">
        <f>SUM(ENERO:DICIEMBRE!AX258)</f>
        <v>0</v>
      </c>
      <c r="AY258" t="str">
        <f t="shared" si="215"/>
        <v/>
      </c>
      <c r="CA258" s="23" t="str">
        <f t="shared" si="216"/>
        <v/>
      </c>
      <c r="CB258" s="23" t="str">
        <f t="shared" si="217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8"/>
        <v/>
      </c>
      <c r="CG258" s="87"/>
      <c r="CH258" s="23" t="str">
        <f t="shared" si="219"/>
        <v/>
      </c>
      <c r="CI258" s="23" t="str">
        <f t="shared" si="220"/>
        <v/>
      </c>
      <c r="CJ258" s="87"/>
      <c r="CK258" s="23" t="str">
        <f t="shared" si="221"/>
        <v/>
      </c>
      <c r="CL258" s="23" t="str">
        <f t="shared" si="222"/>
        <v/>
      </c>
      <c r="CO258" s="24">
        <f t="shared" si="223"/>
        <v>0</v>
      </c>
      <c r="CP258" s="24">
        <f t="shared" si="224"/>
        <v>0</v>
      </c>
      <c r="CQ258" s="24">
        <f>IF(AND($D258&gt;0,AO258=""),1,IF(AO258&gt;$D258,1,0))</f>
        <v>0</v>
      </c>
      <c r="CR258" s="24">
        <f t="shared" ref="CR258:CS259" si="229">IF(AND($D258&gt;0,AP258=""),1,IF(AP258&gt;$D258,1,0))</f>
        <v>0</v>
      </c>
      <c r="CS258" s="24">
        <f t="shared" si="229"/>
        <v>0</v>
      </c>
      <c r="CT258" s="24">
        <f t="shared" si="225"/>
        <v>0</v>
      </c>
      <c r="CU258" s="87"/>
      <c r="CV258" s="24">
        <f t="shared" si="226"/>
        <v>0</v>
      </c>
      <c r="CW258" s="24">
        <f t="shared" si="226"/>
        <v>0</v>
      </c>
      <c r="CX258" s="87"/>
      <c r="CY258" s="24">
        <f t="shared" si="227"/>
        <v>0</v>
      </c>
      <c r="CZ258" s="24">
        <f t="shared" si="227"/>
        <v>0</v>
      </c>
    </row>
    <row r="259" spans="1:104" x14ac:dyDescent="0.25">
      <c r="A259" s="1323"/>
      <c r="B259" s="1315" t="s">
        <v>297</v>
      </c>
      <c r="C259" s="1315"/>
      <c r="D259" s="464">
        <f t="shared" si="212"/>
        <v>961</v>
      </c>
      <c r="E259" s="465">
        <f>SUM(O259+Q259+S259+U259+W259+Y259+AA259+AC259+AE259+AG259+AI259+AK259)</f>
        <v>344</v>
      </c>
      <c r="F259" s="147">
        <f>SUM(N259+P259+R259+T259+V259+X259+Z259+AB259+AD259+AF259+AH259+AJ259+AL259)</f>
        <v>617</v>
      </c>
      <c r="G259" s="17">
        <f>SUM(ENERO:DICIEMBRE!G259)</f>
        <v>0</v>
      </c>
      <c r="H259" s="17">
        <f>SUM(ENERO:DICIEMBRE!H259)</f>
        <v>0</v>
      </c>
      <c r="I259" s="17">
        <f>SUM(ENERO:DICIEMBRE!I259)</f>
        <v>0</v>
      </c>
      <c r="J259" s="17">
        <f>SUM(ENERO:DICIEMBRE!J259)</f>
        <v>0</v>
      </c>
      <c r="K259" s="17">
        <f>SUM(ENERO:DICIEMBRE!K259)</f>
        <v>0</v>
      </c>
      <c r="L259" s="17">
        <f>SUM(ENERO:DICIEMBRE!L259)</f>
        <v>0</v>
      </c>
      <c r="M259" s="17">
        <f>SUM(ENERO:DICIEMBRE!M259)</f>
        <v>0</v>
      </c>
      <c r="N259" s="17">
        <f>SUM(ENERO:DICIEMBRE!N259)</f>
        <v>0</v>
      </c>
      <c r="O259" s="17">
        <f>SUM(ENERO:DICIEMBRE!O259)</f>
        <v>0</v>
      </c>
      <c r="P259" s="17">
        <f>SUM(ENERO:DICIEMBRE!P259)</f>
        <v>0</v>
      </c>
      <c r="Q259" s="17">
        <f>SUM(ENERO:DICIEMBRE!Q259)</f>
        <v>3</v>
      </c>
      <c r="R259" s="17">
        <f>SUM(ENERO:DICIEMBRE!R259)</f>
        <v>0</v>
      </c>
      <c r="S259" s="17">
        <f>SUM(ENERO:DICIEMBRE!S259)</f>
        <v>3</v>
      </c>
      <c r="T259" s="17">
        <f>SUM(ENERO:DICIEMBRE!T259)</f>
        <v>2</v>
      </c>
      <c r="U259" s="17">
        <f>SUM(ENERO:DICIEMBRE!U259)</f>
        <v>84</v>
      </c>
      <c r="V259" s="17">
        <f>SUM(ENERO:DICIEMBRE!V259)</f>
        <v>46</v>
      </c>
      <c r="W259" s="17">
        <f>SUM(ENERO:DICIEMBRE!W259)</f>
        <v>59</v>
      </c>
      <c r="X259" s="17">
        <f>SUM(ENERO:DICIEMBRE!X259)</f>
        <v>81</v>
      </c>
      <c r="Y259" s="17">
        <f>SUM(ENERO:DICIEMBRE!Y259)</f>
        <v>12</v>
      </c>
      <c r="Z259" s="17">
        <f>SUM(ENERO:DICIEMBRE!Z259)</f>
        <v>37</v>
      </c>
      <c r="AA259" s="17">
        <f>SUM(ENERO:DICIEMBRE!AA259)</f>
        <v>47</v>
      </c>
      <c r="AB259" s="17">
        <f>SUM(ENERO:DICIEMBRE!AB259)</f>
        <v>174</v>
      </c>
      <c r="AC259" s="17">
        <f>SUM(ENERO:DICIEMBRE!AC259)</f>
        <v>41</v>
      </c>
      <c r="AD259" s="17">
        <f>SUM(ENERO:DICIEMBRE!AD259)</f>
        <v>139</v>
      </c>
      <c r="AE259" s="17">
        <f>SUM(ENERO:DICIEMBRE!AE259)</f>
        <v>41</v>
      </c>
      <c r="AF259" s="17">
        <f>SUM(ENERO:DICIEMBRE!AF259)</f>
        <v>104</v>
      </c>
      <c r="AG259" s="17">
        <f>SUM(ENERO:DICIEMBRE!AG259)</f>
        <v>21</v>
      </c>
      <c r="AH259" s="17">
        <f>SUM(ENERO:DICIEMBRE!AH259)</f>
        <v>15</v>
      </c>
      <c r="AI259" s="17">
        <f>SUM(ENERO:DICIEMBRE!AI259)</f>
        <v>27</v>
      </c>
      <c r="AJ259" s="17">
        <f>SUM(ENERO:DICIEMBRE!AJ259)</f>
        <v>10</v>
      </c>
      <c r="AK259" s="17">
        <f>SUM(ENERO:DICIEMBRE!AK259)</f>
        <v>6</v>
      </c>
      <c r="AL259" s="17">
        <f>SUM(ENERO:DICIEMBRE!AL259)</f>
        <v>9</v>
      </c>
      <c r="AM259" s="17">
        <f>SUM(ENERO:DICIEMBRE!AM259)</f>
        <v>5</v>
      </c>
      <c r="AN259" s="17">
        <f>SUM(ENERO:DICIEMBRE!AN259)</f>
        <v>1</v>
      </c>
      <c r="AO259" s="17">
        <f>SUM(ENERO:DICIEMBRE!AO259)</f>
        <v>0</v>
      </c>
      <c r="AP259" s="17">
        <f>SUM(ENERO:DICIEMBRE!AP259)</f>
        <v>0</v>
      </c>
      <c r="AQ259" s="17">
        <f>SUM(ENERO:DICIEMBRE!AQ259)</f>
        <v>202</v>
      </c>
      <c r="AR259" s="17">
        <f>SUM(ENERO:DICIEMBRE!AR259)</f>
        <v>0</v>
      </c>
      <c r="AS259" s="17">
        <f>SUM(ENERO:DICIEMBRE!AS259)</f>
        <v>0</v>
      </c>
      <c r="AT259" s="17">
        <f>SUM(ENERO:DICIEMBRE!AT259)</f>
        <v>0</v>
      </c>
      <c r="AU259" s="17">
        <f>SUM(ENERO:DICIEMBRE!AU259)</f>
        <v>0</v>
      </c>
      <c r="AV259" s="17">
        <f>SUM(ENERO:DICIEMBRE!AV259)</f>
        <v>0</v>
      </c>
      <c r="AW259" s="17">
        <f>SUM(ENERO:DICIEMBRE!AW259)</f>
        <v>0</v>
      </c>
      <c r="AX259" s="17">
        <f>SUM(ENERO:DICIEMBRE!AX259)</f>
        <v>0</v>
      </c>
      <c r="AY259" t="str">
        <f t="shared" si="215"/>
        <v/>
      </c>
      <c r="CA259" s="23" t="str">
        <f t="shared" si="216"/>
        <v/>
      </c>
      <c r="CB259" s="23" t="str">
        <f t="shared" si="217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8"/>
        <v/>
      </c>
      <c r="CG259" s="87"/>
      <c r="CH259" s="23" t="str">
        <f t="shared" si="219"/>
        <v/>
      </c>
      <c r="CI259" s="23" t="str">
        <f t="shared" si="220"/>
        <v/>
      </c>
      <c r="CJ259" s="87"/>
      <c r="CK259" s="23" t="str">
        <f t="shared" si="221"/>
        <v/>
      </c>
      <c r="CL259" s="23" t="str">
        <f t="shared" si="222"/>
        <v/>
      </c>
      <c r="CO259" s="24">
        <f t="shared" si="223"/>
        <v>0</v>
      </c>
      <c r="CP259" s="24">
        <f t="shared" si="224"/>
        <v>0</v>
      </c>
      <c r="CQ259" s="87"/>
      <c r="CR259" s="87"/>
      <c r="CS259" s="24">
        <f t="shared" si="229"/>
        <v>0</v>
      </c>
      <c r="CT259" s="24">
        <f t="shared" si="225"/>
        <v>0</v>
      </c>
      <c r="CU259" s="87"/>
      <c r="CV259" s="24">
        <f t="shared" si="226"/>
        <v>0</v>
      </c>
      <c r="CW259" s="24">
        <f t="shared" si="226"/>
        <v>0</v>
      </c>
      <c r="CX259" s="87"/>
      <c r="CY259" s="24">
        <f t="shared" si="227"/>
        <v>0</v>
      </c>
      <c r="CZ259" s="24">
        <f t="shared" si="227"/>
        <v>0</v>
      </c>
    </row>
    <row r="260" spans="1:104" x14ac:dyDescent="0.25">
      <c r="A260" s="1323"/>
      <c r="B260" s="1315" t="s">
        <v>298</v>
      </c>
      <c r="C260" s="1315"/>
      <c r="D260" s="464">
        <f t="shared" si="212"/>
        <v>474</v>
      </c>
      <c r="E260" s="465">
        <f>SUM(M260+O260+Q260+S260+U260+W260+Y260+AA260+AC260+AE260+AG260+AI260+AK260)</f>
        <v>166</v>
      </c>
      <c r="F260" s="147">
        <f>SUM(N260+P260+R260+T260+V260+X260+Z260+AB260+AD260+AF260+AH260+AJ260+AL260)</f>
        <v>308</v>
      </c>
      <c r="G260" s="17">
        <f>SUM(ENERO:DICIEMBRE!G260)</f>
        <v>0</v>
      </c>
      <c r="H260" s="17">
        <f>SUM(ENERO:DICIEMBRE!H260)</f>
        <v>0</v>
      </c>
      <c r="I260" s="17">
        <f>SUM(ENERO:DICIEMBRE!I260)</f>
        <v>0</v>
      </c>
      <c r="J260" s="17">
        <f>SUM(ENERO:DICIEMBRE!J260)</f>
        <v>0</v>
      </c>
      <c r="K260" s="17">
        <f>SUM(ENERO:DICIEMBRE!K260)</f>
        <v>0</v>
      </c>
      <c r="L260" s="17">
        <f>SUM(ENERO:DICIEMBRE!L260)</f>
        <v>0</v>
      </c>
      <c r="M260" s="17">
        <f>SUM(ENERO:DICIEMBRE!M260)</f>
        <v>0</v>
      </c>
      <c r="N260" s="17">
        <f>SUM(ENERO:DICIEMBRE!N260)</f>
        <v>0</v>
      </c>
      <c r="O260" s="17">
        <f>SUM(ENERO:DICIEMBRE!O260)</f>
        <v>0</v>
      </c>
      <c r="P260" s="17">
        <f>SUM(ENERO:DICIEMBRE!P260)</f>
        <v>0</v>
      </c>
      <c r="Q260" s="17">
        <f>SUM(ENERO:DICIEMBRE!Q260)</f>
        <v>2</v>
      </c>
      <c r="R260" s="17">
        <f>SUM(ENERO:DICIEMBRE!R260)</f>
        <v>0</v>
      </c>
      <c r="S260" s="17">
        <f>SUM(ENERO:DICIEMBRE!S260)</f>
        <v>0</v>
      </c>
      <c r="T260" s="17">
        <f>SUM(ENERO:DICIEMBRE!T260)</f>
        <v>1</v>
      </c>
      <c r="U260" s="17">
        <f>SUM(ENERO:DICIEMBRE!U260)</f>
        <v>30</v>
      </c>
      <c r="V260" s="17">
        <f>SUM(ENERO:DICIEMBRE!V260)</f>
        <v>22</v>
      </c>
      <c r="W260" s="17">
        <f>SUM(ENERO:DICIEMBRE!W260)</f>
        <v>30</v>
      </c>
      <c r="X260" s="17">
        <f>SUM(ENERO:DICIEMBRE!X260)</f>
        <v>41</v>
      </c>
      <c r="Y260" s="17">
        <f>SUM(ENERO:DICIEMBRE!Y260)</f>
        <v>5</v>
      </c>
      <c r="Z260" s="17">
        <f>SUM(ENERO:DICIEMBRE!Z260)</f>
        <v>18</v>
      </c>
      <c r="AA260" s="17">
        <f>SUM(ENERO:DICIEMBRE!AA260)</f>
        <v>26</v>
      </c>
      <c r="AB260" s="17">
        <f>SUM(ENERO:DICIEMBRE!AB260)</f>
        <v>83</v>
      </c>
      <c r="AC260" s="17">
        <f>SUM(ENERO:DICIEMBRE!AC260)</f>
        <v>22</v>
      </c>
      <c r="AD260" s="17">
        <f>SUM(ENERO:DICIEMBRE!AD260)</f>
        <v>66</v>
      </c>
      <c r="AE260" s="17">
        <f>SUM(ENERO:DICIEMBRE!AE260)</f>
        <v>29</v>
      </c>
      <c r="AF260" s="17">
        <f>SUM(ENERO:DICIEMBRE!AF260)</f>
        <v>56</v>
      </c>
      <c r="AG260" s="17">
        <f>SUM(ENERO:DICIEMBRE!AG260)</f>
        <v>6</v>
      </c>
      <c r="AH260" s="17">
        <f>SUM(ENERO:DICIEMBRE!AH260)</f>
        <v>9</v>
      </c>
      <c r="AI260" s="17">
        <f>SUM(ENERO:DICIEMBRE!AI260)</f>
        <v>15</v>
      </c>
      <c r="AJ260" s="17">
        <f>SUM(ENERO:DICIEMBRE!AJ260)</f>
        <v>7</v>
      </c>
      <c r="AK260" s="17">
        <f>SUM(ENERO:DICIEMBRE!AK260)</f>
        <v>1</v>
      </c>
      <c r="AL260" s="17">
        <f>SUM(ENERO:DICIEMBRE!AL260)</f>
        <v>5</v>
      </c>
      <c r="AM260" s="17">
        <f>SUM(ENERO:DICIEMBRE!AM260)</f>
        <v>1</v>
      </c>
      <c r="AN260" s="17">
        <f>SUM(ENERO:DICIEMBRE!AN260)</f>
        <v>1</v>
      </c>
      <c r="AO260" s="17">
        <f>SUM(ENERO:DICIEMBRE!AO260)</f>
        <v>0</v>
      </c>
      <c r="AP260" s="17">
        <f>SUM(ENERO:DICIEMBRE!AP260)</f>
        <v>0</v>
      </c>
      <c r="AQ260" s="17">
        <f>SUM(ENERO:DICIEMBRE!AQ260)</f>
        <v>0</v>
      </c>
      <c r="AR260" s="17">
        <f>SUM(ENERO:DICIEMBRE!AR260)</f>
        <v>0</v>
      </c>
      <c r="AS260" s="17">
        <f>SUM(ENERO:DICIEMBRE!AS260)</f>
        <v>0</v>
      </c>
      <c r="AT260" s="17">
        <f>SUM(ENERO:DICIEMBRE!AT260)</f>
        <v>0</v>
      </c>
      <c r="AU260" s="17">
        <f>SUM(ENERO:DICIEMBRE!AU260)</f>
        <v>0</v>
      </c>
      <c r="AV260" s="17">
        <f>SUM(ENERO:DICIEMBRE!AV260)</f>
        <v>0</v>
      </c>
      <c r="AW260" s="17">
        <f>SUM(ENERO:DICIEMBRE!AW260)</f>
        <v>0</v>
      </c>
      <c r="AX260" s="17">
        <f>SUM(ENERO:DICIEMBRE!AX260)</f>
        <v>0</v>
      </c>
      <c r="AY260" t="str">
        <f t="shared" si="215"/>
        <v/>
      </c>
      <c r="CA260" s="23" t="str">
        <f t="shared" si="216"/>
        <v/>
      </c>
      <c r="CB260" s="23" t="str">
        <f t="shared" si="217"/>
        <v/>
      </c>
      <c r="CC260" s="87"/>
      <c r="CD260" s="87"/>
      <c r="CE260" s="87"/>
      <c r="CF260" s="23" t="str">
        <f t="shared" si="218"/>
        <v/>
      </c>
      <c r="CG260" s="87"/>
      <c r="CH260" s="23" t="str">
        <f t="shared" si="219"/>
        <v/>
      </c>
      <c r="CI260" s="23" t="str">
        <f t="shared" si="220"/>
        <v/>
      </c>
      <c r="CJ260" s="87"/>
      <c r="CK260" s="23" t="str">
        <f t="shared" si="221"/>
        <v/>
      </c>
      <c r="CL260" s="23" t="str">
        <f t="shared" si="222"/>
        <v/>
      </c>
      <c r="CO260" s="24">
        <f t="shared" si="223"/>
        <v>0</v>
      </c>
      <c r="CP260" s="24">
        <f t="shared" si="224"/>
        <v>0</v>
      </c>
      <c r="CQ260" s="87"/>
      <c r="CR260" s="87"/>
      <c r="CS260" s="87"/>
      <c r="CT260" s="24">
        <f t="shared" si="225"/>
        <v>0</v>
      </c>
      <c r="CU260" s="87"/>
      <c r="CV260" s="24">
        <f t="shared" si="226"/>
        <v>0</v>
      </c>
      <c r="CW260" s="24">
        <f t="shared" si="226"/>
        <v>0</v>
      </c>
      <c r="CX260" s="87"/>
      <c r="CY260" s="24">
        <f t="shared" si="227"/>
        <v>0</v>
      </c>
      <c r="CZ260" s="24">
        <f t="shared" si="227"/>
        <v>0</v>
      </c>
    </row>
    <row r="261" spans="1:104" x14ac:dyDescent="0.25">
      <c r="A261" s="1323"/>
      <c r="B261" s="1279" t="s">
        <v>299</v>
      </c>
      <c r="C261" s="1281"/>
      <c r="D261" s="464">
        <f t="shared" si="212"/>
        <v>450</v>
      </c>
      <c r="E261" s="465">
        <f>SUM(M261+O261+Q261+S261+U261+W261+Y261+AA261+AC261+AE261+AG261+AI261+AK261)</f>
        <v>165</v>
      </c>
      <c r="F261" s="147">
        <f>SUM(N261+P261+R261+T261+V261+X261+Z261+AB261+AD261+AF261+AH261+AJ261+AL261)</f>
        <v>285</v>
      </c>
      <c r="G261" s="17">
        <f>SUM(ENERO:DICIEMBRE!G261)</f>
        <v>0</v>
      </c>
      <c r="H261" s="17">
        <f>SUM(ENERO:DICIEMBRE!H261)</f>
        <v>0</v>
      </c>
      <c r="I261" s="17">
        <f>SUM(ENERO:DICIEMBRE!I261)</f>
        <v>0</v>
      </c>
      <c r="J261" s="17">
        <f>SUM(ENERO:DICIEMBRE!J261)</f>
        <v>0</v>
      </c>
      <c r="K261" s="17">
        <f>SUM(ENERO:DICIEMBRE!K261)</f>
        <v>0</v>
      </c>
      <c r="L261" s="17">
        <f>SUM(ENERO:DICIEMBRE!L261)</f>
        <v>0</v>
      </c>
      <c r="M261" s="17">
        <f>SUM(ENERO:DICIEMBRE!M261)</f>
        <v>0</v>
      </c>
      <c r="N261" s="17">
        <f>SUM(ENERO:DICIEMBRE!N261)</f>
        <v>0</v>
      </c>
      <c r="O261" s="17">
        <f>SUM(ENERO:DICIEMBRE!O261)</f>
        <v>0</v>
      </c>
      <c r="P261" s="17">
        <f>SUM(ENERO:DICIEMBRE!P261)</f>
        <v>0</v>
      </c>
      <c r="Q261" s="17">
        <f>SUM(ENERO:DICIEMBRE!Q261)</f>
        <v>0</v>
      </c>
      <c r="R261" s="17">
        <f>SUM(ENERO:DICIEMBRE!R261)</f>
        <v>0</v>
      </c>
      <c r="S261" s="17">
        <f>SUM(ENERO:DICIEMBRE!S261)</f>
        <v>0</v>
      </c>
      <c r="T261" s="17">
        <f>SUM(ENERO:DICIEMBRE!T261)</f>
        <v>1</v>
      </c>
      <c r="U261" s="17">
        <f>SUM(ENERO:DICIEMBRE!U261)</f>
        <v>19</v>
      </c>
      <c r="V261" s="17">
        <f>SUM(ENERO:DICIEMBRE!V261)</f>
        <v>13</v>
      </c>
      <c r="W261" s="17">
        <f>SUM(ENERO:DICIEMBRE!W261)</f>
        <v>28</v>
      </c>
      <c r="X261" s="17">
        <f>SUM(ENERO:DICIEMBRE!X261)</f>
        <v>34</v>
      </c>
      <c r="Y261" s="17">
        <f>SUM(ENERO:DICIEMBRE!Y261)</f>
        <v>9</v>
      </c>
      <c r="Z261" s="17">
        <f>SUM(ENERO:DICIEMBRE!Z261)</f>
        <v>19</v>
      </c>
      <c r="AA261" s="17">
        <f>SUM(ENERO:DICIEMBRE!AA261)</f>
        <v>26</v>
      </c>
      <c r="AB261" s="17">
        <f>SUM(ENERO:DICIEMBRE!AB261)</f>
        <v>79</v>
      </c>
      <c r="AC261" s="17">
        <f>SUM(ENERO:DICIEMBRE!AC261)</f>
        <v>23</v>
      </c>
      <c r="AD261" s="17">
        <f>SUM(ENERO:DICIEMBRE!AD261)</f>
        <v>65</v>
      </c>
      <c r="AE261" s="17">
        <f>SUM(ENERO:DICIEMBRE!AE261)</f>
        <v>29</v>
      </c>
      <c r="AF261" s="17">
        <f>SUM(ENERO:DICIEMBRE!AF261)</f>
        <v>54</v>
      </c>
      <c r="AG261" s="17">
        <f>SUM(ENERO:DICIEMBRE!AG261)</f>
        <v>14</v>
      </c>
      <c r="AH261" s="17">
        <f>SUM(ENERO:DICIEMBRE!AH261)</f>
        <v>9</v>
      </c>
      <c r="AI261" s="17">
        <f>SUM(ENERO:DICIEMBRE!AI261)</f>
        <v>13</v>
      </c>
      <c r="AJ261" s="17">
        <f>SUM(ENERO:DICIEMBRE!AJ261)</f>
        <v>5</v>
      </c>
      <c r="AK261" s="17">
        <f>SUM(ENERO:DICIEMBRE!AK261)</f>
        <v>4</v>
      </c>
      <c r="AL261" s="17">
        <f>SUM(ENERO:DICIEMBRE!AL261)</f>
        <v>6</v>
      </c>
      <c r="AM261" s="17">
        <f>SUM(ENERO:DICIEMBRE!AM261)</f>
        <v>1</v>
      </c>
      <c r="AN261" s="17">
        <f>SUM(ENERO:DICIEMBRE!AN261)</f>
        <v>0</v>
      </c>
      <c r="AO261" s="17">
        <f>SUM(ENERO:DICIEMBRE!AO261)</f>
        <v>0</v>
      </c>
      <c r="AP261" s="17">
        <f>SUM(ENERO:DICIEMBRE!AP261)</f>
        <v>0</v>
      </c>
      <c r="AQ261" s="17">
        <f>SUM(ENERO:DICIEMBRE!AQ261)</f>
        <v>0</v>
      </c>
      <c r="AR261" s="17">
        <f>SUM(ENERO:DICIEMBRE!AR261)</f>
        <v>0</v>
      </c>
      <c r="AS261" s="17">
        <f>SUM(ENERO:DICIEMBRE!AS261)</f>
        <v>0</v>
      </c>
      <c r="AT261" s="17">
        <f>SUM(ENERO:DICIEMBRE!AT261)</f>
        <v>0</v>
      </c>
      <c r="AU261" s="17">
        <f>SUM(ENERO:DICIEMBRE!AU261)</f>
        <v>0</v>
      </c>
      <c r="AV261" s="17">
        <f>SUM(ENERO:DICIEMBRE!AV261)</f>
        <v>0</v>
      </c>
      <c r="AW261" s="17">
        <f>SUM(ENERO:DICIEMBRE!AW261)</f>
        <v>0</v>
      </c>
      <c r="AX261" s="17">
        <f>SUM(ENERO:DICIEMBRE!AX261)</f>
        <v>0</v>
      </c>
      <c r="AY261" t="str">
        <f t="shared" si="215"/>
        <v/>
      </c>
      <c r="CA261" s="23" t="str">
        <f t="shared" si="216"/>
        <v/>
      </c>
      <c r="CB261" s="23" t="str">
        <f t="shared" si="217"/>
        <v/>
      </c>
      <c r="CC261" s="87"/>
      <c r="CD261" s="87"/>
      <c r="CE261" s="87"/>
      <c r="CF261" s="23" t="str">
        <f t="shared" si="218"/>
        <v/>
      </c>
      <c r="CG261" s="87"/>
      <c r="CH261" s="23" t="str">
        <f t="shared" si="219"/>
        <v/>
      </c>
      <c r="CI261" s="23" t="str">
        <f t="shared" si="220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21"/>
        <v/>
      </c>
      <c r="CL261" s="23" t="str">
        <f t="shared" si="222"/>
        <v/>
      </c>
      <c r="CO261" s="24">
        <f t="shared" si="223"/>
        <v>0</v>
      </c>
      <c r="CP261" s="24">
        <f t="shared" si="224"/>
        <v>0</v>
      </c>
      <c r="CQ261" s="87"/>
      <c r="CR261" s="87"/>
      <c r="CS261" s="87"/>
      <c r="CT261" s="24">
        <f t="shared" si="225"/>
        <v>0</v>
      </c>
      <c r="CU261" s="87"/>
      <c r="CV261" s="24">
        <f t="shared" si="226"/>
        <v>0</v>
      </c>
      <c r="CW261" s="24">
        <f t="shared" si="226"/>
        <v>0</v>
      </c>
      <c r="CX261" s="24">
        <f>IF(AND($D261&gt;0,AV261=""),1,IF(AV261&gt;$D261,1,0))</f>
        <v>0</v>
      </c>
      <c r="CY261" s="24">
        <f t="shared" si="227"/>
        <v>0</v>
      </c>
      <c r="CZ261" s="24">
        <f t="shared" si="227"/>
        <v>0</v>
      </c>
    </row>
    <row r="262" spans="1:104" x14ac:dyDescent="0.25">
      <c r="A262" s="1323"/>
      <c r="B262" s="1279" t="s">
        <v>300</v>
      </c>
      <c r="C262" s="1281"/>
      <c r="D262" s="464">
        <f t="shared" si="212"/>
        <v>65</v>
      </c>
      <c r="E262" s="465">
        <f>SUM(M262+O262+Q262+S262+U262+W262+Y262+AA262+AC262+AE262+AG262+AI262+AK262)</f>
        <v>24</v>
      </c>
      <c r="F262" s="147">
        <f>SUM(N262+P262+R262+T262+V262+X262+Z262+AB262+AD262+AF262+AH262+AJ262+AL262)</f>
        <v>41</v>
      </c>
      <c r="G262" s="17">
        <f>SUM(ENERO:DICIEMBRE!G262)</f>
        <v>0</v>
      </c>
      <c r="H262" s="17">
        <f>SUM(ENERO:DICIEMBRE!H262)</f>
        <v>0</v>
      </c>
      <c r="I262" s="17">
        <f>SUM(ENERO:DICIEMBRE!I262)</f>
        <v>0</v>
      </c>
      <c r="J262" s="17">
        <f>SUM(ENERO:DICIEMBRE!J262)</f>
        <v>0</v>
      </c>
      <c r="K262" s="17">
        <f>SUM(ENERO:DICIEMBRE!K262)</f>
        <v>0</v>
      </c>
      <c r="L262" s="17">
        <f>SUM(ENERO:DICIEMBRE!L262)</f>
        <v>0</v>
      </c>
      <c r="M262" s="17">
        <f>SUM(ENERO:DICIEMBRE!M262)</f>
        <v>0</v>
      </c>
      <c r="N262" s="17">
        <f>SUM(ENERO:DICIEMBRE!N262)</f>
        <v>0</v>
      </c>
      <c r="O262" s="17">
        <f>SUM(ENERO:DICIEMBRE!O262)</f>
        <v>0</v>
      </c>
      <c r="P262" s="17">
        <f>SUM(ENERO:DICIEMBRE!P262)</f>
        <v>0</v>
      </c>
      <c r="Q262" s="17">
        <f>SUM(ENERO:DICIEMBRE!Q262)</f>
        <v>0</v>
      </c>
      <c r="R262" s="17">
        <f>SUM(ENERO:DICIEMBRE!R262)</f>
        <v>0</v>
      </c>
      <c r="S262" s="17">
        <f>SUM(ENERO:DICIEMBRE!S262)</f>
        <v>0</v>
      </c>
      <c r="T262" s="17">
        <f>SUM(ENERO:DICIEMBRE!T262)</f>
        <v>0</v>
      </c>
      <c r="U262" s="17">
        <f>SUM(ENERO:DICIEMBRE!U262)</f>
        <v>1</v>
      </c>
      <c r="V262" s="17">
        <f>SUM(ENERO:DICIEMBRE!V262)</f>
        <v>4</v>
      </c>
      <c r="W262" s="17">
        <f>SUM(ENERO:DICIEMBRE!W262)</f>
        <v>2</v>
      </c>
      <c r="X262" s="17">
        <f>SUM(ENERO:DICIEMBRE!X262)</f>
        <v>1</v>
      </c>
      <c r="Y262" s="17">
        <f>SUM(ENERO:DICIEMBRE!Y262)</f>
        <v>2</v>
      </c>
      <c r="Z262" s="17">
        <f>SUM(ENERO:DICIEMBRE!Z262)</f>
        <v>1</v>
      </c>
      <c r="AA262" s="17">
        <f>SUM(ENERO:DICIEMBRE!AA262)</f>
        <v>2</v>
      </c>
      <c r="AB262" s="17">
        <f>SUM(ENERO:DICIEMBRE!AB262)</f>
        <v>9</v>
      </c>
      <c r="AC262" s="17">
        <f>SUM(ENERO:DICIEMBRE!AC262)</f>
        <v>5</v>
      </c>
      <c r="AD262" s="17">
        <f>SUM(ENERO:DICIEMBRE!AD262)</f>
        <v>12</v>
      </c>
      <c r="AE262" s="17">
        <f>SUM(ENERO:DICIEMBRE!AE262)</f>
        <v>4</v>
      </c>
      <c r="AF262" s="17">
        <f>SUM(ENERO:DICIEMBRE!AF262)</f>
        <v>10</v>
      </c>
      <c r="AG262" s="17">
        <f>SUM(ENERO:DICIEMBRE!AG262)</f>
        <v>4</v>
      </c>
      <c r="AH262" s="17">
        <f>SUM(ENERO:DICIEMBRE!AH262)</f>
        <v>0</v>
      </c>
      <c r="AI262" s="17">
        <f>SUM(ENERO:DICIEMBRE!AI262)</f>
        <v>3</v>
      </c>
      <c r="AJ262" s="17">
        <f>SUM(ENERO:DICIEMBRE!AJ262)</f>
        <v>3</v>
      </c>
      <c r="AK262" s="17">
        <f>SUM(ENERO:DICIEMBRE!AK262)</f>
        <v>1</v>
      </c>
      <c r="AL262" s="17">
        <f>SUM(ENERO:DICIEMBRE!AL262)</f>
        <v>1</v>
      </c>
      <c r="AM262" s="17">
        <f>SUM(ENERO:DICIEMBRE!AM262)</f>
        <v>0</v>
      </c>
      <c r="AN262" s="17">
        <f>SUM(ENERO:DICIEMBRE!AN262)</f>
        <v>0</v>
      </c>
      <c r="AO262" s="17">
        <f>SUM(ENERO:DICIEMBRE!AO262)</f>
        <v>0</v>
      </c>
      <c r="AP262" s="17">
        <f>SUM(ENERO:DICIEMBRE!AP262)</f>
        <v>0</v>
      </c>
      <c r="AQ262" s="17">
        <f>SUM(ENERO:DICIEMBRE!AQ262)</f>
        <v>0</v>
      </c>
      <c r="AR262" s="17">
        <f>SUM(ENERO:DICIEMBRE!AR262)</f>
        <v>0</v>
      </c>
      <c r="AS262" s="17">
        <f>SUM(ENERO:DICIEMBRE!AS262)</f>
        <v>0</v>
      </c>
      <c r="AT262" s="17">
        <f>SUM(ENERO:DICIEMBRE!AT262)</f>
        <v>0</v>
      </c>
      <c r="AU262" s="17">
        <f>SUM(ENERO:DICIEMBRE!AU262)</f>
        <v>0</v>
      </c>
      <c r="AV262" s="17">
        <f>SUM(ENERO:DICIEMBRE!AV262)</f>
        <v>0</v>
      </c>
      <c r="AW262" s="17">
        <f>SUM(ENERO:DICIEMBRE!AW262)</f>
        <v>0</v>
      </c>
      <c r="AX262" s="17">
        <f>SUM(ENERO:DICIEMBRE!AX262)</f>
        <v>0</v>
      </c>
      <c r="AY262" t="str">
        <f t="shared" si="215"/>
        <v/>
      </c>
      <c r="CA262" s="23" t="str">
        <f t="shared" si="216"/>
        <v/>
      </c>
      <c r="CB262" s="23" t="str">
        <f t="shared" si="217"/>
        <v/>
      </c>
      <c r="CC262" s="87"/>
      <c r="CD262" s="87"/>
      <c r="CE262" s="87"/>
      <c r="CF262" s="23" t="str">
        <f t="shared" si="218"/>
        <v/>
      </c>
      <c r="CG262" s="87"/>
      <c r="CH262" s="23" t="str">
        <f t="shared" si="219"/>
        <v/>
      </c>
      <c r="CI262" s="23" t="str">
        <f t="shared" si="220"/>
        <v/>
      </c>
      <c r="CJ262" s="87"/>
      <c r="CK262" s="23" t="str">
        <f t="shared" si="221"/>
        <v/>
      </c>
      <c r="CL262" s="23" t="str">
        <f t="shared" si="222"/>
        <v/>
      </c>
      <c r="CO262" s="24">
        <f t="shared" si="223"/>
        <v>0</v>
      </c>
      <c r="CP262" s="24">
        <f t="shared" si="224"/>
        <v>0</v>
      </c>
      <c r="CQ262" s="87"/>
      <c r="CR262" s="87"/>
      <c r="CS262" s="87"/>
      <c r="CT262" s="24">
        <f t="shared" si="225"/>
        <v>0</v>
      </c>
      <c r="CU262" s="87"/>
      <c r="CV262" s="24">
        <f t="shared" si="226"/>
        <v>0</v>
      </c>
      <c r="CW262" s="24">
        <f t="shared" si="226"/>
        <v>0</v>
      </c>
      <c r="CX262" s="87"/>
      <c r="CY262" s="24">
        <f t="shared" si="227"/>
        <v>0</v>
      </c>
      <c r="CZ262" s="24">
        <f t="shared" si="227"/>
        <v>0</v>
      </c>
    </row>
    <row r="263" spans="1:104" x14ac:dyDescent="0.25">
      <c r="A263" s="1324"/>
      <c r="B263" s="1316" t="s">
        <v>301</v>
      </c>
      <c r="C263" s="1316"/>
      <c r="D263" s="396">
        <f t="shared" si="212"/>
        <v>1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1</v>
      </c>
      <c r="G263" s="17">
        <f>SUM(ENERO:DICIEMBRE!G263)</f>
        <v>0</v>
      </c>
      <c r="H263" s="17">
        <f>SUM(ENERO:DICIEMBRE!H263)</f>
        <v>0</v>
      </c>
      <c r="I263" s="17">
        <f>SUM(ENERO:DICIEMBRE!I263)</f>
        <v>0</v>
      </c>
      <c r="J263" s="17">
        <f>SUM(ENERO:DICIEMBRE!J263)</f>
        <v>0</v>
      </c>
      <c r="K263" s="17">
        <f>SUM(ENERO:DICIEMBRE!K263)</f>
        <v>0</v>
      </c>
      <c r="L263" s="17">
        <f>SUM(ENERO:DICIEMBRE!L263)</f>
        <v>0</v>
      </c>
      <c r="M263" s="17">
        <f>SUM(ENERO:DICIEMBRE!M263)</f>
        <v>0</v>
      </c>
      <c r="N263" s="17">
        <f>SUM(ENERO:DICIEMBRE!N263)</f>
        <v>0</v>
      </c>
      <c r="O263" s="17">
        <f>SUM(ENERO:DICIEMBRE!O263)</f>
        <v>0</v>
      </c>
      <c r="P263" s="17">
        <f>SUM(ENERO:DICIEMBRE!P263)</f>
        <v>0</v>
      </c>
      <c r="Q263" s="17">
        <f>SUM(ENERO:DICIEMBRE!Q263)</f>
        <v>0</v>
      </c>
      <c r="R263" s="17">
        <f>SUM(ENERO:DICIEMBRE!R263)</f>
        <v>0</v>
      </c>
      <c r="S263" s="17">
        <f>SUM(ENERO:DICIEMBRE!S263)</f>
        <v>0</v>
      </c>
      <c r="T263" s="17">
        <f>SUM(ENERO:DICIEMBRE!T263)</f>
        <v>0</v>
      </c>
      <c r="U263" s="17">
        <f>SUM(ENERO:DICIEMBRE!U263)</f>
        <v>0</v>
      </c>
      <c r="V263" s="17">
        <f>SUM(ENERO:DICIEMBRE!V263)</f>
        <v>0</v>
      </c>
      <c r="W263" s="17">
        <f>SUM(ENERO:DICIEMBRE!W263)</f>
        <v>0</v>
      </c>
      <c r="X263" s="17">
        <f>SUM(ENERO:DICIEMBRE!X263)</f>
        <v>0</v>
      </c>
      <c r="Y263" s="17">
        <f>SUM(ENERO:DICIEMBRE!Y263)</f>
        <v>0</v>
      </c>
      <c r="Z263" s="17">
        <f>SUM(ENERO:DICIEMBRE!Z263)</f>
        <v>0</v>
      </c>
      <c r="AA263" s="17">
        <f>SUM(ENERO:DICIEMBRE!AA263)</f>
        <v>0</v>
      </c>
      <c r="AB263" s="17">
        <f>SUM(ENERO:DICIEMBRE!AB263)</f>
        <v>0</v>
      </c>
      <c r="AC263" s="17">
        <f>SUM(ENERO:DICIEMBRE!AC263)</f>
        <v>0</v>
      </c>
      <c r="AD263" s="17">
        <f>SUM(ENERO:DICIEMBRE!AD263)</f>
        <v>1</v>
      </c>
      <c r="AE263" s="17">
        <f>SUM(ENERO:DICIEMBRE!AE263)</f>
        <v>0</v>
      </c>
      <c r="AF263" s="17">
        <f>SUM(ENERO:DICIEMBRE!AF263)</f>
        <v>0</v>
      </c>
      <c r="AG263" s="17">
        <f>SUM(ENERO:DICIEMBRE!AG263)</f>
        <v>0</v>
      </c>
      <c r="AH263" s="17">
        <f>SUM(ENERO:DICIEMBRE!AH263)</f>
        <v>0</v>
      </c>
      <c r="AI263" s="17">
        <f>SUM(ENERO:DICIEMBRE!AI263)</f>
        <v>0</v>
      </c>
      <c r="AJ263" s="17">
        <f>SUM(ENERO:DICIEMBRE!AJ263)</f>
        <v>0</v>
      </c>
      <c r="AK263" s="17">
        <f>SUM(ENERO:DICIEMBRE!AK263)</f>
        <v>0</v>
      </c>
      <c r="AL263" s="17">
        <f>SUM(ENERO:DICIEMBRE!AL263)</f>
        <v>0</v>
      </c>
      <c r="AM263" s="17">
        <f>SUM(ENERO:DICIEMBRE!AM263)</f>
        <v>0</v>
      </c>
      <c r="AN263" s="17">
        <f>SUM(ENERO:DICIEMBRE!AN263)</f>
        <v>0</v>
      </c>
      <c r="AO263" s="17">
        <f>SUM(ENERO:DICIEMBRE!AO263)</f>
        <v>0</v>
      </c>
      <c r="AP263" s="17">
        <f>SUM(ENERO:DICIEMBRE!AP263)</f>
        <v>0</v>
      </c>
      <c r="AQ263" s="17">
        <f>SUM(ENERO:DICIEMBRE!AQ263)</f>
        <v>0</v>
      </c>
      <c r="AR263" s="17">
        <f>SUM(ENERO:DICIEMBRE!AR263)</f>
        <v>0</v>
      </c>
      <c r="AS263" s="17">
        <f>SUM(ENERO:DICIEMBRE!AS263)</f>
        <v>0</v>
      </c>
      <c r="AT263" s="17">
        <f>SUM(ENERO:DICIEMBRE!AT263)</f>
        <v>0</v>
      </c>
      <c r="AU263" s="17">
        <f>SUM(ENERO:DICIEMBRE!AU263)</f>
        <v>0</v>
      </c>
      <c r="AV263" s="17">
        <f>SUM(ENERO:DICIEMBRE!AV263)</f>
        <v>0</v>
      </c>
      <c r="AW263" s="17">
        <f>SUM(ENERO:DICIEMBRE!AW263)</f>
        <v>0</v>
      </c>
      <c r="AX263" s="17">
        <f>SUM(ENERO:DICIEMBRE!AX263)</f>
        <v>0</v>
      </c>
      <c r="AY263" t="str">
        <f t="shared" si="215"/>
        <v/>
      </c>
      <c r="CA263" s="23" t="str">
        <f t="shared" si="216"/>
        <v/>
      </c>
      <c r="CB263" s="23" t="str">
        <f t="shared" si="217"/>
        <v/>
      </c>
      <c r="CC263" s="87"/>
      <c r="CD263" s="87"/>
      <c r="CE263" s="87"/>
      <c r="CF263" s="23" t="str">
        <f t="shared" si="218"/>
        <v/>
      </c>
      <c r="CG263" s="87"/>
      <c r="CH263" s="23" t="str">
        <f t="shared" si="219"/>
        <v/>
      </c>
      <c r="CI263" s="23" t="str">
        <f t="shared" si="220"/>
        <v/>
      </c>
      <c r="CJ263" s="87"/>
      <c r="CK263" s="23" t="str">
        <f t="shared" si="221"/>
        <v/>
      </c>
      <c r="CL263" s="23" t="str">
        <f t="shared" si="222"/>
        <v/>
      </c>
      <c r="CO263" s="24">
        <f t="shared" si="223"/>
        <v>0</v>
      </c>
      <c r="CP263" s="24">
        <f t="shared" si="224"/>
        <v>0</v>
      </c>
      <c r="CQ263" s="87"/>
      <c r="CR263" s="87"/>
      <c r="CS263" s="87"/>
      <c r="CT263" s="24">
        <f t="shared" si="225"/>
        <v>0</v>
      </c>
      <c r="CU263" s="87"/>
      <c r="CV263" s="24">
        <f t="shared" si="226"/>
        <v>0</v>
      </c>
      <c r="CW263" s="24">
        <f t="shared" si="226"/>
        <v>0</v>
      </c>
      <c r="CX263" s="87"/>
      <c r="CY263" s="24">
        <f t="shared" si="227"/>
        <v>0</v>
      </c>
      <c r="CZ263" s="24">
        <f t="shared" si="227"/>
        <v>0</v>
      </c>
    </row>
    <row r="264" spans="1:104" x14ac:dyDescent="0.25">
      <c r="A264" s="1322" t="s">
        <v>106</v>
      </c>
      <c r="B264" s="1325" t="s">
        <v>296</v>
      </c>
      <c r="C264" s="1325"/>
      <c r="D264" s="390">
        <f t="shared" si="212"/>
        <v>306</v>
      </c>
      <c r="E264" s="484">
        <f t="shared" si="213"/>
        <v>165</v>
      </c>
      <c r="F264" s="485">
        <f t="shared" si="214"/>
        <v>141</v>
      </c>
      <c r="G264" s="17">
        <f>SUM(ENERO:DICIEMBRE!G264)</f>
        <v>8</v>
      </c>
      <c r="H264" s="17">
        <f>SUM(ENERO:DICIEMBRE!H264)</f>
        <v>6</v>
      </c>
      <c r="I264" s="17">
        <f>SUM(ENERO:DICIEMBRE!I264)</f>
        <v>8</v>
      </c>
      <c r="J264" s="17">
        <f>SUM(ENERO:DICIEMBRE!J264)</f>
        <v>11</v>
      </c>
      <c r="K264" s="17">
        <f>SUM(ENERO:DICIEMBRE!K264)</f>
        <v>12</v>
      </c>
      <c r="L264" s="17">
        <f>SUM(ENERO:DICIEMBRE!L264)</f>
        <v>15</v>
      </c>
      <c r="M264" s="17">
        <f>SUM(ENERO:DICIEMBRE!M264)</f>
        <v>16</v>
      </c>
      <c r="N264" s="17">
        <f>SUM(ENERO:DICIEMBRE!N264)</f>
        <v>15</v>
      </c>
      <c r="O264" s="17">
        <f>SUM(ENERO:DICIEMBRE!O264)</f>
        <v>21</v>
      </c>
      <c r="P264" s="17">
        <f>SUM(ENERO:DICIEMBRE!P264)</f>
        <v>19</v>
      </c>
      <c r="Q264" s="17">
        <f>SUM(ENERO:DICIEMBRE!Q264)</f>
        <v>17</v>
      </c>
      <c r="R264" s="17">
        <f>SUM(ENERO:DICIEMBRE!R264)</f>
        <v>16</v>
      </c>
      <c r="S264" s="17">
        <f>SUM(ENERO:DICIEMBRE!S264)</f>
        <v>39</v>
      </c>
      <c r="T264" s="17">
        <f>SUM(ENERO:DICIEMBRE!T264)</f>
        <v>30</v>
      </c>
      <c r="U264" s="17">
        <f>SUM(ENERO:DICIEMBRE!U264)</f>
        <v>37</v>
      </c>
      <c r="V264" s="17">
        <f>SUM(ENERO:DICIEMBRE!V264)</f>
        <v>21</v>
      </c>
      <c r="W264" s="17">
        <f>SUM(ENERO:DICIEMBRE!W264)</f>
        <v>6</v>
      </c>
      <c r="X264" s="17">
        <f>SUM(ENERO:DICIEMBRE!X264)</f>
        <v>7</v>
      </c>
      <c r="Y264" s="17">
        <f>SUM(ENERO:DICIEMBRE!Y264)</f>
        <v>1</v>
      </c>
      <c r="Z264" s="17">
        <f>SUM(ENERO:DICIEMBRE!Z264)</f>
        <v>0</v>
      </c>
      <c r="AA264" s="17">
        <f>SUM(ENERO:DICIEMBRE!AA264)</f>
        <v>0</v>
      </c>
      <c r="AB264" s="17">
        <f>SUM(ENERO:DICIEMBRE!AB264)</f>
        <v>0</v>
      </c>
      <c r="AC264" s="17">
        <f>SUM(ENERO:DICIEMBRE!AC264)</f>
        <v>0</v>
      </c>
      <c r="AD264" s="17">
        <f>SUM(ENERO:DICIEMBRE!AD264)</f>
        <v>0</v>
      </c>
      <c r="AE264" s="17">
        <f>SUM(ENERO:DICIEMBRE!AE264)</f>
        <v>0</v>
      </c>
      <c r="AF264" s="17">
        <f>SUM(ENERO:DICIEMBRE!AF264)</f>
        <v>0</v>
      </c>
      <c r="AG264" s="17">
        <f>SUM(ENERO:DICIEMBRE!AG264)</f>
        <v>0</v>
      </c>
      <c r="AH264" s="17">
        <f>SUM(ENERO:DICIEMBRE!AH264)</f>
        <v>1</v>
      </c>
      <c r="AI264" s="17">
        <f>SUM(ENERO:DICIEMBRE!AI264)</f>
        <v>0</v>
      </c>
      <c r="AJ264" s="17">
        <f>SUM(ENERO:DICIEMBRE!AJ264)</f>
        <v>0</v>
      </c>
      <c r="AK264" s="17">
        <f>SUM(ENERO:DICIEMBRE!AK264)</f>
        <v>0</v>
      </c>
      <c r="AL264" s="17">
        <f>SUM(ENERO:DICIEMBRE!AL264)</f>
        <v>0</v>
      </c>
      <c r="AM264" s="17">
        <f>SUM(ENERO:DICIEMBRE!AM264)</f>
        <v>0</v>
      </c>
      <c r="AN264" s="17">
        <f>SUM(ENERO:DICIEMBRE!AN264)</f>
        <v>0</v>
      </c>
      <c r="AO264" s="17">
        <f>SUM(ENERO:DICIEMBRE!AO264)</f>
        <v>77</v>
      </c>
      <c r="AP264" s="17">
        <f>SUM(ENERO:DICIEMBRE!AP264)</f>
        <v>80</v>
      </c>
      <c r="AQ264" s="17">
        <f>SUM(ENERO:DICIEMBRE!AQ264)</f>
        <v>31</v>
      </c>
      <c r="AR264" s="17">
        <f>SUM(ENERO:DICIEMBRE!AR264)</f>
        <v>0</v>
      </c>
      <c r="AS264" s="17">
        <f>SUM(ENERO:DICIEMBRE!AS264)</f>
        <v>11</v>
      </c>
      <c r="AT264" s="17">
        <f>SUM(ENERO:DICIEMBRE!AT264)</f>
        <v>62</v>
      </c>
      <c r="AU264" s="17">
        <f>SUM(ENERO:DICIEMBRE!AU264)</f>
        <v>0</v>
      </c>
      <c r="AV264" s="17">
        <f>SUM(ENERO:DICIEMBRE!AV264)</f>
        <v>0</v>
      </c>
      <c r="AW264" s="17">
        <f>SUM(ENERO:DICIEMBRE!AW264)</f>
        <v>3</v>
      </c>
      <c r="AX264" s="17">
        <f>SUM(ENERO:DICIEMBRE!AX264)</f>
        <v>0</v>
      </c>
      <c r="AY264" t="str">
        <f t="shared" si="215"/>
        <v/>
      </c>
      <c r="CA264" s="23" t="str">
        <f t="shared" si="216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9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21"/>
        <v/>
      </c>
      <c r="CL264" s="23" t="str">
        <f t="shared" si="222"/>
        <v/>
      </c>
      <c r="CO264" s="24">
        <f t="shared" si="223"/>
        <v>0</v>
      </c>
      <c r="CP264" s="87"/>
      <c r="CQ264" s="24">
        <f>IF(AND($D264&gt;0,AO264=""),1,IF(AO264&gt;$D264,1,0))</f>
        <v>0</v>
      </c>
      <c r="CR264" s="24">
        <f t="shared" ref="CR264:CS265" si="230">IF(AND($D264&gt;0,AP264=""),1,IF(AP264&gt;$D264,1,0))</f>
        <v>0</v>
      </c>
      <c r="CS264" s="24">
        <f t="shared" si="230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6"/>
        <v>0</v>
      </c>
      <c r="CW264" s="24">
        <f t="shared" si="226"/>
        <v>0</v>
      </c>
      <c r="CX264" s="87"/>
      <c r="CY264" s="24">
        <f t="shared" si="227"/>
        <v>0</v>
      </c>
      <c r="CZ264" s="24">
        <f t="shared" si="227"/>
        <v>0</v>
      </c>
    </row>
    <row r="265" spans="1:104" x14ac:dyDescent="0.25">
      <c r="A265" s="1323"/>
      <c r="B265" s="1315" t="s">
        <v>297</v>
      </c>
      <c r="C265" s="1315"/>
      <c r="D265" s="464">
        <f t="shared" si="212"/>
        <v>971</v>
      </c>
      <c r="E265" s="465">
        <f t="shared" si="213"/>
        <v>548</v>
      </c>
      <c r="F265" s="486">
        <f t="shared" si="214"/>
        <v>423</v>
      </c>
      <c r="G265" s="17">
        <f>SUM(ENERO:DICIEMBRE!G265)</f>
        <v>15</v>
      </c>
      <c r="H265" s="17">
        <f>SUM(ENERO:DICIEMBRE!H265)</f>
        <v>11</v>
      </c>
      <c r="I265" s="17">
        <f>SUM(ENERO:DICIEMBRE!I265)</f>
        <v>18</v>
      </c>
      <c r="J265" s="17">
        <f>SUM(ENERO:DICIEMBRE!J265)</f>
        <v>23</v>
      </c>
      <c r="K265" s="17">
        <f>SUM(ENERO:DICIEMBRE!K265)</f>
        <v>52</v>
      </c>
      <c r="L265" s="17">
        <f>SUM(ENERO:DICIEMBRE!L265)</f>
        <v>56</v>
      </c>
      <c r="M265" s="17">
        <f>SUM(ENERO:DICIEMBRE!M265)</f>
        <v>29</v>
      </c>
      <c r="N265" s="17">
        <f>SUM(ENERO:DICIEMBRE!N265)</f>
        <v>41</v>
      </c>
      <c r="O265" s="17">
        <f>SUM(ENERO:DICIEMBRE!O265)</f>
        <v>107</v>
      </c>
      <c r="P265" s="17">
        <f>SUM(ENERO:DICIEMBRE!P265)</f>
        <v>51</v>
      </c>
      <c r="Q265" s="17">
        <f>SUM(ENERO:DICIEMBRE!Q265)</f>
        <v>78</v>
      </c>
      <c r="R265" s="17">
        <f>SUM(ENERO:DICIEMBRE!R265)</f>
        <v>63</v>
      </c>
      <c r="S265" s="17">
        <f>SUM(ENERO:DICIEMBRE!S265)</f>
        <v>115</v>
      </c>
      <c r="T265" s="17">
        <f>SUM(ENERO:DICIEMBRE!T265)</f>
        <v>97</v>
      </c>
      <c r="U265" s="17">
        <f>SUM(ENERO:DICIEMBRE!U265)</f>
        <v>109</v>
      </c>
      <c r="V265" s="17">
        <f>SUM(ENERO:DICIEMBRE!V265)</f>
        <v>54</v>
      </c>
      <c r="W265" s="17">
        <f>SUM(ENERO:DICIEMBRE!W265)</f>
        <v>19</v>
      </c>
      <c r="X265" s="17">
        <f>SUM(ENERO:DICIEMBRE!X265)</f>
        <v>20</v>
      </c>
      <c r="Y265" s="17">
        <f>SUM(ENERO:DICIEMBRE!Y265)</f>
        <v>3</v>
      </c>
      <c r="Z265" s="17">
        <f>SUM(ENERO:DICIEMBRE!Z265)</f>
        <v>0</v>
      </c>
      <c r="AA265" s="17">
        <f>SUM(ENERO:DICIEMBRE!AA265)</f>
        <v>3</v>
      </c>
      <c r="AB265" s="17">
        <f>SUM(ENERO:DICIEMBRE!AB265)</f>
        <v>6</v>
      </c>
      <c r="AC265" s="17">
        <f>SUM(ENERO:DICIEMBRE!AC265)</f>
        <v>0</v>
      </c>
      <c r="AD265" s="17">
        <f>SUM(ENERO:DICIEMBRE!AD265)</f>
        <v>1</v>
      </c>
      <c r="AE265" s="17">
        <f>SUM(ENERO:DICIEMBRE!AE265)</f>
        <v>0</v>
      </c>
      <c r="AF265" s="17">
        <f>SUM(ENERO:DICIEMBRE!AF265)</f>
        <v>0</v>
      </c>
      <c r="AG265" s="17">
        <f>SUM(ENERO:DICIEMBRE!AG265)</f>
        <v>0</v>
      </c>
      <c r="AH265" s="17">
        <f>SUM(ENERO:DICIEMBRE!AH265)</f>
        <v>0</v>
      </c>
      <c r="AI265" s="17">
        <f>SUM(ENERO:DICIEMBRE!AI265)</f>
        <v>0</v>
      </c>
      <c r="AJ265" s="17">
        <f>SUM(ENERO:DICIEMBRE!AJ265)</f>
        <v>0</v>
      </c>
      <c r="AK265" s="17">
        <f>SUM(ENERO:DICIEMBRE!AK265)</f>
        <v>0</v>
      </c>
      <c r="AL265" s="17">
        <f>SUM(ENERO:DICIEMBRE!AL265)</f>
        <v>0</v>
      </c>
      <c r="AM265" s="17">
        <f>SUM(ENERO:DICIEMBRE!AM265)</f>
        <v>0</v>
      </c>
      <c r="AN265" s="17">
        <f>SUM(ENERO:DICIEMBRE!AN265)</f>
        <v>0</v>
      </c>
      <c r="AO265" s="17">
        <f>SUM(ENERO:DICIEMBRE!AO265)</f>
        <v>0</v>
      </c>
      <c r="AP265" s="17">
        <f>SUM(ENERO:DICIEMBRE!AP265)</f>
        <v>0</v>
      </c>
      <c r="AQ265" s="17">
        <f>SUM(ENERO:DICIEMBRE!AQ265)</f>
        <v>200</v>
      </c>
      <c r="AR265" s="17">
        <f>SUM(ENERO:DICIEMBRE!AR265)</f>
        <v>0</v>
      </c>
      <c r="AS265" s="17">
        <f>SUM(ENERO:DICIEMBRE!AS265)</f>
        <v>93</v>
      </c>
      <c r="AT265" s="17">
        <f>SUM(ENERO:DICIEMBRE!AT265)</f>
        <v>210</v>
      </c>
      <c r="AU265" s="17">
        <f>SUM(ENERO:DICIEMBRE!AU265)</f>
        <v>1</v>
      </c>
      <c r="AV265" s="17">
        <f>SUM(ENERO:DICIEMBRE!AV265)</f>
        <v>0</v>
      </c>
      <c r="AW265" s="17">
        <f>SUM(ENERO:DICIEMBRE!AW265)</f>
        <v>12</v>
      </c>
      <c r="AX265" s="17">
        <f>SUM(ENERO:DICIEMBRE!AX265)</f>
        <v>0</v>
      </c>
      <c r="AY265" t="str">
        <f t="shared" si="215"/>
        <v/>
      </c>
      <c r="CA265" s="23" t="str">
        <f t="shared" si="216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8"/>
        <v/>
      </c>
      <c r="CG265" s="23" t="str">
        <f t="shared" ref="CG265:CG268" si="231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9"/>
        <v/>
      </c>
      <c r="CI265" s="23" t="str">
        <f t="shared" si="220"/>
        <v/>
      </c>
      <c r="CJ265" s="87"/>
      <c r="CK265" s="23" t="str">
        <f t="shared" si="221"/>
        <v/>
      </c>
      <c r="CL265" s="23" t="str">
        <f t="shared" si="222"/>
        <v/>
      </c>
      <c r="CO265" s="24">
        <f t="shared" si="223"/>
        <v>0</v>
      </c>
      <c r="CP265" s="87"/>
      <c r="CQ265" s="87"/>
      <c r="CR265" s="87"/>
      <c r="CS265" s="24">
        <f t="shared" si="230"/>
        <v>0</v>
      </c>
      <c r="CT265" s="24">
        <f t="shared" si="225"/>
        <v>0</v>
      </c>
      <c r="CU265" s="24">
        <f t="shared" si="225"/>
        <v>0</v>
      </c>
      <c r="CV265" s="24">
        <f t="shared" si="226"/>
        <v>0</v>
      </c>
      <c r="CW265" s="24">
        <f t="shared" si="226"/>
        <v>0</v>
      </c>
      <c r="CX265" s="87"/>
      <c r="CY265" s="24">
        <f t="shared" si="227"/>
        <v>0</v>
      </c>
      <c r="CZ265" s="24">
        <f t="shared" si="227"/>
        <v>0</v>
      </c>
    </row>
    <row r="266" spans="1:104" x14ac:dyDescent="0.25">
      <c r="A266" s="1323"/>
      <c r="B266" s="1315" t="s">
        <v>298</v>
      </c>
      <c r="C266" s="1315"/>
      <c r="D266" s="464">
        <f t="shared" si="212"/>
        <v>200</v>
      </c>
      <c r="E266" s="465">
        <f t="shared" si="213"/>
        <v>117</v>
      </c>
      <c r="F266" s="486">
        <f t="shared" si="214"/>
        <v>83</v>
      </c>
      <c r="G266" s="17">
        <f>SUM(ENERO:DICIEMBRE!G266)</f>
        <v>8</v>
      </c>
      <c r="H266" s="17">
        <f>SUM(ENERO:DICIEMBRE!H266)</f>
        <v>2</v>
      </c>
      <c r="I266" s="17">
        <f>SUM(ENERO:DICIEMBRE!I266)</f>
        <v>4</v>
      </c>
      <c r="J266" s="17">
        <f>SUM(ENERO:DICIEMBRE!J266)</f>
        <v>8</v>
      </c>
      <c r="K266" s="17">
        <f>SUM(ENERO:DICIEMBRE!K266)</f>
        <v>12</v>
      </c>
      <c r="L266" s="17">
        <f>SUM(ENERO:DICIEMBRE!L266)</f>
        <v>13</v>
      </c>
      <c r="M266" s="17">
        <f>SUM(ENERO:DICIEMBRE!M266)</f>
        <v>10</v>
      </c>
      <c r="N266" s="17">
        <f>SUM(ENERO:DICIEMBRE!N266)</f>
        <v>7</v>
      </c>
      <c r="O266" s="17">
        <f>SUM(ENERO:DICIEMBRE!O266)</f>
        <v>16</v>
      </c>
      <c r="P266" s="17">
        <f>SUM(ENERO:DICIEMBRE!P266)</f>
        <v>10</v>
      </c>
      <c r="Q266" s="17">
        <f>SUM(ENERO:DICIEMBRE!Q266)</f>
        <v>11</v>
      </c>
      <c r="R266" s="17">
        <f>SUM(ENERO:DICIEMBRE!R266)</f>
        <v>7</v>
      </c>
      <c r="S266" s="17">
        <f>SUM(ENERO:DICIEMBRE!S266)</f>
        <v>23</v>
      </c>
      <c r="T266" s="17">
        <f>SUM(ENERO:DICIEMBRE!T266)</f>
        <v>14</v>
      </c>
      <c r="U266" s="17">
        <f>SUM(ENERO:DICIEMBRE!U266)</f>
        <v>28</v>
      </c>
      <c r="V266" s="17">
        <f>SUM(ENERO:DICIEMBRE!V266)</f>
        <v>17</v>
      </c>
      <c r="W266" s="17">
        <f>SUM(ENERO:DICIEMBRE!W266)</f>
        <v>4</v>
      </c>
      <c r="X266" s="17">
        <f>SUM(ENERO:DICIEMBRE!X266)</f>
        <v>4</v>
      </c>
      <c r="Y266" s="17">
        <f>SUM(ENERO:DICIEMBRE!Y266)</f>
        <v>1</v>
      </c>
      <c r="Z266" s="17">
        <f>SUM(ENERO:DICIEMBRE!Z266)</f>
        <v>0</v>
      </c>
      <c r="AA266" s="17">
        <f>SUM(ENERO:DICIEMBRE!AA266)</f>
        <v>0</v>
      </c>
      <c r="AB266" s="17">
        <f>SUM(ENERO:DICIEMBRE!AB266)</f>
        <v>0</v>
      </c>
      <c r="AC266" s="17">
        <f>SUM(ENERO:DICIEMBRE!AC266)</f>
        <v>0</v>
      </c>
      <c r="AD266" s="17">
        <f>SUM(ENERO:DICIEMBRE!AD266)</f>
        <v>0</v>
      </c>
      <c r="AE266" s="17">
        <f>SUM(ENERO:DICIEMBRE!AE266)</f>
        <v>0</v>
      </c>
      <c r="AF266" s="17">
        <f>SUM(ENERO:DICIEMBRE!AF266)</f>
        <v>0</v>
      </c>
      <c r="AG266" s="17">
        <f>SUM(ENERO:DICIEMBRE!AG266)</f>
        <v>0</v>
      </c>
      <c r="AH266" s="17">
        <f>SUM(ENERO:DICIEMBRE!AH266)</f>
        <v>1</v>
      </c>
      <c r="AI266" s="17">
        <f>SUM(ENERO:DICIEMBRE!AI266)</f>
        <v>0</v>
      </c>
      <c r="AJ266" s="17">
        <f>SUM(ENERO:DICIEMBRE!AJ266)</f>
        <v>0</v>
      </c>
      <c r="AK266" s="17">
        <f>SUM(ENERO:DICIEMBRE!AK266)</f>
        <v>0</v>
      </c>
      <c r="AL266" s="17">
        <f>SUM(ENERO:DICIEMBRE!AL266)</f>
        <v>0</v>
      </c>
      <c r="AM266" s="17">
        <f>SUM(ENERO:DICIEMBRE!AM266)</f>
        <v>0</v>
      </c>
      <c r="AN266" s="17">
        <f>SUM(ENERO:DICIEMBRE!AN266)</f>
        <v>0</v>
      </c>
      <c r="AO266" s="17">
        <f>SUM(ENERO:DICIEMBRE!AO266)</f>
        <v>0</v>
      </c>
      <c r="AP266" s="17">
        <f>SUM(ENERO:DICIEMBRE!AP266)</f>
        <v>0</v>
      </c>
      <c r="AQ266" s="17">
        <f>SUM(ENERO:DICIEMBRE!AQ266)</f>
        <v>0</v>
      </c>
      <c r="AR266" s="17">
        <f>SUM(ENERO:DICIEMBRE!AR266)</f>
        <v>0</v>
      </c>
      <c r="AS266" s="17">
        <f>SUM(ENERO:DICIEMBRE!AS266)</f>
        <v>7</v>
      </c>
      <c r="AT266" s="17">
        <f>SUM(ENERO:DICIEMBRE!AT266)</f>
        <v>40</v>
      </c>
      <c r="AU266" s="17">
        <f>SUM(ENERO:DICIEMBRE!AU266)</f>
        <v>0</v>
      </c>
      <c r="AV266" s="17">
        <f>SUM(ENERO:DICIEMBRE!AV266)</f>
        <v>0</v>
      </c>
      <c r="AW266" s="17">
        <f>SUM(ENERO:DICIEMBRE!AW266)</f>
        <v>4</v>
      </c>
      <c r="AX266" s="17">
        <f>SUM(ENERO:DICIEMBRE!AX266)</f>
        <v>0</v>
      </c>
      <c r="AY266" t="str">
        <f t="shared" si="215"/>
        <v/>
      </c>
      <c r="CA266" s="23" t="str">
        <f t="shared" si="216"/>
        <v/>
      </c>
      <c r="CB266" s="87"/>
      <c r="CC266" s="87"/>
      <c r="CD266" s="87"/>
      <c r="CE266" s="87"/>
      <c r="CF266" s="23" t="str">
        <f t="shared" si="218"/>
        <v/>
      </c>
      <c r="CG266" s="23" t="str">
        <f t="shared" si="231"/>
        <v/>
      </c>
      <c r="CH266" s="23" t="str">
        <f t="shared" si="219"/>
        <v/>
      </c>
      <c r="CI266" s="23" t="str">
        <f t="shared" si="220"/>
        <v/>
      </c>
      <c r="CJ266" s="87"/>
      <c r="CK266" s="23" t="str">
        <f t="shared" si="221"/>
        <v/>
      </c>
      <c r="CL266" s="23" t="str">
        <f t="shared" si="222"/>
        <v/>
      </c>
      <c r="CO266" s="24">
        <f t="shared" si="223"/>
        <v>0</v>
      </c>
      <c r="CP266" s="87"/>
      <c r="CQ266" s="87"/>
      <c r="CR266" s="87"/>
      <c r="CS266" s="87"/>
      <c r="CT266" s="24">
        <f t="shared" si="225"/>
        <v>0</v>
      </c>
      <c r="CU266" s="24">
        <f t="shared" si="225"/>
        <v>0</v>
      </c>
      <c r="CV266" s="24">
        <f t="shared" si="226"/>
        <v>0</v>
      </c>
      <c r="CW266" s="24">
        <f t="shared" si="226"/>
        <v>0</v>
      </c>
      <c r="CX266" s="87"/>
      <c r="CY266" s="24">
        <f t="shared" si="227"/>
        <v>0</v>
      </c>
      <c r="CZ266" s="24">
        <f t="shared" si="227"/>
        <v>0</v>
      </c>
    </row>
    <row r="267" spans="1:104" x14ac:dyDescent="0.25">
      <c r="A267" s="1323"/>
      <c r="B267" s="1279" t="s">
        <v>299</v>
      </c>
      <c r="C267" s="1281"/>
      <c r="D267" s="464">
        <f t="shared" si="212"/>
        <v>271</v>
      </c>
      <c r="E267" s="465">
        <f t="shared" si="213"/>
        <v>170</v>
      </c>
      <c r="F267" s="486">
        <f t="shared" si="214"/>
        <v>101</v>
      </c>
      <c r="G267" s="17">
        <f>SUM(ENERO:DICIEMBRE!G267)</f>
        <v>7</v>
      </c>
      <c r="H267" s="17">
        <f>SUM(ENERO:DICIEMBRE!H267)</f>
        <v>3</v>
      </c>
      <c r="I267" s="17">
        <f>SUM(ENERO:DICIEMBRE!I267)</f>
        <v>4</v>
      </c>
      <c r="J267" s="17">
        <f>SUM(ENERO:DICIEMBRE!J267)</f>
        <v>5</v>
      </c>
      <c r="K267" s="17">
        <f>SUM(ENERO:DICIEMBRE!K267)</f>
        <v>14</v>
      </c>
      <c r="L267" s="17">
        <f>SUM(ENERO:DICIEMBRE!L267)</f>
        <v>11</v>
      </c>
      <c r="M267" s="17">
        <f>SUM(ENERO:DICIEMBRE!M267)</f>
        <v>11</v>
      </c>
      <c r="N267" s="17">
        <f>SUM(ENERO:DICIEMBRE!N267)</f>
        <v>8</v>
      </c>
      <c r="O267" s="17">
        <f>SUM(ENERO:DICIEMBRE!O267)</f>
        <v>20</v>
      </c>
      <c r="P267" s="17">
        <f>SUM(ENERO:DICIEMBRE!P267)</f>
        <v>14</v>
      </c>
      <c r="Q267" s="17">
        <f>SUM(ENERO:DICIEMBRE!Q267)</f>
        <v>17</v>
      </c>
      <c r="R267" s="17">
        <f>SUM(ENERO:DICIEMBRE!R267)</f>
        <v>12</v>
      </c>
      <c r="S267" s="17">
        <f>SUM(ENERO:DICIEMBRE!S267)</f>
        <v>38</v>
      </c>
      <c r="T267" s="17">
        <f>SUM(ENERO:DICIEMBRE!T267)</f>
        <v>17</v>
      </c>
      <c r="U267" s="17">
        <f>SUM(ENERO:DICIEMBRE!U267)</f>
        <v>45</v>
      </c>
      <c r="V267" s="17">
        <f>SUM(ENERO:DICIEMBRE!V267)</f>
        <v>22</v>
      </c>
      <c r="W267" s="17">
        <f>SUM(ENERO:DICIEMBRE!W267)</f>
        <v>11</v>
      </c>
      <c r="X267" s="17">
        <f>SUM(ENERO:DICIEMBRE!X267)</f>
        <v>8</v>
      </c>
      <c r="Y267" s="17">
        <f>SUM(ENERO:DICIEMBRE!Y267)</f>
        <v>3</v>
      </c>
      <c r="Z267" s="17">
        <f>SUM(ENERO:DICIEMBRE!Z267)</f>
        <v>0</v>
      </c>
      <c r="AA267" s="17">
        <f>SUM(ENERO:DICIEMBRE!AA267)</f>
        <v>0</v>
      </c>
      <c r="AB267" s="17">
        <f>SUM(ENERO:DICIEMBRE!AB267)</f>
        <v>0</v>
      </c>
      <c r="AC267" s="17">
        <f>SUM(ENERO:DICIEMBRE!AC267)</f>
        <v>0</v>
      </c>
      <c r="AD267" s="17">
        <f>SUM(ENERO:DICIEMBRE!AD267)</f>
        <v>0</v>
      </c>
      <c r="AE267" s="17">
        <f>SUM(ENERO:DICIEMBRE!AE267)</f>
        <v>0</v>
      </c>
      <c r="AF267" s="17">
        <f>SUM(ENERO:DICIEMBRE!AF267)</f>
        <v>0</v>
      </c>
      <c r="AG267" s="17">
        <f>SUM(ENERO:DICIEMBRE!AG267)</f>
        <v>0</v>
      </c>
      <c r="AH267" s="17">
        <f>SUM(ENERO:DICIEMBRE!AH267)</f>
        <v>1</v>
      </c>
      <c r="AI267" s="17">
        <f>SUM(ENERO:DICIEMBRE!AI267)</f>
        <v>0</v>
      </c>
      <c r="AJ267" s="17">
        <f>SUM(ENERO:DICIEMBRE!AJ267)</f>
        <v>0</v>
      </c>
      <c r="AK267" s="17">
        <f>SUM(ENERO:DICIEMBRE!AK267)</f>
        <v>0</v>
      </c>
      <c r="AL267" s="17">
        <f>SUM(ENERO:DICIEMBRE!AL267)</f>
        <v>0</v>
      </c>
      <c r="AM267" s="17">
        <f>SUM(ENERO:DICIEMBRE!AM267)</f>
        <v>0</v>
      </c>
      <c r="AN267" s="17">
        <f>SUM(ENERO:DICIEMBRE!AN267)</f>
        <v>0</v>
      </c>
      <c r="AO267" s="17">
        <f>SUM(ENERO:DICIEMBRE!AO267)</f>
        <v>0</v>
      </c>
      <c r="AP267" s="17">
        <f>SUM(ENERO:DICIEMBRE!AP267)</f>
        <v>0</v>
      </c>
      <c r="AQ267" s="17">
        <f>SUM(ENERO:DICIEMBRE!AQ267)</f>
        <v>0</v>
      </c>
      <c r="AR267" s="17">
        <f>SUM(ENERO:DICIEMBRE!AR267)</f>
        <v>0</v>
      </c>
      <c r="AS267" s="17">
        <f>SUM(ENERO:DICIEMBRE!AS267)</f>
        <v>15</v>
      </c>
      <c r="AT267" s="17">
        <f>SUM(ENERO:DICIEMBRE!AT267)</f>
        <v>50</v>
      </c>
      <c r="AU267" s="17">
        <f>SUM(ENERO:DICIEMBRE!AU267)</f>
        <v>1</v>
      </c>
      <c r="AV267" s="17">
        <f>SUM(ENERO:DICIEMBRE!AV267)</f>
        <v>3</v>
      </c>
      <c r="AW267" s="17">
        <f>SUM(ENERO:DICIEMBRE!AW267)</f>
        <v>6</v>
      </c>
      <c r="AX267" s="17">
        <f>SUM(ENERO:DICIEMBRE!AX267)</f>
        <v>0</v>
      </c>
      <c r="AY267" t="str">
        <f t="shared" si="215"/>
        <v/>
      </c>
      <c r="CA267" s="23" t="str">
        <f t="shared" si="216"/>
        <v/>
      </c>
      <c r="CB267" s="87"/>
      <c r="CC267" s="87"/>
      <c r="CD267" s="87"/>
      <c r="CE267" s="87"/>
      <c r="CF267" s="23" t="str">
        <f t="shared" si="218"/>
        <v/>
      </c>
      <c r="CG267" s="23" t="str">
        <f t="shared" si="231"/>
        <v/>
      </c>
      <c r="CH267" s="23" t="str">
        <f t="shared" si="219"/>
        <v/>
      </c>
      <c r="CI267" s="23" t="str">
        <f t="shared" si="220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21"/>
        <v/>
      </c>
      <c r="CL267" s="23" t="str">
        <f t="shared" si="222"/>
        <v/>
      </c>
      <c r="CO267" s="24">
        <f t="shared" si="223"/>
        <v>0</v>
      </c>
      <c r="CP267" s="87"/>
      <c r="CQ267" s="87"/>
      <c r="CR267" s="87"/>
      <c r="CS267" s="87"/>
      <c r="CT267" s="24">
        <f t="shared" si="225"/>
        <v>0</v>
      </c>
      <c r="CU267" s="24">
        <f t="shared" si="225"/>
        <v>0</v>
      </c>
      <c r="CV267" s="24">
        <f t="shared" si="226"/>
        <v>0</v>
      </c>
      <c r="CW267" s="24">
        <f t="shared" si="226"/>
        <v>0</v>
      </c>
      <c r="CX267" s="24">
        <f>IF(AND($D267&gt;0,AV267=""),1,IF(AV267&gt;$D267,1,0))</f>
        <v>0</v>
      </c>
      <c r="CY267" s="24">
        <f t="shared" si="227"/>
        <v>0</v>
      </c>
      <c r="CZ267" s="24">
        <f t="shared" si="227"/>
        <v>0</v>
      </c>
    </row>
    <row r="268" spans="1:104" x14ac:dyDescent="0.25">
      <c r="A268" s="1323"/>
      <c r="B268" s="1279" t="s">
        <v>300</v>
      </c>
      <c r="C268" s="1281"/>
      <c r="D268" s="464">
        <f t="shared" si="212"/>
        <v>42</v>
      </c>
      <c r="E268" s="465">
        <f t="shared" si="213"/>
        <v>28</v>
      </c>
      <c r="F268" s="147">
        <f t="shared" si="214"/>
        <v>14</v>
      </c>
      <c r="G268" s="17">
        <f>SUM(ENERO:DICIEMBRE!G268)</f>
        <v>0</v>
      </c>
      <c r="H268" s="17">
        <f>SUM(ENERO:DICIEMBRE!H268)</f>
        <v>0</v>
      </c>
      <c r="I268" s="17">
        <f>SUM(ENERO:DICIEMBRE!I268)</f>
        <v>0</v>
      </c>
      <c r="J268" s="17">
        <f>SUM(ENERO:DICIEMBRE!J268)</f>
        <v>1</v>
      </c>
      <c r="K268" s="17">
        <f>SUM(ENERO:DICIEMBRE!K268)</f>
        <v>1</v>
      </c>
      <c r="L268" s="17">
        <f>SUM(ENERO:DICIEMBRE!L268)</f>
        <v>1</v>
      </c>
      <c r="M268" s="17">
        <f>SUM(ENERO:DICIEMBRE!M268)</f>
        <v>1</v>
      </c>
      <c r="N268" s="17">
        <f>SUM(ENERO:DICIEMBRE!N268)</f>
        <v>2</v>
      </c>
      <c r="O268" s="17">
        <f>SUM(ENERO:DICIEMBRE!O268)</f>
        <v>6</v>
      </c>
      <c r="P268" s="17">
        <f>SUM(ENERO:DICIEMBRE!P268)</f>
        <v>0</v>
      </c>
      <c r="Q268" s="17">
        <f>SUM(ENERO:DICIEMBRE!Q268)</f>
        <v>1</v>
      </c>
      <c r="R268" s="17">
        <f>SUM(ENERO:DICIEMBRE!R268)</f>
        <v>3</v>
      </c>
      <c r="S268" s="17">
        <f>SUM(ENERO:DICIEMBRE!S268)</f>
        <v>9</v>
      </c>
      <c r="T268" s="17">
        <f>SUM(ENERO:DICIEMBRE!T268)</f>
        <v>4</v>
      </c>
      <c r="U268" s="17">
        <f>SUM(ENERO:DICIEMBRE!U268)</f>
        <v>9</v>
      </c>
      <c r="V268" s="17">
        <f>SUM(ENERO:DICIEMBRE!V268)</f>
        <v>3</v>
      </c>
      <c r="W268" s="17">
        <f>SUM(ENERO:DICIEMBRE!W268)</f>
        <v>1</v>
      </c>
      <c r="X268" s="17">
        <f>SUM(ENERO:DICIEMBRE!X268)</f>
        <v>0</v>
      </c>
      <c r="Y268" s="17">
        <f>SUM(ENERO:DICIEMBRE!Y268)</f>
        <v>0</v>
      </c>
      <c r="Z268" s="17">
        <f>SUM(ENERO:DICIEMBRE!Z268)</f>
        <v>0</v>
      </c>
      <c r="AA268" s="17">
        <f>SUM(ENERO:DICIEMBRE!AA268)</f>
        <v>0</v>
      </c>
      <c r="AB268" s="17">
        <f>SUM(ENERO:DICIEMBRE!AB268)</f>
        <v>0</v>
      </c>
      <c r="AC268" s="17">
        <f>SUM(ENERO:DICIEMBRE!AC268)</f>
        <v>0</v>
      </c>
      <c r="AD268" s="17">
        <f>SUM(ENERO:DICIEMBRE!AD268)</f>
        <v>0</v>
      </c>
      <c r="AE268" s="17">
        <f>SUM(ENERO:DICIEMBRE!AE268)</f>
        <v>0</v>
      </c>
      <c r="AF268" s="17">
        <f>SUM(ENERO:DICIEMBRE!AF268)</f>
        <v>0</v>
      </c>
      <c r="AG268" s="17">
        <f>SUM(ENERO:DICIEMBRE!AG268)</f>
        <v>0</v>
      </c>
      <c r="AH268" s="17">
        <f>SUM(ENERO:DICIEMBRE!AH268)</f>
        <v>0</v>
      </c>
      <c r="AI268" s="17">
        <f>SUM(ENERO:DICIEMBRE!AI268)</f>
        <v>0</v>
      </c>
      <c r="AJ268" s="17">
        <f>SUM(ENERO:DICIEMBRE!AJ268)</f>
        <v>0</v>
      </c>
      <c r="AK268" s="17">
        <f>SUM(ENERO:DICIEMBRE!AK268)</f>
        <v>0</v>
      </c>
      <c r="AL268" s="17">
        <f>SUM(ENERO:DICIEMBRE!AL268)</f>
        <v>0</v>
      </c>
      <c r="AM268" s="17">
        <f>SUM(ENERO:DICIEMBRE!AM268)</f>
        <v>0</v>
      </c>
      <c r="AN268" s="17">
        <f>SUM(ENERO:DICIEMBRE!AN268)</f>
        <v>0</v>
      </c>
      <c r="AO268" s="17">
        <f>SUM(ENERO:DICIEMBRE!AO268)</f>
        <v>0</v>
      </c>
      <c r="AP268" s="17">
        <f>SUM(ENERO:DICIEMBRE!AP268)</f>
        <v>0</v>
      </c>
      <c r="AQ268" s="17">
        <f>SUM(ENERO:DICIEMBRE!AQ268)</f>
        <v>0</v>
      </c>
      <c r="AR268" s="17">
        <f>SUM(ENERO:DICIEMBRE!AR268)</f>
        <v>0</v>
      </c>
      <c r="AS268" s="17">
        <f>SUM(ENERO:DICIEMBRE!AS268)</f>
        <v>2</v>
      </c>
      <c r="AT268" s="17">
        <f>SUM(ENERO:DICIEMBRE!AT268)</f>
        <v>5</v>
      </c>
      <c r="AU268" s="17">
        <f>SUM(ENERO:DICIEMBRE!AU268)</f>
        <v>0</v>
      </c>
      <c r="AV268" s="17">
        <f>SUM(ENERO:DICIEMBRE!AV268)</f>
        <v>0</v>
      </c>
      <c r="AW268" s="17">
        <f>SUM(ENERO:DICIEMBRE!AW268)</f>
        <v>2</v>
      </c>
      <c r="AX268" s="17">
        <f>SUM(ENERO:DICIEMBRE!AX268)</f>
        <v>0</v>
      </c>
      <c r="AY268" t="str">
        <f t="shared" si="215"/>
        <v/>
      </c>
      <c r="CA268" s="23" t="str">
        <f t="shared" si="216"/>
        <v/>
      </c>
      <c r="CB268" s="87"/>
      <c r="CC268" s="87"/>
      <c r="CD268" s="87"/>
      <c r="CE268" s="87"/>
      <c r="CF268" s="23" t="str">
        <f t="shared" si="218"/>
        <v/>
      </c>
      <c r="CG268" s="23" t="str">
        <f t="shared" si="231"/>
        <v/>
      </c>
      <c r="CH268" s="23" t="str">
        <f t="shared" si="219"/>
        <v/>
      </c>
      <c r="CI268" s="23" t="str">
        <f t="shared" si="220"/>
        <v/>
      </c>
      <c r="CJ268" s="87"/>
      <c r="CK268" s="23" t="str">
        <f t="shared" si="221"/>
        <v/>
      </c>
      <c r="CL268" s="23" t="str">
        <f t="shared" si="222"/>
        <v/>
      </c>
      <c r="CO268" s="24">
        <f t="shared" si="223"/>
        <v>0</v>
      </c>
      <c r="CP268" s="87"/>
      <c r="CQ268" s="87"/>
      <c r="CR268" s="87"/>
      <c r="CS268" s="87"/>
      <c r="CT268" s="24">
        <f t="shared" si="225"/>
        <v>0</v>
      </c>
      <c r="CU268" s="24">
        <f t="shared" si="225"/>
        <v>0</v>
      </c>
      <c r="CV268" s="24">
        <f t="shared" si="226"/>
        <v>0</v>
      </c>
      <c r="CW268" s="24">
        <f t="shared" si="226"/>
        <v>0</v>
      </c>
      <c r="CX268" s="87"/>
      <c r="CY268" s="24">
        <f t="shared" si="227"/>
        <v>0</v>
      </c>
      <c r="CZ268" s="24">
        <f t="shared" si="227"/>
        <v>0</v>
      </c>
    </row>
    <row r="269" spans="1:104" x14ac:dyDescent="0.25">
      <c r="A269" s="1324"/>
      <c r="B269" s="1316" t="s">
        <v>301</v>
      </c>
      <c r="C269" s="1316"/>
      <c r="D269" s="396">
        <f t="shared" si="212"/>
        <v>1</v>
      </c>
      <c r="E269" s="109">
        <f>SUM(+I269+K269+M269+O269+Q269+S269+U269+W269+Y269+AA269+AC269+AE269+AG269+AI269+AK269)</f>
        <v>1</v>
      </c>
      <c r="F269" s="78">
        <f>SUM(J269+L269+N269+P269+R269+T269+V269+X269+Z269+AB269+AD269+AF269+AH269+AJ269+AL269)</f>
        <v>0</v>
      </c>
      <c r="G269" s="17">
        <f>SUM(ENERO:DICIEMBRE!G269)</f>
        <v>0</v>
      </c>
      <c r="H269" s="17">
        <f>SUM(ENERO:DICIEMBRE!H269)</f>
        <v>0</v>
      </c>
      <c r="I269" s="17">
        <f>SUM(ENERO:DICIEMBRE!I269)</f>
        <v>0</v>
      </c>
      <c r="J269" s="17">
        <f>SUM(ENERO:DICIEMBRE!J269)</f>
        <v>0</v>
      </c>
      <c r="K269" s="17">
        <f>SUM(ENERO:DICIEMBRE!K269)</f>
        <v>0</v>
      </c>
      <c r="L269" s="17">
        <f>SUM(ENERO:DICIEMBRE!L269)</f>
        <v>0</v>
      </c>
      <c r="M269" s="17">
        <f>SUM(ENERO:DICIEMBRE!M269)</f>
        <v>0</v>
      </c>
      <c r="N269" s="17">
        <f>SUM(ENERO:DICIEMBRE!N269)</f>
        <v>0</v>
      </c>
      <c r="O269" s="17">
        <f>SUM(ENERO:DICIEMBRE!O269)</f>
        <v>0</v>
      </c>
      <c r="P269" s="17">
        <f>SUM(ENERO:DICIEMBRE!P269)</f>
        <v>0</v>
      </c>
      <c r="Q269" s="17">
        <f>SUM(ENERO:DICIEMBRE!Q269)</f>
        <v>0</v>
      </c>
      <c r="R269" s="17">
        <f>SUM(ENERO:DICIEMBRE!R269)</f>
        <v>0</v>
      </c>
      <c r="S269" s="17">
        <f>SUM(ENERO:DICIEMBRE!S269)</f>
        <v>0</v>
      </c>
      <c r="T269" s="17">
        <f>SUM(ENERO:DICIEMBRE!T269)</f>
        <v>0</v>
      </c>
      <c r="U269" s="17">
        <f>SUM(ENERO:DICIEMBRE!U269)</f>
        <v>1</v>
      </c>
      <c r="V269" s="17">
        <f>SUM(ENERO:DICIEMBRE!V269)</f>
        <v>0</v>
      </c>
      <c r="W269" s="17">
        <f>SUM(ENERO:DICIEMBRE!W269)</f>
        <v>0</v>
      </c>
      <c r="X269" s="17">
        <f>SUM(ENERO:DICIEMBRE!X269)</f>
        <v>0</v>
      </c>
      <c r="Y269" s="17">
        <f>SUM(ENERO:DICIEMBRE!Y269)</f>
        <v>0</v>
      </c>
      <c r="Z269" s="17">
        <f>SUM(ENERO:DICIEMBRE!Z269)</f>
        <v>0</v>
      </c>
      <c r="AA269" s="17">
        <f>SUM(ENERO:DICIEMBRE!AA269)</f>
        <v>0</v>
      </c>
      <c r="AB269" s="17">
        <f>SUM(ENERO:DICIEMBRE!AB269)</f>
        <v>0</v>
      </c>
      <c r="AC269" s="17">
        <f>SUM(ENERO:DICIEMBRE!AC269)</f>
        <v>0</v>
      </c>
      <c r="AD269" s="17">
        <f>SUM(ENERO:DICIEMBRE!AD269)</f>
        <v>0</v>
      </c>
      <c r="AE269" s="17">
        <f>SUM(ENERO:DICIEMBRE!AE269)</f>
        <v>0</v>
      </c>
      <c r="AF269" s="17">
        <f>SUM(ENERO:DICIEMBRE!AF269)</f>
        <v>0</v>
      </c>
      <c r="AG269" s="17">
        <f>SUM(ENERO:DICIEMBRE!AG269)</f>
        <v>0</v>
      </c>
      <c r="AH269" s="17">
        <f>SUM(ENERO:DICIEMBRE!AH269)</f>
        <v>0</v>
      </c>
      <c r="AI269" s="17">
        <f>SUM(ENERO:DICIEMBRE!AI269)</f>
        <v>0</v>
      </c>
      <c r="AJ269" s="17">
        <f>SUM(ENERO:DICIEMBRE!AJ269)</f>
        <v>0</v>
      </c>
      <c r="AK269" s="17">
        <f>SUM(ENERO:DICIEMBRE!AK269)</f>
        <v>0</v>
      </c>
      <c r="AL269" s="17">
        <f>SUM(ENERO:DICIEMBRE!AL269)</f>
        <v>0</v>
      </c>
      <c r="AM269" s="17">
        <f>SUM(ENERO:DICIEMBRE!AM269)</f>
        <v>0</v>
      </c>
      <c r="AN269" s="17">
        <f>SUM(ENERO:DICIEMBRE!AN269)</f>
        <v>0</v>
      </c>
      <c r="AO269" s="17">
        <f>SUM(ENERO:DICIEMBRE!AO269)</f>
        <v>0</v>
      </c>
      <c r="AP269" s="17">
        <f>SUM(ENERO:DICIEMBRE!AP269)</f>
        <v>0</v>
      </c>
      <c r="AQ269" s="17">
        <f>SUM(ENERO:DICIEMBRE!AQ269)</f>
        <v>0</v>
      </c>
      <c r="AR269" s="17">
        <f>SUM(ENERO:DICIEMBRE!AR269)</f>
        <v>0</v>
      </c>
      <c r="AS269" s="17">
        <f>SUM(ENERO:DICIEMBRE!AS269)</f>
        <v>0</v>
      </c>
      <c r="AT269" s="17">
        <f>SUM(ENERO:DICIEMBRE!AT269)</f>
        <v>0</v>
      </c>
      <c r="AU269" s="17">
        <f>SUM(ENERO:DICIEMBRE!AU269)</f>
        <v>0</v>
      </c>
      <c r="AV269" s="17">
        <f>SUM(ENERO:DICIEMBRE!AV269)</f>
        <v>0</v>
      </c>
      <c r="AW269" s="17">
        <f>SUM(ENERO:DICIEMBRE!AW269)</f>
        <v>0</v>
      </c>
      <c r="AX269" s="17">
        <f>SUM(ENERO:DICIEMBRE!AX269)</f>
        <v>0</v>
      </c>
      <c r="AY269" t="str">
        <f t="shared" si="215"/>
        <v/>
      </c>
      <c r="CA269" s="23" t="str">
        <f t="shared" si="216"/>
        <v/>
      </c>
      <c r="CB269" s="87"/>
      <c r="CC269" s="87"/>
      <c r="CD269" s="87"/>
      <c r="CE269" s="87"/>
      <c r="CF269" s="23" t="str">
        <f t="shared" si="218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9"/>
        <v/>
      </c>
      <c r="CI269" s="23" t="str">
        <f t="shared" si="220"/>
        <v/>
      </c>
      <c r="CJ269" s="87"/>
      <c r="CK269" s="23" t="str">
        <f t="shared" si="221"/>
        <v/>
      </c>
      <c r="CL269" s="23" t="str">
        <f t="shared" si="222"/>
        <v/>
      </c>
      <c r="CO269" s="24">
        <f t="shared" si="223"/>
        <v>0</v>
      </c>
      <c r="CP269" s="87"/>
      <c r="CQ269" s="87"/>
      <c r="CR269" s="87"/>
      <c r="CS269" s="87"/>
      <c r="CT269" s="24">
        <f t="shared" si="225"/>
        <v>0</v>
      </c>
      <c r="CU269" s="24">
        <f>IF(AND($D269&gt;0,AS269=""),1,IF(AS269&gt;$D269,1,0))</f>
        <v>0</v>
      </c>
      <c r="CV269" s="24">
        <f t="shared" si="226"/>
        <v>0</v>
      </c>
      <c r="CW269" s="24">
        <f t="shared" si="226"/>
        <v>0</v>
      </c>
      <c r="CX269" s="87"/>
      <c r="CY269" s="24">
        <f t="shared" si="227"/>
        <v>0</v>
      </c>
      <c r="CZ269" s="24">
        <f t="shared" si="227"/>
        <v>0</v>
      </c>
    </row>
    <row r="270" spans="1:104" x14ac:dyDescent="0.25">
      <c r="A270" s="1322" t="s">
        <v>302</v>
      </c>
      <c r="B270" s="1325" t="s">
        <v>296</v>
      </c>
      <c r="C270" s="1325"/>
      <c r="D270" s="390">
        <f t="shared" si="212"/>
        <v>192</v>
      </c>
      <c r="E270" s="139">
        <f>SUM(G270++I270+K270+M270+O270+Q270+S270+U270+W270+Y270+AA270+AC270+AE270+AG270+AI270+AK270)</f>
        <v>100</v>
      </c>
      <c r="F270" s="68">
        <f t="shared" si="214"/>
        <v>92</v>
      </c>
      <c r="G270" s="17">
        <f>SUM(ENERO:DICIEMBRE!G270)</f>
        <v>0</v>
      </c>
      <c r="H270" s="17">
        <f>SUM(ENERO:DICIEMBRE!H270)</f>
        <v>0</v>
      </c>
      <c r="I270" s="17">
        <f>SUM(ENERO:DICIEMBRE!I270)</f>
        <v>0</v>
      </c>
      <c r="J270" s="17">
        <f>SUM(ENERO:DICIEMBRE!J270)</f>
        <v>0</v>
      </c>
      <c r="K270" s="17">
        <f>SUM(ENERO:DICIEMBRE!K270)</f>
        <v>0</v>
      </c>
      <c r="L270" s="17">
        <f>SUM(ENERO:DICIEMBRE!L270)</f>
        <v>0</v>
      </c>
      <c r="M270" s="17">
        <f>SUM(ENERO:DICIEMBRE!M270)</f>
        <v>1</v>
      </c>
      <c r="N270" s="17">
        <f>SUM(ENERO:DICIEMBRE!N270)</f>
        <v>1</v>
      </c>
      <c r="O270" s="17">
        <f>SUM(ENERO:DICIEMBRE!O270)</f>
        <v>0</v>
      </c>
      <c r="P270" s="17">
        <f>SUM(ENERO:DICIEMBRE!P270)</f>
        <v>0</v>
      </c>
      <c r="Q270" s="17">
        <f>SUM(ENERO:DICIEMBRE!Q270)</f>
        <v>1</v>
      </c>
      <c r="R270" s="17">
        <f>SUM(ENERO:DICIEMBRE!R270)</f>
        <v>3</v>
      </c>
      <c r="S270" s="17">
        <f>SUM(ENERO:DICIEMBRE!S270)</f>
        <v>2</v>
      </c>
      <c r="T270" s="17">
        <f>SUM(ENERO:DICIEMBRE!T270)</f>
        <v>2</v>
      </c>
      <c r="U270" s="17">
        <f>SUM(ENERO:DICIEMBRE!U270)</f>
        <v>56</v>
      </c>
      <c r="V270" s="17">
        <f>SUM(ENERO:DICIEMBRE!V270)</f>
        <v>56</v>
      </c>
      <c r="W270" s="17">
        <f>SUM(ENERO:DICIEMBRE!W270)</f>
        <v>27</v>
      </c>
      <c r="X270" s="17">
        <f>SUM(ENERO:DICIEMBRE!X270)</f>
        <v>25</v>
      </c>
      <c r="Y270" s="17">
        <f>SUM(ENERO:DICIEMBRE!Y270)</f>
        <v>13</v>
      </c>
      <c r="Z270" s="17">
        <f>SUM(ENERO:DICIEMBRE!Z270)</f>
        <v>4</v>
      </c>
      <c r="AA270" s="17">
        <f>SUM(ENERO:DICIEMBRE!AA270)</f>
        <v>0</v>
      </c>
      <c r="AB270" s="17">
        <f>SUM(ENERO:DICIEMBRE!AB270)</f>
        <v>0</v>
      </c>
      <c r="AC270" s="17">
        <f>SUM(ENERO:DICIEMBRE!AC270)</f>
        <v>0</v>
      </c>
      <c r="AD270" s="17">
        <f>SUM(ENERO:DICIEMBRE!AD270)</f>
        <v>0</v>
      </c>
      <c r="AE270" s="17">
        <f>SUM(ENERO:DICIEMBRE!AE270)</f>
        <v>0</v>
      </c>
      <c r="AF270" s="17">
        <f>SUM(ENERO:DICIEMBRE!AF270)</f>
        <v>1</v>
      </c>
      <c r="AG270" s="17">
        <f>SUM(ENERO:DICIEMBRE!AG270)</f>
        <v>0</v>
      </c>
      <c r="AH270" s="17">
        <f>SUM(ENERO:DICIEMBRE!AH270)</f>
        <v>0</v>
      </c>
      <c r="AI270" s="17">
        <f>SUM(ENERO:DICIEMBRE!AI270)</f>
        <v>0</v>
      </c>
      <c r="AJ270" s="17">
        <f>SUM(ENERO:DICIEMBRE!AJ270)</f>
        <v>0</v>
      </c>
      <c r="AK270" s="17">
        <f>SUM(ENERO:DICIEMBRE!AK270)</f>
        <v>0</v>
      </c>
      <c r="AL270" s="17">
        <f>SUM(ENERO:DICIEMBRE!AL270)</f>
        <v>0</v>
      </c>
      <c r="AM270" s="17">
        <f>SUM(ENERO:DICIEMBRE!AM270)</f>
        <v>0</v>
      </c>
      <c r="AN270" s="17">
        <f>SUM(ENERO:DICIEMBRE!AN270)</f>
        <v>8</v>
      </c>
      <c r="AO270" s="17">
        <f>SUM(ENERO:DICIEMBRE!AO270)</f>
        <v>71</v>
      </c>
      <c r="AP270" s="17">
        <f>SUM(ENERO:DICIEMBRE!AP270)</f>
        <v>71</v>
      </c>
      <c r="AQ270" s="17">
        <f>SUM(ENERO:DICIEMBRE!AQ270)</f>
        <v>30</v>
      </c>
      <c r="AR270" s="17">
        <f>SUM(ENERO:DICIEMBRE!AR270)</f>
        <v>309</v>
      </c>
      <c r="AS270" s="17">
        <f>SUM(ENERO:DICIEMBRE!AS270)</f>
        <v>0</v>
      </c>
      <c r="AT270" s="17">
        <f>SUM(ENERO:DICIEMBRE!AT270)</f>
        <v>0</v>
      </c>
      <c r="AU270" s="17">
        <f>SUM(ENERO:DICIEMBRE!AU270)</f>
        <v>0</v>
      </c>
      <c r="AV270" s="17">
        <f>SUM(ENERO:DICIEMBRE!AV270)</f>
        <v>0</v>
      </c>
      <c r="AW270" s="17">
        <f>SUM(ENERO:DICIEMBRE!AW270)</f>
        <v>0</v>
      </c>
      <c r="AX270" s="17">
        <f>SUM(ENERO:DICIEMBRE!AX270)</f>
        <v>0</v>
      </c>
      <c r="AY270" t="str">
        <f t="shared" si="215"/>
        <v xml:space="preserve"> * La variable Compra de Servicio no puede superar el Total Ambos Sexos.</v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8"/>
        <v xml:space="preserve"> * La variable Compra de Servicio no puede superar el Total Ambos Sexos.</v>
      </c>
      <c r="CG270" s="87"/>
      <c r="CH270" s="23" t="str">
        <f t="shared" si="219"/>
        <v/>
      </c>
      <c r="CI270" s="23" t="str">
        <f t="shared" si="220"/>
        <v/>
      </c>
      <c r="CJ270" s="87"/>
      <c r="CK270" s="23" t="str">
        <f t="shared" si="221"/>
        <v/>
      </c>
      <c r="CL270" s="23" t="str">
        <f t="shared" si="222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32">IF(AND($D270&gt;0,AP270=""),1,IF(AP270&gt;$D270,1,0))</f>
        <v>0</v>
      </c>
      <c r="CS270" s="24">
        <f t="shared" si="232"/>
        <v>0</v>
      </c>
      <c r="CT270" s="24">
        <f t="shared" si="225"/>
        <v>1</v>
      </c>
      <c r="CU270" s="87"/>
      <c r="CV270" s="24">
        <f t="shared" si="226"/>
        <v>0</v>
      </c>
      <c r="CW270" s="24">
        <f t="shared" si="226"/>
        <v>0</v>
      </c>
      <c r="CX270" s="87"/>
      <c r="CY270" s="24">
        <f t="shared" si="227"/>
        <v>0</v>
      </c>
      <c r="CZ270" s="24">
        <f t="shared" si="227"/>
        <v>0</v>
      </c>
    </row>
    <row r="271" spans="1:104" x14ac:dyDescent="0.25">
      <c r="A271" s="1323"/>
      <c r="B271" s="1315" t="s">
        <v>297</v>
      </c>
      <c r="C271" s="1315"/>
      <c r="D271" s="464">
        <f t="shared" si="212"/>
        <v>3013</v>
      </c>
      <c r="E271" s="465">
        <f t="shared" si="213"/>
        <v>1484</v>
      </c>
      <c r="F271" s="147">
        <f t="shared" si="214"/>
        <v>1529</v>
      </c>
      <c r="G271" s="17">
        <f>SUM(ENERO:DICIEMBRE!G271)</f>
        <v>0</v>
      </c>
      <c r="H271" s="17">
        <f>SUM(ENERO:DICIEMBRE!H271)</f>
        <v>0</v>
      </c>
      <c r="I271" s="17">
        <f>SUM(ENERO:DICIEMBRE!I271)</f>
        <v>0</v>
      </c>
      <c r="J271" s="17">
        <f>SUM(ENERO:DICIEMBRE!J271)</f>
        <v>0</v>
      </c>
      <c r="K271" s="17">
        <f>SUM(ENERO:DICIEMBRE!K271)</f>
        <v>1</v>
      </c>
      <c r="L271" s="17">
        <f>SUM(ENERO:DICIEMBRE!L271)</f>
        <v>0</v>
      </c>
      <c r="M271" s="17">
        <f>SUM(ENERO:DICIEMBRE!M271)</f>
        <v>0</v>
      </c>
      <c r="N271" s="17">
        <f>SUM(ENERO:DICIEMBRE!N271)</f>
        <v>0</v>
      </c>
      <c r="O271" s="17">
        <f>SUM(ENERO:DICIEMBRE!O271)</f>
        <v>3</v>
      </c>
      <c r="P271" s="17">
        <f>SUM(ENERO:DICIEMBRE!P271)</f>
        <v>0</v>
      </c>
      <c r="Q271" s="17">
        <f>SUM(ENERO:DICIEMBRE!Q271)</f>
        <v>1</v>
      </c>
      <c r="R271" s="17">
        <f>SUM(ENERO:DICIEMBRE!R271)</f>
        <v>0</v>
      </c>
      <c r="S271" s="17">
        <f>SUM(ENERO:DICIEMBRE!S271)</f>
        <v>18</v>
      </c>
      <c r="T271" s="17">
        <f>SUM(ENERO:DICIEMBRE!T271)</f>
        <v>12</v>
      </c>
      <c r="U271" s="17">
        <f>SUM(ENERO:DICIEMBRE!U271)</f>
        <v>333</v>
      </c>
      <c r="V271" s="17">
        <f>SUM(ENERO:DICIEMBRE!V271)</f>
        <v>387</v>
      </c>
      <c r="W271" s="17">
        <f>SUM(ENERO:DICIEMBRE!W271)</f>
        <v>823</v>
      </c>
      <c r="X271" s="17">
        <f>SUM(ENERO:DICIEMBRE!X271)</f>
        <v>785</v>
      </c>
      <c r="Y271" s="17">
        <f>SUM(ENERO:DICIEMBRE!Y271)</f>
        <v>239</v>
      </c>
      <c r="Z271" s="17">
        <f>SUM(ENERO:DICIEMBRE!Z271)</f>
        <v>238</v>
      </c>
      <c r="AA271" s="17">
        <f>SUM(ENERO:DICIEMBRE!AA271)</f>
        <v>66</v>
      </c>
      <c r="AB271" s="17">
        <f>SUM(ENERO:DICIEMBRE!AB271)</f>
        <v>97</v>
      </c>
      <c r="AC271" s="17">
        <f>SUM(ENERO:DICIEMBRE!AC271)</f>
        <v>0</v>
      </c>
      <c r="AD271" s="17">
        <f>SUM(ENERO:DICIEMBRE!AD271)</f>
        <v>9</v>
      </c>
      <c r="AE271" s="17">
        <f>SUM(ENERO:DICIEMBRE!AE271)</f>
        <v>0</v>
      </c>
      <c r="AF271" s="17">
        <f>SUM(ENERO:DICIEMBRE!AF271)</f>
        <v>1</v>
      </c>
      <c r="AG271" s="17">
        <f>SUM(ENERO:DICIEMBRE!AG271)</f>
        <v>0</v>
      </c>
      <c r="AH271" s="17">
        <f>SUM(ENERO:DICIEMBRE!AH271)</f>
        <v>0</v>
      </c>
      <c r="AI271" s="17">
        <f>SUM(ENERO:DICIEMBRE!AI271)</f>
        <v>0</v>
      </c>
      <c r="AJ271" s="17">
        <f>SUM(ENERO:DICIEMBRE!AJ271)</f>
        <v>0</v>
      </c>
      <c r="AK271" s="17">
        <f>SUM(ENERO:DICIEMBRE!AK271)</f>
        <v>0</v>
      </c>
      <c r="AL271" s="17">
        <f>SUM(ENERO:DICIEMBRE!AL271)</f>
        <v>0</v>
      </c>
      <c r="AM271" s="17">
        <f>SUM(ENERO:DICIEMBRE!AM271)</f>
        <v>0</v>
      </c>
      <c r="AN271" s="17">
        <f>SUM(ENERO:DICIEMBRE!AN271)</f>
        <v>0</v>
      </c>
      <c r="AO271" s="17">
        <f>SUM(ENERO:DICIEMBRE!AO271)</f>
        <v>0</v>
      </c>
      <c r="AP271" s="17">
        <f>SUM(ENERO:DICIEMBRE!AP271)</f>
        <v>0</v>
      </c>
      <c r="AQ271" s="17">
        <f>SUM(ENERO:DICIEMBRE!AQ271)</f>
        <v>290</v>
      </c>
      <c r="AR271" s="17">
        <f>SUM(ENERO:DICIEMBRE!AR271)</f>
        <v>0</v>
      </c>
      <c r="AS271" s="17">
        <f>SUM(ENERO:DICIEMBRE!AS271)</f>
        <v>0</v>
      </c>
      <c r="AT271" s="17">
        <f>SUM(ENERO:DICIEMBRE!AT271)</f>
        <v>0</v>
      </c>
      <c r="AU271" s="17">
        <f>SUM(ENERO:DICIEMBRE!AU271)</f>
        <v>0</v>
      </c>
      <c r="AV271" s="17">
        <f>SUM(ENERO:DICIEMBRE!AV271)</f>
        <v>0</v>
      </c>
      <c r="AW271" s="17">
        <f>SUM(ENERO:DICIEMBRE!AW271)</f>
        <v>0</v>
      </c>
      <c r="AX271" s="17">
        <f>SUM(ENERO:DICIEMBRE!AX271)</f>
        <v>0</v>
      </c>
      <c r="AY271" t="str">
        <f t="shared" si="215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8"/>
        <v/>
      </c>
      <c r="CG271" s="87"/>
      <c r="CH271" s="23" t="str">
        <f t="shared" si="219"/>
        <v/>
      </c>
      <c r="CI271" s="23" t="str">
        <f t="shared" si="220"/>
        <v/>
      </c>
      <c r="CJ271" s="87"/>
      <c r="CK271" s="23" t="str">
        <f t="shared" si="221"/>
        <v/>
      </c>
      <c r="CL271" s="23" t="str">
        <f t="shared" si="222"/>
        <v/>
      </c>
      <c r="CO271" s="87"/>
      <c r="CP271" s="87"/>
      <c r="CQ271" s="87"/>
      <c r="CR271" s="87"/>
      <c r="CS271" s="24">
        <f t="shared" si="232"/>
        <v>0</v>
      </c>
      <c r="CT271" s="24">
        <f t="shared" si="225"/>
        <v>0</v>
      </c>
      <c r="CU271" s="87"/>
      <c r="CV271" s="24">
        <f t="shared" si="226"/>
        <v>0</v>
      </c>
      <c r="CW271" s="24">
        <f t="shared" si="226"/>
        <v>0</v>
      </c>
      <c r="CX271" s="87"/>
      <c r="CY271" s="24">
        <f t="shared" si="227"/>
        <v>0</v>
      </c>
      <c r="CZ271" s="24">
        <f t="shared" si="227"/>
        <v>0</v>
      </c>
    </row>
    <row r="272" spans="1:104" x14ac:dyDescent="0.25">
      <c r="A272" s="1323"/>
      <c r="B272" s="1315" t="s">
        <v>298</v>
      </c>
      <c r="C272" s="1315"/>
      <c r="D272" s="464">
        <f t="shared" si="212"/>
        <v>140</v>
      </c>
      <c r="E272" s="465">
        <f t="shared" si="213"/>
        <v>72</v>
      </c>
      <c r="F272" s="147">
        <f t="shared" si="214"/>
        <v>68</v>
      </c>
      <c r="G272" s="17">
        <f>SUM(ENERO:DICIEMBRE!G272)</f>
        <v>0</v>
      </c>
      <c r="H272" s="17">
        <f>SUM(ENERO:DICIEMBRE!H272)</f>
        <v>0</v>
      </c>
      <c r="I272" s="17">
        <f>SUM(ENERO:DICIEMBRE!I272)</f>
        <v>0</v>
      </c>
      <c r="J272" s="17">
        <f>SUM(ENERO:DICIEMBRE!J272)</f>
        <v>0</v>
      </c>
      <c r="K272" s="17">
        <f>SUM(ENERO:DICIEMBRE!K272)</f>
        <v>0</v>
      </c>
      <c r="L272" s="17">
        <f>SUM(ENERO:DICIEMBRE!L272)</f>
        <v>0</v>
      </c>
      <c r="M272" s="17">
        <f>SUM(ENERO:DICIEMBRE!M272)</f>
        <v>0</v>
      </c>
      <c r="N272" s="17">
        <f>SUM(ENERO:DICIEMBRE!N272)</f>
        <v>0</v>
      </c>
      <c r="O272" s="17">
        <f>SUM(ENERO:DICIEMBRE!O272)</f>
        <v>0</v>
      </c>
      <c r="P272" s="17">
        <f>SUM(ENERO:DICIEMBRE!P272)</f>
        <v>0</v>
      </c>
      <c r="Q272" s="17">
        <f>SUM(ENERO:DICIEMBRE!Q272)</f>
        <v>1</v>
      </c>
      <c r="R272" s="17">
        <f>SUM(ENERO:DICIEMBRE!R272)</f>
        <v>0</v>
      </c>
      <c r="S272" s="17">
        <f>SUM(ENERO:DICIEMBRE!S272)</f>
        <v>1</v>
      </c>
      <c r="T272" s="17">
        <f>SUM(ENERO:DICIEMBRE!T272)</f>
        <v>3</v>
      </c>
      <c r="U272" s="17">
        <f>SUM(ENERO:DICIEMBRE!U272)</f>
        <v>32</v>
      </c>
      <c r="V272" s="17">
        <f>SUM(ENERO:DICIEMBRE!V272)</f>
        <v>29</v>
      </c>
      <c r="W272" s="17">
        <f>SUM(ENERO:DICIEMBRE!W272)</f>
        <v>35</v>
      </c>
      <c r="X272" s="17">
        <f>SUM(ENERO:DICIEMBRE!X272)</f>
        <v>35</v>
      </c>
      <c r="Y272" s="17">
        <f>SUM(ENERO:DICIEMBRE!Y272)</f>
        <v>3</v>
      </c>
      <c r="Z272" s="17">
        <f>SUM(ENERO:DICIEMBRE!Z272)</f>
        <v>1</v>
      </c>
      <c r="AA272" s="17">
        <f>SUM(ENERO:DICIEMBRE!AA272)</f>
        <v>0</v>
      </c>
      <c r="AB272" s="17">
        <f>SUM(ENERO:DICIEMBRE!AB272)</f>
        <v>0</v>
      </c>
      <c r="AC272" s="17">
        <f>SUM(ENERO:DICIEMBRE!AC272)</f>
        <v>0</v>
      </c>
      <c r="AD272" s="17">
        <f>SUM(ENERO:DICIEMBRE!AD272)</f>
        <v>0</v>
      </c>
      <c r="AE272" s="17">
        <f>SUM(ENERO:DICIEMBRE!AE272)</f>
        <v>0</v>
      </c>
      <c r="AF272" s="17">
        <f>SUM(ENERO:DICIEMBRE!AF272)</f>
        <v>0</v>
      </c>
      <c r="AG272" s="17">
        <f>SUM(ENERO:DICIEMBRE!AG272)</f>
        <v>0</v>
      </c>
      <c r="AH272" s="17">
        <f>SUM(ENERO:DICIEMBRE!AH272)</f>
        <v>0</v>
      </c>
      <c r="AI272" s="17">
        <f>SUM(ENERO:DICIEMBRE!AI272)</f>
        <v>0</v>
      </c>
      <c r="AJ272" s="17">
        <f>SUM(ENERO:DICIEMBRE!AJ272)</f>
        <v>0</v>
      </c>
      <c r="AK272" s="17">
        <f>SUM(ENERO:DICIEMBRE!AK272)</f>
        <v>0</v>
      </c>
      <c r="AL272" s="17">
        <f>SUM(ENERO:DICIEMBRE!AL272)</f>
        <v>0</v>
      </c>
      <c r="AM272" s="17">
        <f>SUM(ENERO:DICIEMBRE!AM272)</f>
        <v>0</v>
      </c>
      <c r="AN272" s="17">
        <f>SUM(ENERO:DICIEMBRE!AN272)</f>
        <v>0</v>
      </c>
      <c r="AO272" s="17">
        <f>SUM(ENERO:DICIEMBRE!AO272)</f>
        <v>0</v>
      </c>
      <c r="AP272" s="17">
        <f>SUM(ENERO:DICIEMBRE!AP272)</f>
        <v>0</v>
      </c>
      <c r="AQ272" s="17">
        <f>SUM(ENERO:DICIEMBRE!AQ272)</f>
        <v>0</v>
      </c>
      <c r="AR272" s="17">
        <f>SUM(ENERO:DICIEMBRE!AR272)</f>
        <v>0</v>
      </c>
      <c r="AS272" s="17">
        <f>SUM(ENERO:DICIEMBRE!AS272)</f>
        <v>0</v>
      </c>
      <c r="AT272" s="17">
        <f>SUM(ENERO:DICIEMBRE!AT272)</f>
        <v>0</v>
      </c>
      <c r="AU272" s="17">
        <f>SUM(ENERO:DICIEMBRE!AU272)</f>
        <v>0</v>
      </c>
      <c r="AV272" s="17">
        <f>SUM(ENERO:DICIEMBRE!AV272)</f>
        <v>0</v>
      </c>
      <c r="AW272" s="17">
        <f>SUM(ENERO:DICIEMBRE!AW272)</f>
        <v>0</v>
      </c>
      <c r="AX272" s="17">
        <f>SUM(ENERO:DICIEMBRE!AX272)</f>
        <v>0</v>
      </c>
      <c r="AY272" t="str">
        <f t="shared" si="215"/>
        <v/>
      </c>
      <c r="CA272" s="87"/>
      <c r="CB272" s="87"/>
      <c r="CC272" s="87"/>
      <c r="CD272" s="87"/>
      <c r="CE272" s="87"/>
      <c r="CF272" s="23" t="str">
        <f t="shared" si="218"/>
        <v/>
      </c>
      <c r="CG272" s="87"/>
      <c r="CH272" s="23" t="str">
        <f t="shared" si="219"/>
        <v/>
      </c>
      <c r="CI272" s="23" t="str">
        <f t="shared" si="220"/>
        <v/>
      </c>
      <c r="CJ272" s="87"/>
      <c r="CK272" s="23" t="str">
        <f t="shared" si="221"/>
        <v/>
      </c>
      <c r="CL272" s="23" t="str">
        <f t="shared" si="222"/>
        <v/>
      </c>
      <c r="CO272" s="87"/>
      <c r="CP272" s="87"/>
      <c r="CQ272" s="87"/>
      <c r="CR272" s="87"/>
      <c r="CS272" s="87"/>
      <c r="CT272" s="24">
        <f t="shared" si="225"/>
        <v>0</v>
      </c>
      <c r="CU272" s="87"/>
      <c r="CV272" s="24">
        <f t="shared" si="226"/>
        <v>0</v>
      </c>
      <c r="CW272" s="24">
        <f t="shared" si="226"/>
        <v>0</v>
      </c>
      <c r="CX272" s="87"/>
      <c r="CY272" s="24">
        <f t="shared" si="227"/>
        <v>0</v>
      </c>
      <c r="CZ272" s="24">
        <f t="shared" si="227"/>
        <v>0</v>
      </c>
    </row>
    <row r="273" spans="1:104" x14ac:dyDescent="0.25">
      <c r="A273" s="1323"/>
      <c r="B273" s="1279" t="s">
        <v>299</v>
      </c>
      <c r="C273" s="1281"/>
      <c r="D273" s="464">
        <f t="shared" si="212"/>
        <v>45</v>
      </c>
      <c r="E273" s="489">
        <f t="shared" si="213"/>
        <v>16</v>
      </c>
      <c r="F273" s="490">
        <f t="shared" si="214"/>
        <v>29</v>
      </c>
      <c r="G273" s="17">
        <f>SUM(ENERO:DICIEMBRE!G273)</f>
        <v>0</v>
      </c>
      <c r="H273" s="17">
        <f>SUM(ENERO:DICIEMBRE!H273)</f>
        <v>0</v>
      </c>
      <c r="I273" s="17">
        <f>SUM(ENERO:DICIEMBRE!I273)</f>
        <v>0</v>
      </c>
      <c r="J273" s="17">
        <f>SUM(ENERO:DICIEMBRE!J273)</f>
        <v>0</v>
      </c>
      <c r="K273" s="17">
        <f>SUM(ENERO:DICIEMBRE!K273)</f>
        <v>0</v>
      </c>
      <c r="L273" s="17">
        <f>SUM(ENERO:DICIEMBRE!L273)</f>
        <v>0</v>
      </c>
      <c r="M273" s="17">
        <f>SUM(ENERO:DICIEMBRE!M273)</f>
        <v>0</v>
      </c>
      <c r="N273" s="17">
        <f>SUM(ENERO:DICIEMBRE!N273)</f>
        <v>0</v>
      </c>
      <c r="O273" s="17">
        <f>SUM(ENERO:DICIEMBRE!O273)</f>
        <v>0</v>
      </c>
      <c r="P273" s="17">
        <f>SUM(ENERO:DICIEMBRE!P273)</f>
        <v>0</v>
      </c>
      <c r="Q273" s="17">
        <f>SUM(ENERO:DICIEMBRE!Q273)</f>
        <v>0</v>
      </c>
      <c r="R273" s="17">
        <f>SUM(ENERO:DICIEMBRE!R273)</f>
        <v>0</v>
      </c>
      <c r="S273" s="17">
        <f>SUM(ENERO:DICIEMBRE!S273)</f>
        <v>0</v>
      </c>
      <c r="T273" s="17">
        <f>SUM(ENERO:DICIEMBRE!T273)</f>
        <v>0</v>
      </c>
      <c r="U273" s="17">
        <f>SUM(ENERO:DICIEMBRE!U273)</f>
        <v>1</v>
      </c>
      <c r="V273" s="17">
        <f>SUM(ENERO:DICIEMBRE!V273)</f>
        <v>6</v>
      </c>
      <c r="W273" s="17">
        <f>SUM(ENERO:DICIEMBRE!W273)</f>
        <v>9</v>
      </c>
      <c r="X273" s="17">
        <f>SUM(ENERO:DICIEMBRE!X273)</f>
        <v>14</v>
      </c>
      <c r="Y273" s="17">
        <f>SUM(ENERO:DICIEMBRE!Y273)</f>
        <v>6</v>
      </c>
      <c r="Z273" s="17">
        <f>SUM(ENERO:DICIEMBRE!Z273)</f>
        <v>8</v>
      </c>
      <c r="AA273" s="17">
        <f>SUM(ENERO:DICIEMBRE!AA273)</f>
        <v>0</v>
      </c>
      <c r="AB273" s="17">
        <f>SUM(ENERO:DICIEMBRE!AB273)</f>
        <v>1</v>
      </c>
      <c r="AC273" s="17">
        <f>SUM(ENERO:DICIEMBRE!AC273)</f>
        <v>0</v>
      </c>
      <c r="AD273" s="17">
        <f>SUM(ENERO:DICIEMBRE!AD273)</f>
        <v>0</v>
      </c>
      <c r="AE273" s="17">
        <f>SUM(ENERO:DICIEMBRE!AE273)</f>
        <v>0</v>
      </c>
      <c r="AF273" s="17">
        <f>SUM(ENERO:DICIEMBRE!AF273)</f>
        <v>0</v>
      </c>
      <c r="AG273" s="17">
        <f>SUM(ENERO:DICIEMBRE!AG273)</f>
        <v>0</v>
      </c>
      <c r="AH273" s="17">
        <f>SUM(ENERO:DICIEMBRE!AH273)</f>
        <v>0</v>
      </c>
      <c r="AI273" s="17">
        <f>SUM(ENERO:DICIEMBRE!AI273)</f>
        <v>0</v>
      </c>
      <c r="AJ273" s="17">
        <f>SUM(ENERO:DICIEMBRE!AJ273)</f>
        <v>0</v>
      </c>
      <c r="AK273" s="17">
        <f>SUM(ENERO:DICIEMBRE!AK273)</f>
        <v>0</v>
      </c>
      <c r="AL273" s="17">
        <f>SUM(ENERO:DICIEMBRE!AL273)</f>
        <v>0</v>
      </c>
      <c r="AM273" s="17">
        <f>SUM(ENERO:DICIEMBRE!AM273)</f>
        <v>0</v>
      </c>
      <c r="AN273" s="17">
        <f>SUM(ENERO:DICIEMBRE!AN273)</f>
        <v>0</v>
      </c>
      <c r="AO273" s="17">
        <f>SUM(ENERO:DICIEMBRE!AO273)</f>
        <v>0</v>
      </c>
      <c r="AP273" s="17">
        <f>SUM(ENERO:DICIEMBRE!AP273)</f>
        <v>0</v>
      </c>
      <c r="AQ273" s="17">
        <f>SUM(ENERO:DICIEMBRE!AQ273)</f>
        <v>0</v>
      </c>
      <c r="AR273" s="17">
        <f>SUM(ENERO:DICIEMBRE!AR273)</f>
        <v>0</v>
      </c>
      <c r="AS273" s="17">
        <f>SUM(ENERO:DICIEMBRE!AS273)</f>
        <v>0</v>
      </c>
      <c r="AT273" s="17">
        <f>SUM(ENERO:DICIEMBRE!AT273)</f>
        <v>0</v>
      </c>
      <c r="AU273" s="17">
        <f>SUM(ENERO:DICIEMBRE!AU273)</f>
        <v>0</v>
      </c>
      <c r="AV273" s="17">
        <f>SUM(ENERO:DICIEMBRE!AV273)</f>
        <v>0</v>
      </c>
      <c r="AW273" s="17">
        <f>SUM(ENERO:DICIEMBRE!AW273)</f>
        <v>0</v>
      </c>
      <c r="AX273" s="17">
        <f>SUM(ENERO:DICIEMBRE!AX273)</f>
        <v>0</v>
      </c>
      <c r="AY273" t="str">
        <f t="shared" si="215"/>
        <v/>
      </c>
      <c r="CA273" s="87"/>
      <c r="CB273" s="87"/>
      <c r="CC273" s="87"/>
      <c r="CD273" s="87"/>
      <c r="CE273" s="87"/>
      <c r="CF273" s="23" t="str">
        <f t="shared" si="218"/>
        <v/>
      </c>
      <c r="CG273" s="87"/>
      <c r="CH273" s="23" t="str">
        <f t="shared" si="219"/>
        <v/>
      </c>
      <c r="CI273" s="23" t="str">
        <f t="shared" si="220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21"/>
        <v/>
      </c>
      <c r="CL273" s="23" t="str">
        <f t="shared" si="222"/>
        <v/>
      </c>
      <c r="CO273" s="87"/>
      <c r="CP273" s="87"/>
      <c r="CQ273" s="87"/>
      <c r="CR273" s="87"/>
      <c r="CS273" s="87"/>
      <c r="CT273" s="24">
        <f t="shared" si="225"/>
        <v>0</v>
      </c>
      <c r="CU273" s="87"/>
      <c r="CV273" s="24">
        <f t="shared" si="226"/>
        <v>0</v>
      </c>
      <c r="CW273" s="24">
        <f t="shared" si="226"/>
        <v>0</v>
      </c>
      <c r="CX273" s="24">
        <f>IF(AND($D273&gt;0,AV273=""),1,IF(AV273&gt;$D273,1,0))</f>
        <v>0</v>
      </c>
      <c r="CY273" s="24">
        <f t="shared" si="227"/>
        <v>0</v>
      </c>
      <c r="CZ273" s="24">
        <f t="shared" si="227"/>
        <v>0</v>
      </c>
    </row>
    <row r="274" spans="1:104" x14ac:dyDescent="0.25">
      <c r="A274" s="1323"/>
      <c r="B274" s="1279" t="s">
        <v>300</v>
      </c>
      <c r="C274" s="1281"/>
      <c r="D274" s="464">
        <f t="shared" si="212"/>
        <v>112</v>
      </c>
      <c r="E274" s="465">
        <f t="shared" si="213"/>
        <v>53</v>
      </c>
      <c r="F274" s="486">
        <f t="shared" si="214"/>
        <v>59</v>
      </c>
      <c r="G274" s="17">
        <f>SUM(ENERO:DICIEMBRE!G274)</f>
        <v>0</v>
      </c>
      <c r="H274" s="17">
        <f>SUM(ENERO:DICIEMBRE!H274)</f>
        <v>0</v>
      </c>
      <c r="I274" s="17">
        <f>SUM(ENERO:DICIEMBRE!I274)</f>
        <v>0</v>
      </c>
      <c r="J274" s="17">
        <f>SUM(ENERO:DICIEMBRE!J274)</f>
        <v>0</v>
      </c>
      <c r="K274" s="17">
        <f>SUM(ENERO:DICIEMBRE!K274)</f>
        <v>0</v>
      </c>
      <c r="L274" s="17">
        <f>SUM(ENERO:DICIEMBRE!L274)</f>
        <v>0</v>
      </c>
      <c r="M274" s="17">
        <f>SUM(ENERO:DICIEMBRE!M274)</f>
        <v>0</v>
      </c>
      <c r="N274" s="17">
        <f>SUM(ENERO:DICIEMBRE!N274)</f>
        <v>0</v>
      </c>
      <c r="O274" s="17">
        <f>SUM(ENERO:DICIEMBRE!O274)</f>
        <v>0</v>
      </c>
      <c r="P274" s="17">
        <f>SUM(ENERO:DICIEMBRE!P274)</f>
        <v>0</v>
      </c>
      <c r="Q274" s="17">
        <f>SUM(ENERO:DICIEMBRE!Q274)</f>
        <v>0</v>
      </c>
      <c r="R274" s="17">
        <f>SUM(ENERO:DICIEMBRE!R274)</f>
        <v>0</v>
      </c>
      <c r="S274" s="17">
        <f>SUM(ENERO:DICIEMBRE!S274)</f>
        <v>0</v>
      </c>
      <c r="T274" s="17">
        <f>SUM(ENERO:DICIEMBRE!T274)</f>
        <v>0</v>
      </c>
      <c r="U274" s="17">
        <f>SUM(ENERO:DICIEMBRE!U274)</f>
        <v>8</v>
      </c>
      <c r="V274" s="17">
        <f>SUM(ENERO:DICIEMBRE!V274)</f>
        <v>7</v>
      </c>
      <c r="W274" s="17">
        <f>SUM(ENERO:DICIEMBRE!W274)</f>
        <v>27</v>
      </c>
      <c r="X274" s="17">
        <f>SUM(ENERO:DICIEMBRE!X274)</f>
        <v>26</v>
      </c>
      <c r="Y274" s="17">
        <f>SUM(ENERO:DICIEMBRE!Y274)</f>
        <v>15</v>
      </c>
      <c r="Z274" s="17">
        <f>SUM(ENERO:DICIEMBRE!Z274)</f>
        <v>19</v>
      </c>
      <c r="AA274" s="17">
        <f>SUM(ENERO:DICIEMBRE!AA274)</f>
        <v>3</v>
      </c>
      <c r="AB274" s="17">
        <f>SUM(ENERO:DICIEMBRE!AB274)</f>
        <v>7</v>
      </c>
      <c r="AC274" s="17">
        <f>SUM(ENERO:DICIEMBRE!AC274)</f>
        <v>0</v>
      </c>
      <c r="AD274" s="17">
        <f>SUM(ENERO:DICIEMBRE!AD274)</f>
        <v>0</v>
      </c>
      <c r="AE274" s="17">
        <f>SUM(ENERO:DICIEMBRE!AE274)</f>
        <v>0</v>
      </c>
      <c r="AF274" s="17">
        <f>SUM(ENERO:DICIEMBRE!AF274)</f>
        <v>0</v>
      </c>
      <c r="AG274" s="17">
        <f>SUM(ENERO:DICIEMBRE!AG274)</f>
        <v>0</v>
      </c>
      <c r="AH274" s="17">
        <f>SUM(ENERO:DICIEMBRE!AH274)</f>
        <v>0</v>
      </c>
      <c r="AI274" s="17">
        <f>SUM(ENERO:DICIEMBRE!AI274)</f>
        <v>0</v>
      </c>
      <c r="AJ274" s="17">
        <f>SUM(ENERO:DICIEMBRE!AJ274)</f>
        <v>0</v>
      </c>
      <c r="AK274" s="17">
        <f>SUM(ENERO:DICIEMBRE!AK274)</f>
        <v>0</v>
      </c>
      <c r="AL274" s="17">
        <f>SUM(ENERO:DICIEMBRE!AL274)</f>
        <v>0</v>
      </c>
      <c r="AM274" s="17">
        <f>SUM(ENERO:DICIEMBRE!AM274)</f>
        <v>0</v>
      </c>
      <c r="AN274" s="17">
        <f>SUM(ENERO:DICIEMBRE!AN274)</f>
        <v>0</v>
      </c>
      <c r="AO274" s="17">
        <f>SUM(ENERO:DICIEMBRE!AO274)</f>
        <v>0</v>
      </c>
      <c r="AP274" s="17">
        <f>SUM(ENERO:DICIEMBRE!AP274)</f>
        <v>0</v>
      </c>
      <c r="AQ274" s="17">
        <f>SUM(ENERO:DICIEMBRE!AQ274)</f>
        <v>0</v>
      </c>
      <c r="AR274" s="17">
        <f>SUM(ENERO:DICIEMBRE!AR274)</f>
        <v>0</v>
      </c>
      <c r="AS274" s="17">
        <f>SUM(ENERO:DICIEMBRE!AS274)</f>
        <v>0</v>
      </c>
      <c r="AT274" s="17">
        <f>SUM(ENERO:DICIEMBRE!AT274)</f>
        <v>0</v>
      </c>
      <c r="AU274" s="17">
        <f>SUM(ENERO:DICIEMBRE!AU274)</f>
        <v>0</v>
      </c>
      <c r="AV274" s="17">
        <f>SUM(ENERO:DICIEMBRE!AV274)</f>
        <v>0</v>
      </c>
      <c r="AW274" s="17">
        <f>SUM(ENERO:DICIEMBRE!AW274)</f>
        <v>0</v>
      </c>
      <c r="AX274" s="17">
        <f>SUM(ENERO:DICIEMBRE!AX274)</f>
        <v>0</v>
      </c>
      <c r="AY274" t="str">
        <f t="shared" si="215"/>
        <v/>
      </c>
      <c r="CA274" s="87"/>
      <c r="CB274" s="87"/>
      <c r="CC274" s="87"/>
      <c r="CD274" s="87"/>
      <c r="CE274" s="87"/>
      <c r="CF274" s="23" t="str">
        <f t="shared" si="218"/>
        <v/>
      </c>
      <c r="CG274" s="87"/>
      <c r="CH274" s="23" t="str">
        <f t="shared" si="219"/>
        <v/>
      </c>
      <c r="CI274" s="23" t="str">
        <f t="shared" si="220"/>
        <v/>
      </c>
      <c r="CJ274" s="87"/>
      <c r="CK274" s="23" t="str">
        <f t="shared" si="221"/>
        <v/>
      </c>
      <c r="CL274" s="23" t="str">
        <f t="shared" si="222"/>
        <v/>
      </c>
      <c r="CO274" s="87"/>
      <c r="CP274" s="87"/>
      <c r="CQ274" s="87"/>
      <c r="CR274" s="87"/>
      <c r="CS274" s="87"/>
      <c r="CT274" s="24">
        <f t="shared" si="225"/>
        <v>0</v>
      </c>
      <c r="CU274" s="87"/>
      <c r="CV274" s="24">
        <f t="shared" si="226"/>
        <v>0</v>
      </c>
      <c r="CW274" s="24">
        <f t="shared" si="226"/>
        <v>0</v>
      </c>
      <c r="CX274" s="87"/>
      <c r="CY274" s="24">
        <f t="shared" si="227"/>
        <v>0</v>
      </c>
      <c r="CZ274" s="24">
        <f t="shared" si="227"/>
        <v>0</v>
      </c>
    </row>
    <row r="275" spans="1:104" x14ac:dyDescent="0.25">
      <c r="A275" s="1324"/>
      <c r="B275" s="1316" t="s">
        <v>301</v>
      </c>
      <c r="C275" s="1316"/>
      <c r="D275" s="396">
        <f t="shared" si="212"/>
        <v>4</v>
      </c>
      <c r="E275" s="109">
        <f t="shared" si="213"/>
        <v>1</v>
      </c>
      <c r="F275" s="492">
        <f t="shared" si="214"/>
        <v>3</v>
      </c>
      <c r="G275" s="17">
        <f>SUM(ENERO:DICIEMBRE!G275)</f>
        <v>0</v>
      </c>
      <c r="H275" s="17">
        <f>SUM(ENERO:DICIEMBRE!H275)</f>
        <v>0</v>
      </c>
      <c r="I275" s="17">
        <f>SUM(ENERO:DICIEMBRE!I275)</f>
        <v>0</v>
      </c>
      <c r="J275" s="17">
        <f>SUM(ENERO:DICIEMBRE!J275)</f>
        <v>0</v>
      </c>
      <c r="K275" s="17">
        <f>SUM(ENERO:DICIEMBRE!K275)</f>
        <v>0</v>
      </c>
      <c r="L275" s="17">
        <f>SUM(ENERO:DICIEMBRE!L275)</f>
        <v>0</v>
      </c>
      <c r="M275" s="17">
        <f>SUM(ENERO:DICIEMBRE!M275)</f>
        <v>0</v>
      </c>
      <c r="N275" s="17">
        <f>SUM(ENERO:DICIEMBRE!N275)</f>
        <v>0</v>
      </c>
      <c r="O275" s="17">
        <f>SUM(ENERO:DICIEMBRE!O275)</f>
        <v>0</v>
      </c>
      <c r="P275" s="17">
        <f>SUM(ENERO:DICIEMBRE!P275)</f>
        <v>0</v>
      </c>
      <c r="Q275" s="17">
        <f>SUM(ENERO:DICIEMBRE!Q275)</f>
        <v>0</v>
      </c>
      <c r="R275" s="17">
        <f>SUM(ENERO:DICIEMBRE!R275)</f>
        <v>0</v>
      </c>
      <c r="S275" s="17">
        <f>SUM(ENERO:DICIEMBRE!S275)</f>
        <v>0</v>
      </c>
      <c r="T275" s="17">
        <f>SUM(ENERO:DICIEMBRE!T275)</f>
        <v>0</v>
      </c>
      <c r="U275" s="17">
        <f>SUM(ENERO:DICIEMBRE!U275)</f>
        <v>0</v>
      </c>
      <c r="V275" s="17">
        <f>SUM(ENERO:DICIEMBRE!V275)</f>
        <v>1</v>
      </c>
      <c r="W275" s="17">
        <f>SUM(ENERO:DICIEMBRE!W275)</f>
        <v>1</v>
      </c>
      <c r="X275" s="17">
        <f>SUM(ENERO:DICIEMBRE!X275)</f>
        <v>1</v>
      </c>
      <c r="Y275" s="17">
        <f>SUM(ENERO:DICIEMBRE!Y275)</f>
        <v>0</v>
      </c>
      <c r="Z275" s="17">
        <f>SUM(ENERO:DICIEMBRE!Z275)</f>
        <v>1</v>
      </c>
      <c r="AA275" s="17">
        <f>SUM(ENERO:DICIEMBRE!AA275)</f>
        <v>0</v>
      </c>
      <c r="AB275" s="17">
        <f>SUM(ENERO:DICIEMBRE!AB275)</f>
        <v>0</v>
      </c>
      <c r="AC275" s="17">
        <f>SUM(ENERO:DICIEMBRE!AC275)</f>
        <v>0</v>
      </c>
      <c r="AD275" s="17">
        <f>SUM(ENERO:DICIEMBRE!AD275)</f>
        <v>0</v>
      </c>
      <c r="AE275" s="17">
        <f>SUM(ENERO:DICIEMBRE!AE275)</f>
        <v>0</v>
      </c>
      <c r="AF275" s="17">
        <f>SUM(ENERO:DICIEMBRE!AF275)</f>
        <v>0</v>
      </c>
      <c r="AG275" s="17">
        <f>SUM(ENERO:DICIEMBRE!AG275)</f>
        <v>0</v>
      </c>
      <c r="AH275" s="17">
        <f>SUM(ENERO:DICIEMBRE!AH275)</f>
        <v>0</v>
      </c>
      <c r="AI275" s="17">
        <f>SUM(ENERO:DICIEMBRE!AI275)</f>
        <v>0</v>
      </c>
      <c r="AJ275" s="17">
        <f>SUM(ENERO:DICIEMBRE!AJ275)</f>
        <v>0</v>
      </c>
      <c r="AK275" s="17">
        <f>SUM(ENERO:DICIEMBRE!AK275)</f>
        <v>0</v>
      </c>
      <c r="AL275" s="17">
        <f>SUM(ENERO:DICIEMBRE!AL275)</f>
        <v>0</v>
      </c>
      <c r="AM275" s="17">
        <f>SUM(ENERO:DICIEMBRE!AM275)</f>
        <v>0</v>
      </c>
      <c r="AN275" s="17">
        <f>SUM(ENERO:DICIEMBRE!AN275)</f>
        <v>0</v>
      </c>
      <c r="AO275" s="17">
        <f>SUM(ENERO:DICIEMBRE!AO275)</f>
        <v>0</v>
      </c>
      <c r="AP275" s="17">
        <f>SUM(ENERO:DICIEMBRE!AP275)</f>
        <v>0</v>
      </c>
      <c r="AQ275" s="17">
        <f>SUM(ENERO:DICIEMBRE!AQ275)</f>
        <v>0</v>
      </c>
      <c r="AR275" s="17">
        <f>SUM(ENERO:DICIEMBRE!AR275)</f>
        <v>0</v>
      </c>
      <c r="AS275" s="17">
        <f>SUM(ENERO:DICIEMBRE!AS275)</f>
        <v>0</v>
      </c>
      <c r="AT275" s="17">
        <f>SUM(ENERO:DICIEMBRE!AT275)</f>
        <v>0</v>
      </c>
      <c r="AU275" s="17">
        <f>SUM(ENERO:DICIEMBRE!AU275)</f>
        <v>0</v>
      </c>
      <c r="AV275" s="17">
        <f>SUM(ENERO:DICIEMBRE!AV275)</f>
        <v>0</v>
      </c>
      <c r="AW275" s="17">
        <f>SUM(ENERO:DICIEMBRE!AW275)</f>
        <v>0</v>
      </c>
      <c r="AX275" s="17">
        <f>SUM(ENERO:DICIEMBRE!AX275)</f>
        <v>0</v>
      </c>
      <c r="AY275" t="str">
        <f t="shared" si="215"/>
        <v/>
      </c>
      <c r="CA275" s="87"/>
      <c r="CB275" s="87"/>
      <c r="CC275" s="87"/>
      <c r="CD275" s="87"/>
      <c r="CE275" s="87"/>
      <c r="CF275" s="23" t="str">
        <f t="shared" si="218"/>
        <v/>
      </c>
      <c r="CG275" s="87"/>
      <c r="CH275" s="23" t="str">
        <f t="shared" si="219"/>
        <v/>
      </c>
      <c r="CI275" s="23" t="str">
        <f t="shared" si="220"/>
        <v/>
      </c>
      <c r="CJ275" s="87"/>
      <c r="CK275" s="23" t="str">
        <f t="shared" si="221"/>
        <v/>
      </c>
      <c r="CL275" s="23" t="str">
        <f t="shared" si="222"/>
        <v/>
      </c>
      <c r="CO275" s="87"/>
      <c r="CP275" s="87"/>
      <c r="CQ275" s="87"/>
      <c r="CR275" s="87"/>
      <c r="CS275" s="87"/>
      <c r="CT275" s="24">
        <f t="shared" si="225"/>
        <v>0</v>
      </c>
      <c r="CU275" s="87"/>
      <c r="CV275" s="24">
        <f t="shared" si="226"/>
        <v>0</v>
      </c>
      <c r="CW275" s="24">
        <f t="shared" si="226"/>
        <v>0</v>
      </c>
      <c r="CX275" s="87"/>
      <c r="CY275" s="24">
        <f t="shared" si="227"/>
        <v>0</v>
      </c>
      <c r="CZ275" s="24">
        <f t="shared" si="227"/>
        <v>0</v>
      </c>
    </row>
    <row r="276" spans="1:104" x14ac:dyDescent="0.25">
      <c r="A276" s="1326" t="s">
        <v>303</v>
      </c>
      <c r="B276" s="1325" t="s">
        <v>296</v>
      </c>
      <c r="C276" s="1325"/>
      <c r="D276" s="390">
        <f t="shared" si="212"/>
        <v>79</v>
      </c>
      <c r="E276" s="139">
        <f t="shared" si="213"/>
        <v>39</v>
      </c>
      <c r="F276" s="140">
        <f t="shared" si="214"/>
        <v>40</v>
      </c>
      <c r="G276" s="17">
        <f>SUM(ENERO:DICIEMBRE!G276)</f>
        <v>0</v>
      </c>
      <c r="H276" s="17">
        <f>SUM(ENERO:DICIEMBRE!H276)</f>
        <v>0</v>
      </c>
      <c r="I276" s="17">
        <f>SUM(ENERO:DICIEMBRE!I276)</f>
        <v>0</v>
      </c>
      <c r="J276" s="17">
        <f>SUM(ENERO:DICIEMBRE!J276)</f>
        <v>0</v>
      </c>
      <c r="K276" s="17">
        <f>SUM(ENERO:DICIEMBRE!K276)</f>
        <v>0</v>
      </c>
      <c r="L276" s="17">
        <f>SUM(ENERO:DICIEMBRE!L276)</f>
        <v>0</v>
      </c>
      <c r="M276" s="17">
        <f>SUM(ENERO:DICIEMBRE!M276)</f>
        <v>0</v>
      </c>
      <c r="N276" s="17">
        <f>SUM(ENERO:DICIEMBRE!N276)</f>
        <v>4</v>
      </c>
      <c r="O276" s="17">
        <f>SUM(ENERO:DICIEMBRE!O276)</f>
        <v>0</v>
      </c>
      <c r="P276" s="17">
        <f>SUM(ENERO:DICIEMBRE!P276)</f>
        <v>2</v>
      </c>
      <c r="Q276" s="17">
        <f>SUM(ENERO:DICIEMBRE!Q276)</f>
        <v>1</v>
      </c>
      <c r="R276" s="17">
        <f>SUM(ENERO:DICIEMBRE!R276)</f>
        <v>1</v>
      </c>
      <c r="S276" s="17">
        <f>SUM(ENERO:DICIEMBRE!S276)</f>
        <v>5</v>
      </c>
      <c r="T276" s="17">
        <f>SUM(ENERO:DICIEMBRE!T276)</f>
        <v>10</v>
      </c>
      <c r="U276" s="17">
        <f>SUM(ENERO:DICIEMBRE!U276)</f>
        <v>25</v>
      </c>
      <c r="V276" s="17">
        <f>SUM(ENERO:DICIEMBRE!V276)</f>
        <v>19</v>
      </c>
      <c r="W276" s="17">
        <f>SUM(ENERO:DICIEMBRE!W276)</f>
        <v>7</v>
      </c>
      <c r="X276" s="17">
        <f>SUM(ENERO:DICIEMBRE!X276)</f>
        <v>4</v>
      </c>
      <c r="Y276" s="17">
        <f>SUM(ENERO:DICIEMBRE!Y276)</f>
        <v>1</v>
      </c>
      <c r="Z276" s="17">
        <f>SUM(ENERO:DICIEMBRE!Z276)</f>
        <v>0</v>
      </c>
      <c r="AA276" s="17">
        <f>SUM(ENERO:DICIEMBRE!AA276)</f>
        <v>0</v>
      </c>
      <c r="AB276" s="17">
        <f>SUM(ENERO:DICIEMBRE!AB276)</f>
        <v>0</v>
      </c>
      <c r="AC276" s="17">
        <f>SUM(ENERO:DICIEMBRE!AC276)</f>
        <v>0</v>
      </c>
      <c r="AD276" s="17">
        <f>SUM(ENERO:DICIEMBRE!AD276)</f>
        <v>0</v>
      </c>
      <c r="AE276" s="17">
        <f>SUM(ENERO:DICIEMBRE!AE276)</f>
        <v>0</v>
      </c>
      <c r="AF276" s="17">
        <f>SUM(ENERO:DICIEMBRE!AF276)</f>
        <v>0</v>
      </c>
      <c r="AG276" s="17">
        <f>SUM(ENERO:DICIEMBRE!AG276)</f>
        <v>0</v>
      </c>
      <c r="AH276" s="17">
        <f>SUM(ENERO:DICIEMBRE!AH276)</f>
        <v>0</v>
      </c>
      <c r="AI276" s="17">
        <f>SUM(ENERO:DICIEMBRE!AI276)</f>
        <v>0</v>
      </c>
      <c r="AJ276" s="17">
        <f>SUM(ENERO:DICIEMBRE!AJ276)</f>
        <v>0</v>
      </c>
      <c r="AK276" s="17">
        <f>SUM(ENERO:DICIEMBRE!AK276)</f>
        <v>0</v>
      </c>
      <c r="AL276" s="17">
        <f>SUM(ENERO:DICIEMBRE!AL276)</f>
        <v>0</v>
      </c>
      <c r="AM276" s="17">
        <f>SUM(ENERO:DICIEMBRE!AM276)</f>
        <v>0</v>
      </c>
      <c r="AN276" s="17">
        <f>SUM(ENERO:DICIEMBRE!AN276)</f>
        <v>5</v>
      </c>
      <c r="AO276" s="17">
        <f>SUM(ENERO:DICIEMBRE!AO276)</f>
        <v>50</v>
      </c>
      <c r="AP276" s="17">
        <f>SUM(ENERO:DICIEMBRE!AP276)</f>
        <v>50</v>
      </c>
      <c r="AQ276" s="17">
        <f>SUM(ENERO:DICIEMBRE!AQ276)</f>
        <v>0</v>
      </c>
      <c r="AR276" s="17">
        <f>SUM(ENERO:DICIEMBRE!AR276)</f>
        <v>237</v>
      </c>
      <c r="AS276" s="17">
        <f>SUM(ENERO:DICIEMBRE!AS276)</f>
        <v>0</v>
      </c>
      <c r="AT276" s="17">
        <f>SUM(ENERO:DICIEMBRE!AT276)</f>
        <v>0</v>
      </c>
      <c r="AU276" s="17">
        <f>SUM(ENERO:DICIEMBRE!AU276)</f>
        <v>0</v>
      </c>
      <c r="AV276" s="17">
        <f>SUM(ENERO:DICIEMBRE!AV276)</f>
        <v>0</v>
      </c>
      <c r="AW276" s="17">
        <f>SUM(ENERO:DICIEMBRE!AW276)</f>
        <v>0</v>
      </c>
      <c r="AX276" s="17">
        <f>SUM(ENERO:DICIEMBRE!AX276)</f>
        <v>0</v>
      </c>
      <c r="AY276" t="str">
        <f t="shared" si="215"/>
        <v xml:space="preserve"> * La variable Compra de Servicio no puede superar el Total Ambos Sexos.</v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 xml:space="preserve"> * La variable Compra de Servicio no puede superar el Total Ambos Sexos.</v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9"/>
        <v/>
      </c>
      <c r="CI276" s="23" t="str">
        <f t="shared" si="220"/>
        <v/>
      </c>
      <c r="CJ276" s="87"/>
      <c r="CK276" s="23" t="str">
        <f t="shared" si="221"/>
        <v/>
      </c>
      <c r="CL276" s="23" t="str">
        <f t="shared" si="222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3">IF(AND($D276&gt;0,AP276=""),1,IF(AP276&gt;$D276,1,0))</f>
        <v>0</v>
      </c>
      <c r="CS276" s="24">
        <f t="shared" si="233"/>
        <v>0</v>
      </c>
      <c r="CT276" s="24">
        <f t="shared" si="225"/>
        <v>1</v>
      </c>
      <c r="CU276" s="24">
        <f>IF(AND($D276&gt;0,AS276=""),1,IF(AS276&gt;$D276,1,0))</f>
        <v>0</v>
      </c>
      <c r="CV276" s="24">
        <f t="shared" si="226"/>
        <v>0</v>
      </c>
      <c r="CW276" s="24">
        <f t="shared" si="226"/>
        <v>0</v>
      </c>
      <c r="CX276" s="87"/>
      <c r="CY276" s="24">
        <f t="shared" si="227"/>
        <v>0</v>
      </c>
      <c r="CZ276" s="24">
        <f t="shared" si="227"/>
        <v>0</v>
      </c>
    </row>
    <row r="277" spans="1:104" x14ac:dyDescent="0.25">
      <c r="A277" s="1327"/>
      <c r="B277" s="1315" t="s">
        <v>297</v>
      </c>
      <c r="C277" s="1315"/>
      <c r="D277" s="464">
        <f t="shared" si="212"/>
        <v>394</v>
      </c>
      <c r="E277" s="489">
        <f t="shared" si="213"/>
        <v>226</v>
      </c>
      <c r="F277" s="494">
        <f t="shared" si="214"/>
        <v>168</v>
      </c>
      <c r="G277" s="17">
        <f>SUM(ENERO:DICIEMBRE!G277)</f>
        <v>0</v>
      </c>
      <c r="H277" s="17">
        <f>SUM(ENERO:DICIEMBRE!H277)</f>
        <v>0</v>
      </c>
      <c r="I277" s="17">
        <f>SUM(ENERO:DICIEMBRE!I277)</f>
        <v>0</v>
      </c>
      <c r="J277" s="17">
        <f>SUM(ENERO:DICIEMBRE!J277)</f>
        <v>0</v>
      </c>
      <c r="K277" s="17">
        <f>SUM(ENERO:DICIEMBRE!K277)</f>
        <v>0</v>
      </c>
      <c r="L277" s="17">
        <f>SUM(ENERO:DICIEMBRE!L277)</f>
        <v>0</v>
      </c>
      <c r="M277" s="17">
        <f>SUM(ENERO:DICIEMBRE!M277)</f>
        <v>0</v>
      </c>
      <c r="N277" s="17">
        <f>SUM(ENERO:DICIEMBRE!N277)</f>
        <v>0</v>
      </c>
      <c r="O277" s="17">
        <f>SUM(ENERO:DICIEMBRE!O277)</f>
        <v>0</v>
      </c>
      <c r="P277" s="17">
        <f>SUM(ENERO:DICIEMBRE!P277)</f>
        <v>0</v>
      </c>
      <c r="Q277" s="17">
        <f>SUM(ENERO:DICIEMBRE!Q277)</f>
        <v>2</v>
      </c>
      <c r="R277" s="17">
        <f>SUM(ENERO:DICIEMBRE!R277)</f>
        <v>0</v>
      </c>
      <c r="S277" s="17">
        <f>SUM(ENERO:DICIEMBRE!S277)</f>
        <v>6</v>
      </c>
      <c r="T277" s="17">
        <f>SUM(ENERO:DICIEMBRE!T277)</f>
        <v>21</v>
      </c>
      <c r="U277" s="17">
        <f>SUM(ENERO:DICIEMBRE!U277)</f>
        <v>127</v>
      </c>
      <c r="V277" s="17">
        <f>SUM(ENERO:DICIEMBRE!V277)</f>
        <v>85</v>
      </c>
      <c r="W277" s="17">
        <f>SUM(ENERO:DICIEMBRE!W277)</f>
        <v>84</v>
      </c>
      <c r="X277" s="17">
        <f>SUM(ENERO:DICIEMBRE!X277)</f>
        <v>59</v>
      </c>
      <c r="Y277" s="17">
        <f>SUM(ENERO:DICIEMBRE!Y277)</f>
        <v>6</v>
      </c>
      <c r="Z277" s="17">
        <f>SUM(ENERO:DICIEMBRE!Z277)</f>
        <v>3</v>
      </c>
      <c r="AA277" s="17">
        <f>SUM(ENERO:DICIEMBRE!AA277)</f>
        <v>1</v>
      </c>
      <c r="AB277" s="17">
        <f>SUM(ENERO:DICIEMBRE!AB277)</f>
        <v>0</v>
      </c>
      <c r="AC277" s="17">
        <f>SUM(ENERO:DICIEMBRE!AC277)</f>
        <v>0</v>
      </c>
      <c r="AD277" s="17">
        <f>SUM(ENERO:DICIEMBRE!AD277)</f>
        <v>0</v>
      </c>
      <c r="AE277" s="17">
        <f>SUM(ENERO:DICIEMBRE!AE277)</f>
        <v>0</v>
      </c>
      <c r="AF277" s="17">
        <f>SUM(ENERO:DICIEMBRE!AF277)</f>
        <v>0</v>
      </c>
      <c r="AG277" s="17">
        <f>SUM(ENERO:DICIEMBRE!AG277)</f>
        <v>0</v>
      </c>
      <c r="AH277" s="17">
        <f>SUM(ENERO:DICIEMBRE!AH277)</f>
        <v>0</v>
      </c>
      <c r="AI277" s="17">
        <f>SUM(ENERO:DICIEMBRE!AI277)</f>
        <v>0</v>
      </c>
      <c r="AJ277" s="17">
        <f>SUM(ENERO:DICIEMBRE!AJ277)</f>
        <v>0</v>
      </c>
      <c r="AK277" s="17">
        <f>SUM(ENERO:DICIEMBRE!AK277)</f>
        <v>0</v>
      </c>
      <c r="AL277" s="17">
        <f>SUM(ENERO:DICIEMBRE!AL277)</f>
        <v>0</v>
      </c>
      <c r="AM277" s="17">
        <f>SUM(ENERO:DICIEMBRE!AM277)</f>
        <v>0</v>
      </c>
      <c r="AN277" s="17">
        <f>SUM(ENERO:DICIEMBRE!AN277)</f>
        <v>0</v>
      </c>
      <c r="AO277" s="17">
        <f>SUM(ENERO:DICIEMBRE!AO277)</f>
        <v>0</v>
      </c>
      <c r="AP277" s="17">
        <f>SUM(ENERO:DICIEMBRE!AP277)</f>
        <v>0</v>
      </c>
      <c r="AQ277" s="17">
        <f>SUM(ENERO:DICIEMBRE!AQ277)</f>
        <v>0</v>
      </c>
      <c r="AR277" s="17">
        <f>SUM(ENERO:DICIEMBRE!AR277)</f>
        <v>37</v>
      </c>
      <c r="AS277" s="17">
        <f>SUM(ENERO:DICIEMBRE!AS277)</f>
        <v>0</v>
      </c>
      <c r="AT277" s="17">
        <f>SUM(ENERO:DICIEMBRE!AT277)</f>
        <v>0</v>
      </c>
      <c r="AU277" s="17">
        <f>SUM(ENERO:DICIEMBRE!AU277)</f>
        <v>0</v>
      </c>
      <c r="AV277" s="17">
        <f>SUM(ENERO:DICIEMBRE!AV277)</f>
        <v>0</v>
      </c>
      <c r="AW277" s="17">
        <f>SUM(ENERO:DICIEMBRE!AW277)</f>
        <v>0</v>
      </c>
      <c r="AX277" s="17">
        <f>SUM(ENERO:DICIEMBRE!AX277)</f>
        <v>0</v>
      </c>
      <c r="AY277" t="str">
        <f t="shared" si="215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8"/>
        <v/>
      </c>
      <c r="CG277" s="23" t="str">
        <f t="shared" ref="CG277:CG280" si="234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9"/>
        <v/>
      </c>
      <c r="CI277" s="23" t="str">
        <f t="shared" si="220"/>
        <v/>
      </c>
      <c r="CJ277" s="87"/>
      <c r="CK277" s="23" t="str">
        <f t="shared" si="221"/>
        <v/>
      </c>
      <c r="CL277" s="23" t="str">
        <f t="shared" si="222"/>
        <v/>
      </c>
      <c r="CO277" s="87"/>
      <c r="CP277" s="87"/>
      <c r="CQ277" s="87"/>
      <c r="CR277" s="87"/>
      <c r="CS277" s="24">
        <f t="shared" si="233"/>
        <v>0</v>
      </c>
      <c r="CT277" s="24">
        <f t="shared" si="225"/>
        <v>0</v>
      </c>
      <c r="CU277" s="24">
        <f t="shared" si="225"/>
        <v>0</v>
      </c>
      <c r="CV277" s="24">
        <f t="shared" si="226"/>
        <v>0</v>
      </c>
      <c r="CW277" s="24">
        <f t="shared" si="226"/>
        <v>0</v>
      </c>
      <c r="CX277" s="87"/>
      <c r="CY277" s="24">
        <f t="shared" si="227"/>
        <v>0</v>
      </c>
      <c r="CZ277" s="24">
        <f t="shared" si="227"/>
        <v>0</v>
      </c>
    </row>
    <row r="278" spans="1:104" x14ac:dyDescent="0.25">
      <c r="A278" s="1327"/>
      <c r="B278" s="1315" t="s">
        <v>298</v>
      </c>
      <c r="C278" s="1315"/>
      <c r="D278" s="464">
        <f t="shared" si="212"/>
        <v>54</v>
      </c>
      <c r="E278" s="465">
        <f t="shared" si="213"/>
        <v>28</v>
      </c>
      <c r="F278" s="486">
        <f t="shared" si="214"/>
        <v>26</v>
      </c>
      <c r="G278" s="17">
        <f>SUM(ENERO:DICIEMBRE!G278)</f>
        <v>0</v>
      </c>
      <c r="H278" s="17">
        <f>SUM(ENERO:DICIEMBRE!H278)</f>
        <v>0</v>
      </c>
      <c r="I278" s="17">
        <f>SUM(ENERO:DICIEMBRE!I278)</f>
        <v>0</v>
      </c>
      <c r="J278" s="17">
        <f>SUM(ENERO:DICIEMBRE!J278)</f>
        <v>0</v>
      </c>
      <c r="K278" s="17">
        <f>SUM(ENERO:DICIEMBRE!K278)</f>
        <v>0</v>
      </c>
      <c r="L278" s="17">
        <f>SUM(ENERO:DICIEMBRE!L278)</f>
        <v>0</v>
      </c>
      <c r="M278" s="17">
        <f>SUM(ENERO:DICIEMBRE!M278)</f>
        <v>0</v>
      </c>
      <c r="N278" s="17">
        <f>SUM(ENERO:DICIEMBRE!N278)</f>
        <v>0</v>
      </c>
      <c r="O278" s="17">
        <f>SUM(ENERO:DICIEMBRE!O278)</f>
        <v>0</v>
      </c>
      <c r="P278" s="17">
        <f>SUM(ENERO:DICIEMBRE!P278)</f>
        <v>0</v>
      </c>
      <c r="Q278" s="17">
        <f>SUM(ENERO:DICIEMBRE!Q278)</f>
        <v>0</v>
      </c>
      <c r="R278" s="17">
        <f>SUM(ENERO:DICIEMBRE!R278)</f>
        <v>0</v>
      </c>
      <c r="S278" s="17">
        <f>SUM(ENERO:DICIEMBRE!S278)</f>
        <v>1</v>
      </c>
      <c r="T278" s="17">
        <f>SUM(ENERO:DICIEMBRE!T278)</f>
        <v>4</v>
      </c>
      <c r="U278" s="17">
        <f>SUM(ENERO:DICIEMBRE!U278)</f>
        <v>19</v>
      </c>
      <c r="V278" s="17">
        <f>SUM(ENERO:DICIEMBRE!V278)</f>
        <v>14</v>
      </c>
      <c r="W278" s="17">
        <f>SUM(ENERO:DICIEMBRE!W278)</f>
        <v>7</v>
      </c>
      <c r="X278" s="17">
        <f>SUM(ENERO:DICIEMBRE!X278)</f>
        <v>8</v>
      </c>
      <c r="Y278" s="17">
        <f>SUM(ENERO:DICIEMBRE!Y278)</f>
        <v>1</v>
      </c>
      <c r="Z278" s="17">
        <f>SUM(ENERO:DICIEMBRE!Z278)</f>
        <v>0</v>
      </c>
      <c r="AA278" s="17">
        <f>SUM(ENERO:DICIEMBRE!AA278)</f>
        <v>0</v>
      </c>
      <c r="AB278" s="17">
        <f>SUM(ENERO:DICIEMBRE!AB278)</f>
        <v>0</v>
      </c>
      <c r="AC278" s="17">
        <f>SUM(ENERO:DICIEMBRE!AC278)</f>
        <v>0</v>
      </c>
      <c r="AD278" s="17">
        <f>SUM(ENERO:DICIEMBRE!AD278)</f>
        <v>0</v>
      </c>
      <c r="AE278" s="17">
        <f>SUM(ENERO:DICIEMBRE!AE278)</f>
        <v>0</v>
      </c>
      <c r="AF278" s="17">
        <f>SUM(ENERO:DICIEMBRE!AF278)</f>
        <v>0</v>
      </c>
      <c r="AG278" s="17">
        <f>SUM(ENERO:DICIEMBRE!AG278)</f>
        <v>0</v>
      </c>
      <c r="AH278" s="17">
        <f>SUM(ENERO:DICIEMBRE!AH278)</f>
        <v>0</v>
      </c>
      <c r="AI278" s="17">
        <f>SUM(ENERO:DICIEMBRE!AI278)</f>
        <v>0</v>
      </c>
      <c r="AJ278" s="17">
        <f>SUM(ENERO:DICIEMBRE!AJ278)</f>
        <v>0</v>
      </c>
      <c r="AK278" s="17">
        <f>SUM(ENERO:DICIEMBRE!AK278)</f>
        <v>0</v>
      </c>
      <c r="AL278" s="17">
        <f>SUM(ENERO:DICIEMBRE!AL278)</f>
        <v>0</v>
      </c>
      <c r="AM278" s="17">
        <f>SUM(ENERO:DICIEMBRE!AM278)</f>
        <v>0</v>
      </c>
      <c r="AN278" s="17">
        <f>SUM(ENERO:DICIEMBRE!AN278)</f>
        <v>0</v>
      </c>
      <c r="AO278" s="17">
        <f>SUM(ENERO:DICIEMBRE!AO278)</f>
        <v>0</v>
      </c>
      <c r="AP278" s="17">
        <f>SUM(ENERO:DICIEMBRE!AP278)</f>
        <v>0</v>
      </c>
      <c r="AQ278" s="17">
        <f>SUM(ENERO:DICIEMBRE!AQ278)</f>
        <v>0</v>
      </c>
      <c r="AR278" s="17">
        <f>SUM(ENERO:DICIEMBRE!AR278)</f>
        <v>25</v>
      </c>
      <c r="AS278" s="17">
        <f>SUM(ENERO:DICIEMBRE!AS278)</f>
        <v>0</v>
      </c>
      <c r="AT278" s="17">
        <f>SUM(ENERO:DICIEMBRE!AT278)</f>
        <v>0</v>
      </c>
      <c r="AU278" s="17">
        <f>SUM(ENERO:DICIEMBRE!AU278)</f>
        <v>0</v>
      </c>
      <c r="AV278" s="17">
        <f>SUM(ENERO:DICIEMBRE!AV278)</f>
        <v>0</v>
      </c>
      <c r="AW278" s="17">
        <f>SUM(ENERO:DICIEMBRE!AW278)</f>
        <v>0</v>
      </c>
      <c r="AX278" s="17">
        <f>SUM(ENERO:DICIEMBRE!AX278)</f>
        <v>0</v>
      </c>
      <c r="AY278" t="str">
        <f t="shared" si="215"/>
        <v/>
      </c>
      <c r="CA278" s="87"/>
      <c r="CB278" s="87"/>
      <c r="CC278" s="87"/>
      <c r="CD278" s="87"/>
      <c r="CE278" s="87"/>
      <c r="CF278" s="23" t="str">
        <f t="shared" si="218"/>
        <v/>
      </c>
      <c r="CG278" s="23" t="str">
        <f t="shared" si="234"/>
        <v/>
      </c>
      <c r="CH278" s="23" t="str">
        <f t="shared" si="219"/>
        <v/>
      </c>
      <c r="CI278" s="23" t="str">
        <f t="shared" si="220"/>
        <v/>
      </c>
      <c r="CJ278" s="87"/>
      <c r="CK278" s="23" t="str">
        <f t="shared" si="221"/>
        <v/>
      </c>
      <c r="CL278" s="23" t="str">
        <f t="shared" si="222"/>
        <v/>
      </c>
      <c r="CO278" s="87"/>
      <c r="CP278" s="87"/>
      <c r="CQ278" s="87"/>
      <c r="CR278" s="87"/>
      <c r="CS278" s="87"/>
      <c r="CT278" s="24">
        <f t="shared" si="225"/>
        <v>0</v>
      </c>
      <c r="CU278" s="24">
        <f t="shared" si="225"/>
        <v>0</v>
      </c>
      <c r="CV278" s="24">
        <f t="shared" si="226"/>
        <v>0</v>
      </c>
      <c r="CW278" s="24">
        <f t="shared" si="226"/>
        <v>0</v>
      </c>
      <c r="CX278" s="87"/>
      <c r="CY278" s="24">
        <f t="shared" si="227"/>
        <v>0</v>
      </c>
      <c r="CZ278" s="24">
        <f t="shared" si="227"/>
        <v>0</v>
      </c>
    </row>
    <row r="279" spans="1:104" x14ac:dyDescent="0.25">
      <c r="A279" s="1327"/>
      <c r="B279" s="1279" t="s">
        <v>299</v>
      </c>
      <c r="C279" s="1281"/>
      <c r="D279" s="464">
        <f t="shared" si="212"/>
        <v>34</v>
      </c>
      <c r="E279" s="465">
        <f t="shared" si="213"/>
        <v>19</v>
      </c>
      <c r="F279" s="486">
        <f t="shared" si="214"/>
        <v>15</v>
      </c>
      <c r="G279" s="17">
        <f>SUM(ENERO:DICIEMBRE!G279)</f>
        <v>0</v>
      </c>
      <c r="H279" s="17">
        <f>SUM(ENERO:DICIEMBRE!H279)</f>
        <v>0</v>
      </c>
      <c r="I279" s="17">
        <f>SUM(ENERO:DICIEMBRE!I279)</f>
        <v>0</v>
      </c>
      <c r="J279" s="17">
        <f>SUM(ENERO:DICIEMBRE!J279)</f>
        <v>0</v>
      </c>
      <c r="K279" s="17">
        <f>SUM(ENERO:DICIEMBRE!K279)</f>
        <v>0</v>
      </c>
      <c r="L279" s="17">
        <f>SUM(ENERO:DICIEMBRE!L279)</f>
        <v>0</v>
      </c>
      <c r="M279" s="17">
        <f>SUM(ENERO:DICIEMBRE!M279)</f>
        <v>0</v>
      </c>
      <c r="N279" s="17">
        <f>SUM(ENERO:DICIEMBRE!N279)</f>
        <v>0</v>
      </c>
      <c r="O279" s="17">
        <f>SUM(ENERO:DICIEMBRE!O279)</f>
        <v>0</v>
      </c>
      <c r="P279" s="17">
        <f>SUM(ENERO:DICIEMBRE!P279)</f>
        <v>0</v>
      </c>
      <c r="Q279" s="17">
        <f>SUM(ENERO:DICIEMBRE!Q279)</f>
        <v>1</v>
      </c>
      <c r="R279" s="17">
        <f>SUM(ENERO:DICIEMBRE!R279)</f>
        <v>0</v>
      </c>
      <c r="S279" s="17">
        <f>SUM(ENERO:DICIEMBRE!S279)</f>
        <v>0</v>
      </c>
      <c r="T279" s="17">
        <f>SUM(ENERO:DICIEMBRE!T279)</f>
        <v>1</v>
      </c>
      <c r="U279" s="17">
        <f>SUM(ENERO:DICIEMBRE!U279)</f>
        <v>10</v>
      </c>
      <c r="V279" s="17">
        <f>SUM(ENERO:DICIEMBRE!V279)</f>
        <v>6</v>
      </c>
      <c r="W279" s="17">
        <f>SUM(ENERO:DICIEMBRE!W279)</f>
        <v>5</v>
      </c>
      <c r="X279" s="17">
        <f>SUM(ENERO:DICIEMBRE!X279)</f>
        <v>6</v>
      </c>
      <c r="Y279" s="17">
        <f>SUM(ENERO:DICIEMBRE!Y279)</f>
        <v>3</v>
      </c>
      <c r="Z279" s="17">
        <f>SUM(ENERO:DICIEMBRE!Z279)</f>
        <v>2</v>
      </c>
      <c r="AA279" s="17">
        <f>SUM(ENERO:DICIEMBRE!AA279)</f>
        <v>0</v>
      </c>
      <c r="AB279" s="17">
        <f>SUM(ENERO:DICIEMBRE!AB279)</f>
        <v>0</v>
      </c>
      <c r="AC279" s="17">
        <f>SUM(ENERO:DICIEMBRE!AC279)</f>
        <v>0</v>
      </c>
      <c r="AD279" s="17">
        <f>SUM(ENERO:DICIEMBRE!AD279)</f>
        <v>0</v>
      </c>
      <c r="AE279" s="17">
        <f>SUM(ENERO:DICIEMBRE!AE279)</f>
        <v>0</v>
      </c>
      <c r="AF279" s="17">
        <f>SUM(ENERO:DICIEMBRE!AF279)</f>
        <v>0</v>
      </c>
      <c r="AG279" s="17">
        <f>SUM(ENERO:DICIEMBRE!AG279)</f>
        <v>0</v>
      </c>
      <c r="AH279" s="17">
        <f>SUM(ENERO:DICIEMBRE!AH279)</f>
        <v>0</v>
      </c>
      <c r="AI279" s="17">
        <f>SUM(ENERO:DICIEMBRE!AI279)</f>
        <v>0</v>
      </c>
      <c r="AJ279" s="17">
        <f>SUM(ENERO:DICIEMBRE!AJ279)</f>
        <v>0</v>
      </c>
      <c r="AK279" s="17">
        <f>SUM(ENERO:DICIEMBRE!AK279)</f>
        <v>0</v>
      </c>
      <c r="AL279" s="17">
        <f>SUM(ENERO:DICIEMBRE!AL279)</f>
        <v>0</v>
      </c>
      <c r="AM279" s="17">
        <f>SUM(ENERO:DICIEMBRE!AM279)</f>
        <v>0</v>
      </c>
      <c r="AN279" s="17">
        <f>SUM(ENERO:DICIEMBRE!AN279)</f>
        <v>0</v>
      </c>
      <c r="AO279" s="17">
        <f>SUM(ENERO:DICIEMBRE!AO279)</f>
        <v>0</v>
      </c>
      <c r="AP279" s="17">
        <f>SUM(ENERO:DICIEMBRE!AP279)</f>
        <v>0</v>
      </c>
      <c r="AQ279" s="17">
        <f>SUM(ENERO:DICIEMBRE!AQ279)</f>
        <v>0</v>
      </c>
      <c r="AR279" s="17">
        <f>SUM(ENERO:DICIEMBRE!AR279)</f>
        <v>0</v>
      </c>
      <c r="AS279" s="17">
        <f>SUM(ENERO:DICIEMBRE!AS279)</f>
        <v>0</v>
      </c>
      <c r="AT279" s="17">
        <f>SUM(ENERO:DICIEMBRE!AT279)</f>
        <v>0</v>
      </c>
      <c r="AU279" s="17">
        <f>SUM(ENERO:DICIEMBRE!AU279)</f>
        <v>0</v>
      </c>
      <c r="AV279" s="17">
        <f>SUM(ENERO:DICIEMBRE!AV279)</f>
        <v>0</v>
      </c>
      <c r="AW279" s="17">
        <f>SUM(ENERO:DICIEMBRE!AW279)</f>
        <v>0</v>
      </c>
      <c r="AX279" s="17">
        <f>SUM(ENERO:DICIEMBRE!AX279)</f>
        <v>0</v>
      </c>
      <c r="AY279" t="str">
        <f t="shared" si="215"/>
        <v/>
      </c>
      <c r="CA279" s="87"/>
      <c r="CB279" s="87"/>
      <c r="CC279" s="87"/>
      <c r="CD279" s="87"/>
      <c r="CE279" s="87"/>
      <c r="CF279" s="23" t="str">
        <f t="shared" si="218"/>
        <v/>
      </c>
      <c r="CG279" s="23" t="str">
        <f t="shared" si="234"/>
        <v/>
      </c>
      <c r="CH279" s="23" t="str">
        <f t="shared" si="219"/>
        <v/>
      </c>
      <c r="CI279" s="23" t="str">
        <f t="shared" si="220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21"/>
        <v/>
      </c>
      <c r="CL279" s="23" t="str">
        <f t="shared" si="222"/>
        <v/>
      </c>
      <c r="CO279" s="87"/>
      <c r="CP279" s="87"/>
      <c r="CQ279" s="87"/>
      <c r="CR279" s="87"/>
      <c r="CS279" s="87"/>
      <c r="CT279" s="24">
        <f t="shared" si="225"/>
        <v>0</v>
      </c>
      <c r="CU279" s="24">
        <f t="shared" si="225"/>
        <v>0</v>
      </c>
      <c r="CV279" s="24">
        <f t="shared" si="226"/>
        <v>0</v>
      </c>
      <c r="CW279" s="24">
        <f t="shared" si="226"/>
        <v>0</v>
      </c>
      <c r="CX279" s="24">
        <f>IF(AND($D279&gt;0,AV279=""),1,IF(AV279&gt;$D279,1,0))</f>
        <v>0</v>
      </c>
      <c r="CY279" s="24">
        <f t="shared" si="227"/>
        <v>0</v>
      </c>
      <c r="CZ279" s="24">
        <f t="shared" si="227"/>
        <v>0</v>
      </c>
    </row>
    <row r="280" spans="1:104" x14ac:dyDescent="0.25">
      <c r="A280" s="1327"/>
      <c r="B280" s="1279" t="s">
        <v>300</v>
      </c>
      <c r="C280" s="1281"/>
      <c r="D280" s="464">
        <f t="shared" si="212"/>
        <v>0</v>
      </c>
      <c r="E280" s="465">
        <f t="shared" si="213"/>
        <v>0</v>
      </c>
      <c r="F280" s="147">
        <f t="shared" si="214"/>
        <v>0</v>
      </c>
      <c r="G280" s="17">
        <f>SUM(ENERO:DICIEMBRE!G280)</f>
        <v>0</v>
      </c>
      <c r="H280" s="17">
        <f>SUM(ENERO:DICIEMBRE!H280)</f>
        <v>0</v>
      </c>
      <c r="I280" s="17">
        <f>SUM(ENERO:DICIEMBRE!I280)</f>
        <v>0</v>
      </c>
      <c r="J280" s="17">
        <f>SUM(ENERO:DICIEMBRE!J280)</f>
        <v>0</v>
      </c>
      <c r="K280" s="17">
        <f>SUM(ENERO:DICIEMBRE!K280)</f>
        <v>0</v>
      </c>
      <c r="L280" s="17">
        <f>SUM(ENERO:DICIEMBRE!L280)</f>
        <v>0</v>
      </c>
      <c r="M280" s="17">
        <f>SUM(ENERO:DICIEMBRE!M280)</f>
        <v>0</v>
      </c>
      <c r="N280" s="17">
        <f>SUM(ENERO:DICIEMBRE!N280)</f>
        <v>0</v>
      </c>
      <c r="O280" s="17">
        <f>SUM(ENERO:DICIEMBRE!O280)</f>
        <v>0</v>
      </c>
      <c r="P280" s="17">
        <f>SUM(ENERO:DICIEMBRE!P280)</f>
        <v>0</v>
      </c>
      <c r="Q280" s="17">
        <f>SUM(ENERO:DICIEMBRE!Q280)</f>
        <v>0</v>
      </c>
      <c r="R280" s="17">
        <f>SUM(ENERO:DICIEMBRE!R280)</f>
        <v>0</v>
      </c>
      <c r="S280" s="17">
        <f>SUM(ENERO:DICIEMBRE!S280)</f>
        <v>0</v>
      </c>
      <c r="T280" s="17">
        <f>SUM(ENERO:DICIEMBRE!T280)</f>
        <v>0</v>
      </c>
      <c r="U280" s="17">
        <f>SUM(ENERO:DICIEMBRE!U280)</f>
        <v>0</v>
      </c>
      <c r="V280" s="17">
        <f>SUM(ENERO:DICIEMBRE!V280)</f>
        <v>0</v>
      </c>
      <c r="W280" s="17">
        <f>SUM(ENERO:DICIEMBRE!W280)</f>
        <v>0</v>
      </c>
      <c r="X280" s="17">
        <f>SUM(ENERO:DICIEMBRE!X280)</f>
        <v>0</v>
      </c>
      <c r="Y280" s="17">
        <f>SUM(ENERO:DICIEMBRE!Y280)</f>
        <v>0</v>
      </c>
      <c r="Z280" s="17">
        <f>SUM(ENERO:DICIEMBRE!Z280)</f>
        <v>0</v>
      </c>
      <c r="AA280" s="17">
        <f>SUM(ENERO:DICIEMBRE!AA280)</f>
        <v>0</v>
      </c>
      <c r="AB280" s="17">
        <f>SUM(ENERO:DICIEMBRE!AB280)</f>
        <v>0</v>
      </c>
      <c r="AC280" s="17">
        <f>SUM(ENERO:DICIEMBRE!AC280)</f>
        <v>0</v>
      </c>
      <c r="AD280" s="17">
        <f>SUM(ENERO:DICIEMBRE!AD280)</f>
        <v>0</v>
      </c>
      <c r="AE280" s="17">
        <f>SUM(ENERO:DICIEMBRE!AE280)</f>
        <v>0</v>
      </c>
      <c r="AF280" s="17">
        <f>SUM(ENERO:DICIEMBRE!AF280)</f>
        <v>0</v>
      </c>
      <c r="AG280" s="17">
        <f>SUM(ENERO:DICIEMBRE!AG280)</f>
        <v>0</v>
      </c>
      <c r="AH280" s="17">
        <f>SUM(ENERO:DICIEMBRE!AH280)</f>
        <v>0</v>
      </c>
      <c r="AI280" s="17">
        <f>SUM(ENERO:DICIEMBRE!AI280)</f>
        <v>0</v>
      </c>
      <c r="AJ280" s="17">
        <f>SUM(ENERO:DICIEMBRE!AJ280)</f>
        <v>0</v>
      </c>
      <c r="AK280" s="17">
        <f>SUM(ENERO:DICIEMBRE!AK280)</f>
        <v>0</v>
      </c>
      <c r="AL280" s="17">
        <f>SUM(ENERO:DICIEMBRE!AL280)</f>
        <v>0</v>
      </c>
      <c r="AM280" s="17">
        <f>SUM(ENERO:DICIEMBRE!AM280)</f>
        <v>0</v>
      </c>
      <c r="AN280" s="17">
        <f>SUM(ENERO:DICIEMBRE!AN280)</f>
        <v>0</v>
      </c>
      <c r="AO280" s="17">
        <f>SUM(ENERO:DICIEMBRE!AO280)</f>
        <v>0</v>
      </c>
      <c r="AP280" s="17">
        <f>SUM(ENERO:DICIEMBRE!AP280)</f>
        <v>0</v>
      </c>
      <c r="AQ280" s="17">
        <f>SUM(ENERO:DICIEMBRE!AQ280)</f>
        <v>0</v>
      </c>
      <c r="AR280" s="17">
        <f>SUM(ENERO:DICIEMBRE!AR280)</f>
        <v>0</v>
      </c>
      <c r="AS280" s="17">
        <f>SUM(ENERO:DICIEMBRE!AS280)</f>
        <v>0</v>
      </c>
      <c r="AT280" s="17">
        <f>SUM(ENERO:DICIEMBRE!AT280)</f>
        <v>0</v>
      </c>
      <c r="AU280" s="17">
        <f>SUM(ENERO:DICIEMBRE!AU280)</f>
        <v>0</v>
      </c>
      <c r="AV280" s="17">
        <f>SUM(ENERO:DICIEMBRE!AV280)</f>
        <v>0</v>
      </c>
      <c r="AW280" s="17">
        <f>SUM(ENERO:DICIEMBRE!AW280)</f>
        <v>0</v>
      </c>
      <c r="AX280" s="17">
        <f>SUM(ENERO:DICIEMBRE!AX280)</f>
        <v>0</v>
      </c>
      <c r="AY280" t="str">
        <f t="shared" si="215"/>
        <v/>
      </c>
      <c r="CA280" s="87"/>
      <c r="CB280" s="87"/>
      <c r="CC280" s="87"/>
      <c r="CD280" s="87"/>
      <c r="CE280" s="87"/>
      <c r="CF280" s="23" t="str">
        <f t="shared" si="218"/>
        <v/>
      </c>
      <c r="CG280" s="23" t="str">
        <f t="shared" si="234"/>
        <v/>
      </c>
      <c r="CH280" s="23" t="str">
        <f t="shared" si="219"/>
        <v/>
      </c>
      <c r="CI280" s="23" t="str">
        <f t="shared" si="220"/>
        <v/>
      </c>
      <c r="CJ280" s="87"/>
      <c r="CK280" s="23" t="str">
        <f t="shared" si="221"/>
        <v/>
      </c>
      <c r="CL280" s="23" t="str">
        <f t="shared" si="222"/>
        <v/>
      </c>
      <c r="CO280" s="87"/>
      <c r="CP280" s="87"/>
      <c r="CQ280" s="87"/>
      <c r="CR280" s="87"/>
      <c r="CS280" s="87"/>
      <c r="CT280" s="24">
        <f t="shared" si="225"/>
        <v>0</v>
      </c>
      <c r="CU280" s="24">
        <f t="shared" si="225"/>
        <v>0</v>
      </c>
      <c r="CV280" s="24">
        <f t="shared" si="226"/>
        <v>0</v>
      </c>
      <c r="CW280" s="24">
        <f t="shared" si="226"/>
        <v>0</v>
      </c>
      <c r="CX280" s="87"/>
      <c r="CY280" s="24">
        <f t="shared" si="227"/>
        <v>0</v>
      </c>
      <c r="CZ280" s="24">
        <f t="shared" si="227"/>
        <v>0</v>
      </c>
    </row>
    <row r="281" spans="1:104" x14ac:dyDescent="0.25">
      <c r="A281" s="1328"/>
      <c r="B281" s="1316" t="s">
        <v>301</v>
      </c>
      <c r="C281" s="1316"/>
      <c r="D281" s="393">
        <f t="shared" si="212"/>
        <v>1</v>
      </c>
      <c r="E281" s="109">
        <f t="shared" si="213"/>
        <v>1</v>
      </c>
      <c r="F281" s="78">
        <f t="shared" si="214"/>
        <v>0</v>
      </c>
      <c r="G281" s="17">
        <f>SUM(ENERO:DICIEMBRE!G281)</f>
        <v>0</v>
      </c>
      <c r="H281" s="17">
        <f>SUM(ENERO:DICIEMBRE!H281)</f>
        <v>0</v>
      </c>
      <c r="I281" s="17">
        <f>SUM(ENERO:DICIEMBRE!I281)</f>
        <v>0</v>
      </c>
      <c r="J281" s="17">
        <f>SUM(ENERO:DICIEMBRE!J281)</f>
        <v>0</v>
      </c>
      <c r="K281" s="17">
        <f>SUM(ENERO:DICIEMBRE!K281)</f>
        <v>0</v>
      </c>
      <c r="L281" s="17">
        <f>SUM(ENERO:DICIEMBRE!L281)</f>
        <v>0</v>
      </c>
      <c r="M281" s="17">
        <f>SUM(ENERO:DICIEMBRE!M281)</f>
        <v>0</v>
      </c>
      <c r="N281" s="17">
        <f>SUM(ENERO:DICIEMBRE!N281)</f>
        <v>0</v>
      </c>
      <c r="O281" s="17">
        <f>SUM(ENERO:DICIEMBRE!O281)</f>
        <v>0</v>
      </c>
      <c r="P281" s="17">
        <f>SUM(ENERO:DICIEMBRE!P281)</f>
        <v>0</v>
      </c>
      <c r="Q281" s="17">
        <f>SUM(ENERO:DICIEMBRE!Q281)</f>
        <v>0</v>
      </c>
      <c r="R281" s="17">
        <f>SUM(ENERO:DICIEMBRE!R281)</f>
        <v>0</v>
      </c>
      <c r="S281" s="17">
        <f>SUM(ENERO:DICIEMBRE!S281)</f>
        <v>0</v>
      </c>
      <c r="T281" s="17">
        <f>SUM(ENERO:DICIEMBRE!T281)</f>
        <v>0</v>
      </c>
      <c r="U281" s="17">
        <f>SUM(ENERO:DICIEMBRE!U281)</f>
        <v>1</v>
      </c>
      <c r="V281" s="17">
        <f>SUM(ENERO:DICIEMBRE!V281)</f>
        <v>0</v>
      </c>
      <c r="W281" s="17">
        <f>SUM(ENERO:DICIEMBRE!W281)</f>
        <v>0</v>
      </c>
      <c r="X281" s="17">
        <f>SUM(ENERO:DICIEMBRE!X281)</f>
        <v>0</v>
      </c>
      <c r="Y281" s="17">
        <f>SUM(ENERO:DICIEMBRE!Y281)</f>
        <v>0</v>
      </c>
      <c r="Z281" s="17">
        <f>SUM(ENERO:DICIEMBRE!Z281)</f>
        <v>0</v>
      </c>
      <c r="AA281" s="17">
        <f>SUM(ENERO:DICIEMBRE!AA281)</f>
        <v>0</v>
      </c>
      <c r="AB281" s="17">
        <f>SUM(ENERO:DICIEMBRE!AB281)</f>
        <v>0</v>
      </c>
      <c r="AC281" s="17">
        <f>SUM(ENERO:DICIEMBRE!AC281)</f>
        <v>0</v>
      </c>
      <c r="AD281" s="17">
        <f>SUM(ENERO:DICIEMBRE!AD281)</f>
        <v>0</v>
      </c>
      <c r="AE281" s="17">
        <f>SUM(ENERO:DICIEMBRE!AE281)</f>
        <v>0</v>
      </c>
      <c r="AF281" s="17">
        <f>SUM(ENERO:DICIEMBRE!AF281)</f>
        <v>0</v>
      </c>
      <c r="AG281" s="17">
        <f>SUM(ENERO:DICIEMBRE!AG281)</f>
        <v>0</v>
      </c>
      <c r="AH281" s="17">
        <f>SUM(ENERO:DICIEMBRE!AH281)</f>
        <v>0</v>
      </c>
      <c r="AI281" s="17">
        <f>SUM(ENERO:DICIEMBRE!AI281)</f>
        <v>0</v>
      </c>
      <c r="AJ281" s="17">
        <f>SUM(ENERO:DICIEMBRE!AJ281)</f>
        <v>0</v>
      </c>
      <c r="AK281" s="17">
        <f>SUM(ENERO:DICIEMBRE!AK281)</f>
        <v>0</v>
      </c>
      <c r="AL281" s="17">
        <f>SUM(ENERO:DICIEMBRE!AL281)</f>
        <v>0</v>
      </c>
      <c r="AM281" s="17">
        <f>SUM(ENERO:DICIEMBRE!AM281)</f>
        <v>0</v>
      </c>
      <c r="AN281" s="17">
        <f>SUM(ENERO:DICIEMBRE!AN281)</f>
        <v>0</v>
      </c>
      <c r="AO281" s="17">
        <f>SUM(ENERO:DICIEMBRE!AO281)</f>
        <v>0</v>
      </c>
      <c r="AP281" s="17">
        <f>SUM(ENERO:DICIEMBRE!AP281)</f>
        <v>0</v>
      </c>
      <c r="AQ281" s="17">
        <f>SUM(ENERO:DICIEMBRE!AQ281)</f>
        <v>0</v>
      </c>
      <c r="AR281" s="17">
        <f>SUM(ENERO:DICIEMBRE!AR281)</f>
        <v>0</v>
      </c>
      <c r="AS281" s="17">
        <f>SUM(ENERO:DICIEMBRE!AS281)</f>
        <v>0</v>
      </c>
      <c r="AT281" s="17">
        <f>SUM(ENERO:DICIEMBRE!AT281)</f>
        <v>0</v>
      </c>
      <c r="AU281" s="17">
        <f>SUM(ENERO:DICIEMBRE!AU281)</f>
        <v>0</v>
      </c>
      <c r="AV281" s="17">
        <f>SUM(ENERO:DICIEMBRE!AV281)</f>
        <v>0</v>
      </c>
      <c r="AW281" s="17">
        <f>SUM(ENERO:DICIEMBRE!AW281)</f>
        <v>0</v>
      </c>
      <c r="AX281" s="17">
        <f>SUM(ENERO:DICIEMBRE!AX281)</f>
        <v>0</v>
      </c>
      <c r="AY281" t="str">
        <f t="shared" si="215"/>
        <v/>
      </c>
      <c r="CA281" s="87"/>
      <c r="CB281" s="87"/>
      <c r="CC281" s="87"/>
      <c r="CD281" s="87"/>
      <c r="CE281" s="87"/>
      <c r="CF281" s="23" t="str">
        <f t="shared" si="218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9"/>
        <v/>
      </c>
      <c r="CI281" s="23" t="str">
        <f t="shared" si="220"/>
        <v/>
      </c>
      <c r="CJ281" s="87"/>
      <c r="CK281" s="23" t="str">
        <f t="shared" si="221"/>
        <v/>
      </c>
      <c r="CL281" s="23" t="str">
        <f t="shared" si="222"/>
        <v/>
      </c>
      <c r="CO281" s="87"/>
      <c r="CP281" s="87"/>
      <c r="CQ281" s="87"/>
      <c r="CR281" s="87"/>
      <c r="CS281" s="87"/>
      <c r="CT281" s="24">
        <f t="shared" si="225"/>
        <v>0</v>
      </c>
      <c r="CU281" s="24">
        <f>IF(AND($D281&gt;0,AS281=""),1,IF(AS281&gt;$D281,1,0))</f>
        <v>0</v>
      </c>
      <c r="CV281" s="24">
        <f t="shared" si="226"/>
        <v>0</v>
      </c>
      <c r="CW281" s="24">
        <f t="shared" si="226"/>
        <v>0</v>
      </c>
      <c r="CX281" s="87"/>
      <c r="CY281" s="24">
        <f t="shared" si="227"/>
        <v>0</v>
      </c>
      <c r="CZ281" s="24">
        <f t="shared" si="227"/>
        <v>0</v>
      </c>
    </row>
    <row r="282" spans="1:104" x14ac:dyDescent="0.25">
      <c r="A282" s="1322" t="s">
        <v>108</v>
      </c>
      <c r="B282" s="1325" t="s">
        <v>296</v>
      </c>
      <c r="C282" s="1325"/>
      <c r="D282" s="501">
        <f t="shared" si="212"/>
        <v>483</v>
      </c>
      <c r="E282" s="484">
        <f t="shared" si="213"/>
        <v>163</v>
      </c>
      <c r="F282" s="502">
        <f t="shared" si="214"/>
        <v>320</v>
      </c>
      <c r="G282" s="17">
        <f>SUM(ENERO:DICIEMBRE!G282)</f>
        <v>1</v>
      </c>
      <c r="H282" s="17">
        <f>SUM(ENERO:DICIEMBRE!H282)</f>
        <v>0</v>
      </c>
      <c r="I282" s="17">
        <f>SUM(ENERO:DICIEMBRE!I282)</f>
        <v>1</v>
      </c>
      <c r="J282" s="17">
        <f>SUM(ENERO:DICIEMBRE!J282)</f>
        <v>0</v>
      </c>
      <c r="K282" s="17">
        <f>SUM(ENERO:DICIEMBRE!K282)</f>
        <v>0</v>
      </c>
      <c r="L282" s="17">
        <f>SUM(ENERO:DICIEMBRE!L282)</f>
        <v>0</v>
      </c>
      <c r="M282" s="17">
        <f>SUM(ENERO:DICIEMBRE!M282)</f>
        <v>0</v>
      </c>
      <c r="N282" s="17">
        <f>SUM(ENERO:DICIEMBRE!N282)</f>
        <v>0</v>
      </c>
      <c r="O282" s="17">
        <f>SUM(ENERO:DICIEMBRE!O282)</f>
        <v>1</v>
      </c>
      <c r="P282" s="17">
        <f>SUM(ENERO:DICIEMBRE!P282)</f>
        <v>0</v>
      </c>
      <c r="Q282" s="17">
        <f>SUM(ENERO:DICIEMBRE!Q282)</f>
        <v>0</v>
      </c>
      <c r="R282" s="17">
        <f>SUM(ENERO:DICIEMBRE!R282)</f>
        <v>2</v>
      </c>
      <c r="S282" s="17">
        <f>SUM(ENERO:DICIEMBRE!S282)</f>
        <v>0</v>
      </c>
      <c r="T282" s="17">
        <f>SUM(ENERO:DICIEMBRE!T282)</f>
        <v>5</v>
      </c>
      <c r="U282" s="17">
        <f>SUM(ENERO:DICIEMBRE!U282)</f>
        <v>4</v>
      </c>
      <c r="V282" s="17">
        <f>SUM(ENERO:DICIEMBRE!V282)</f>
        <v>9</v>
      </c>
      <c r="W282" s="17">
        <f>SUM(ENERO:DICIEMBRE!W282)</f>
        <v>18</v>
      </c>
      <c r="X282" s="17">
        <f>SUM(ENERO:DICIEMBRE!X282)</f>
        <v>14</v>
      </c>
      <c r="Y282" s="17">
        <f>SUM(ENERO:DICIEMBRE!Y282)</f>
        <v>10</v>
      </c>
      <c r="Z282" s="17">
        <f>SUM(ENERO:DICIEMBRE!Z282)</f>
        <v>7</v>
      </c>
      <c r="AA282" s="17">
        <f>SUM(ENERO:DICIEMBRE!AA282)</f>
        <v>8</v>
      </c>
      <c r="AB282" s="17">
        <f>SUM(ENERO:DICIEMBRE!AB282)</f>
        <v>56</v>
      </c>
      <c r="AC282" s="17">
        <f>SUM(ENERO:DICIEMBRE!AC282)</f>
        <v>34</v>
      </c>
      <c r="AD282" s="17">
        <f>SUM(ENERO:DICIEMBRE!AD282)</f>
        <v>78</v>
      </c>
      <c r="AE282" s="17">
        <f>SUM(ENERO:DICIEMBRE!AE282)</f>
        <v>41</v>
      </c>
      <c r="AF282" s="17">
        <f>SUM(ENERO:DICIEMBRE!AF282)</f>
        <v>84</v>
      </c>
      <c r="AG282" s="17">
        <f>SUM(ENERO:DICIEMBRE!AG282)</f>
        <v>18</v>
      </c>
      <c r="AH282" s="17">
        <f>SUM(ENERO:DICIEMBRE!AH282)</f>
        <v>28</v>
      </c>
      <c r="AI282" s="17">
        <f>SUM(ENERO:DICIEMBRE!AI282)</f>
        <v>22</v>
      </c>
      <c r="AJ282" s="17">
        <f>SUM(ENERO:DICIEMBRE!AJ282)</f>
        <v>28</v>
      </c>
      <c r="AK282" s="17">
        <f>SUM(ENERO:DICIEMBRE!AK282)</f>
        <v>5</v>
      </c>
      <c r="AL282" s="17">
        <f>SUM(ENERO:DICIEMBRE!AL282)</f>
        <v>9</v>
      </c>
      <c r="AM282" s="17">
        <f>SUM(ENERO:DICIEMBRE!AM282)</f>
        <v>0</v>
      </c>
      <c r="AN282" s="17">
        <f>SUM(ENERO:DICIEMBRE!AN282)</f>
        <v>1</v>
      </c>
      <c r="AO282" s="17">
        <f>SUM(ENERO:DICIEMBRE!AO282)</f>
        <v>158</v>
      </c>
      <c r="AP282" s="17">
        <f>SUM(ENERO:DICIEMBRE!AP282)</f>
        <v>157</v>
      </c>
      <c r="AQ282" s="17">
        <f>SUM(ENERO:DICIEMBRE!AQ282)</f>
        <v>63</v>
      </c>
      <c r="AR282" s="17">
        <f>SUM(ENERO:DICIEMBRE!AR282)</f>
        <v>0</v>
      </c>
      <c r="AS282" s="17">
        <f>SUM(ENERO:DICIEMBRE!AS282)</f>
        <v>0</v>
      </c>
      <c r="AT282" s="17">
        <f>SUM(ENERO:DICIEMBRE!AT282)</f>
        <v>4</v>
      </c>
      <c r="AU282" s="17">
        <f>SUM(ENERO:DICIEMBRE!AU282)</f>
        <v>0</v>
      </c>
      <c r="AV282" s="17">
        <f>SUM(ENERO:DICIEMBRE!AV282)</f>
        <v>0</v>
      </c>
      <c r="AW282" s="17">
        <f>SUM(ENERO:DICIEMBRE!AW282)</f>
        <v>0</v>
      </c>
      <c r="AX282" s="17">
        <f>SUM(ENERO:DICIEMBRE!AX282)</f>
        <v>0</v>
      </c>
      <c r="AY282" t="str">
        <f t="shared" si="215"/>
        <v/>
      </c>
      <c r="CA282" s="23" t="str">
        <f t="shared" si="216"/>
        <v/>
      </c>
      <c r="CB282" s="23" t="str">
        <f t="shared" si="217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8"/>
        <v/>
      </c>
      <c r="CG282" s="87"/>
      <c r="CH282" s="23" t="str">
        <f t="shared" si="219"/>
        <v/>
      </c>
      <c r="CI282" s="23" t="str">
        <f t="shared" si="220"/>
        <v/>
      </c>
      <c r="CJ282" s="87"/>
      <c r="CK282" s="23" t="str">
        <f t="shared" si="221"/>
        <v/>
      </c>
      <c r="CL282" s="23" t="str">
        <f t="shared" si="222"/>
        <v/>
      </c>
      <c r="CO282" s="24">
        <f t="shared" si="223"/>
        <v>0</v>
      </c>
      <c r="CP282" s="24">
        <f t="shared" si="224"/>
        <v>0</v>
      </c>
      <c r="CQ282" s="24">
        <f>IF(AND($D282&gt;0,AO282=""),1,IF(AO282&gt;$D282,1,0))</f>
        <v>0</v>
      </c>
      <c r="CR282" s="24">
        <f t="shared" ref="CR282:CS283" si="235">IF(AND($D282&gt;0,AP282=""),1,IF(AP282&gt;$D282,1,0))</f>
        <v>0</v>
      </c>
      <c r="CS282" s="24">
        <f t="shared" si="235"/>
        <v>0</v>
      </c>
      <c r="CT282" s="24">
        <f t="shared" si="225"/>
        <v>0</v>
      </c>
      <c r="CU282" s="87"/>
      <c r="CV282" s="24">
        <f t="shared" si="226"/>
        <v>0</v>
      </c>
      <c r="CW282" s="24">
        <f t="shared" si="226"/>
        <v>0</v>
      </c>
      <c r="CX282" s="87"/>
      <c r="CY282" s="24">
        <f t="shared" si="227"/>
        <v>0</v>
      </c>
      <c r="CZ282" s="24">
        <f t="shared" si="227"/>
        <v>0</v>
      </c>
    </row>
    <row r="283" spans="1:104" x14ac:dyDescent="0.25">
      <c r="A283" s="1323"/>
      <c r="B283" s="1315" t="s">
        <v>297</v>
      </c>
      <c r="C283" s="1315"/>
      <c r="D283" s="464">
        <f t="shared" si="212"/>
        <v>1895</v>
      </c>
      <c r="E283" s="465">
        <f t="shared" si="213"/>
        <v>548</v>
      </c>
      <c r="F283" s="486">
        <f t="shared" si="214"/>
        <v>1347</v>
      </c>
      <c r="G283" s="17">
        <f>SUM(ENERO:DICIEMBRE!G283)</f>
        <v>0</v>
      </c>
      <c r="H283" s="17">
        <f>SUM(ENERO:DICIEMBRE!H283)</f>
        <v>0</v>
      </c>
      <c r="I283" s="17">
        <f>SUM(ENERO:DICIEMBRE!I283)</f>
        <v>0</v>
      </c>
      <c r="J283" s="17">
        <f>SUM(ENERO:DICIEMBRE!J283)</f>
        <v>0</v>
      </c>
      <c r="K283" s="17">
        <f>SUM(ENERO:DICIEMBRE!K283)</f>
        <v>0</v>
      </c>
      <c r="L283" s="17">
        <f>SUM(ENERO:DICIEMBRE!L283)</f>
        <v>0</v>
      </c>
      <c r="M283" s="17">
        <f>SUM(ENERO:DICIEMBRE!M283)</f>
        <v>0</v>
      </c>
      <c r="N283" s="17">
        <f>SUM(ENERO:DICIEMBRE!N283)</f>
        <v>0</v>
      </c>
      <c r="O283" s="17">
        <f>SUM(ENERO:DICIEMBRE!O283)</f>
        <v>0</v>
      </c>
      <c r="P283" s="17">
        <f>SUM(ENERO:DICIEMBRE!P283)</f>
        <v>0</v>
      </c>
      <c r="Q283" s="17">
        <f>SUM(ENERO:DICIEMBRE!Q283)</f>
        <v>0</v>
      </c>
      <c r="R283" s="17">
        <f>SUM(ENERO:DICIEMBRE!R283)</f>
        <v>1</v>
      </c>
      <c r="S283" s="17">
        <f>SUM(ENERO:DICIEMBRE!S283)</f>
        <v>0</v>
      </c>
      <c r="T283" s="17">
        <f>SUM(ENERO:DICIEMBRE!T283)</f>
        <v>4</v>
      </c>
      <c r="U283" s="17">
        <f>SUM(ENERO:DICIEMBRE!U283)</f>
        <v>15</v>
      </c>
      <c r="V283" s="17">
        <f>SUM(ENERO:DICIEMBRE!V283)</f>
        <v>18</v>
      </c>
      <c r="W283" s="17">
        <f>SUM(ENERO:DICIEMBRE!W283)</f>
        <v>56</v>
      </c>
      <c r="X283" s="17">
        <f>SUM(ENERO:DICIEMBRE!X283)</f>
        <v>68</v>
      </c>
      <c r="Y283" s="17">
        <f>SUM(ENERO:DICIEMBRE!Y283)</f>
        <v>23</v>
      </c>
      <c r="Z283" s="17">
        <f>SUM(ENERO:DICIEMBRE!Z283)</f>
        <v>35</v>
      </c>
      <c r="AA283" s="17">
        <f>SUM(ENERO:DICIEMBRE!AA283)</f>
        <v>31</v>
      </c>
      <c r="AB283" s="17">
        <f>SUM(ENERO:DICIEMBRE!AB283)</f>
        <v>170</v>
      </c>
      <c r="AC283" s="17">
        <f>SUM(ENERO:DICIEMBRE!AC283)</f>
        <v>88</v>
      </c>
      <c r="AD283" s="17">
        <f>SUM(ENERO:DICIEMBRE!AD283)</f>
        <v>345</v>
      </c>
      <c r="AE283" s="17">
        <f>SUM(ENERO:DICIEMBRE!AE283)</f>
        <v>145</v>
      </c>
      <c r="AF283" s="17">
        <f>SUM(ENERO:DICIEMBRE!AF283)</f>
        <v>386</v>
      </c>
      <c r="AG283" s="17">
        <f>SUM(ENERO:DICIEMBRE!AG283)</f>
        <v>83</v>
      </c>
      <c r="AH283" s="17">
        <f>SUM(ENERO:DICIEMBRE!AH283)</f>
        <v>130</v>
      </c>
      <c r="AI283" s="17">
        <f>SUM(ENERO:DICIEMBRE!AI283)</f>
        <v>83</v>
      </c>
      <c r="AJ283" s="17">
        <f>SUM(ENERO:DICIEMBRE!AJ283)</f>
        <v>153</v>
      </c>
      <c r="AK283" s="17">
        <f>SUM(ENERO:DICIEMBRE!AK283)</f>
        <v>24</v>
      </c>
      <c r="AL283" s="17">
        <f>SUM(ENERO:DICIEMBRE!AL283)</f>
        <v>37</v>
      </c>
      <c r="AM283" s="17">
        <f>SUM(ENERO:DICIEMBRE!AM283)</f>
        <v>15</v>
      </c>
      <c r="AN283" s="17">
        <f>SUM(ENERO:DICIEMBRE!AN283)</f>
        <v>2</v>
      </c>
      <c r="AO283" s="17">
        <f>SUM(ENERO:DICIEMBRE!AO283)</f>
        <v>0</v>
      </c>
      <c r="AP283" s="17">
        <f>SUM(ENERO:DICIEMBRE!AP283)</f>
        <v>0</v>
      </c>
      <c r="AQ283" s="17">
        <f>SUM(ENERO:DICIEMBRE!AQ283)</f>
        <v>349</v>
      </c>
      <c r="AR283" s="17">
        <f>SUM(ENERO:DICIEMBRE!AR283)</f>
        <v>0</v>
      </c>
      <c r="AS283" s="17">
        <f>SUM(ENERO:DICIEMBRE!AS283)</f>
        <v>0</v>
      </c>
      <c r="AT283" s="17">
        <f>SUM(ENERO:DICIEMBRE!AT283)</f>
        <v>15</v>
      </c>
      <c r="AU283" s="17">
        <f>SUM(ENERO:DICIEMBRE!AU283)</f>
        <v>1</v>
      </c>
      <c r="AV283" s="17">
        <f>SUM(ENERO:DICIEMBRE!AV283)</f>
        <v>0</v>
      </c>
      <c r="AW283" s="17">
        <f>SUM(ENERO:DICIEMBRE!AW283)</f>
        <v>0</v>
      </c>
      <c r="AX283" s="17">
        <f>SUM(ENERO:DICIEMBRE!AX283)</f>
        <v>0</v>
      </c>
      <c r="AY283" t="str">
        <f t="shared" si="215"/>
        <v/>
      </c>
      <c r="CA283" s="23" t="str">
        <f t="shared" si="216"/>
        <v/>
      </c>
      <c r="CB283" s="23" t="str">
        <f t="shared" si="217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8"/>
        <v/>
      </c>
      <c r="CG283" s="87"/>
      <c r="CH283" s="23" t="str">
        <f t="shared" si="219"/>
        <v/>
      </c>
      <c r="CI283" s="23" t="str">
        <f t="shared" si="220"/>
        <v/>
      </c>
      <c r="CJ283" s="87"/>
      <c r="CK283" s="23" t="str">
        <f t="shared" si="221"/>
        <v/>
      </c>
      <c r="CL283" s="23" t="str">
        <f t="shared" si="222"/>
        <v/>
      </c>
      <c r="CO283" s="24">
        <f t="shared" si="223"/>
        <v>0</v>
      </c>
      <c r="CP283" s="24">
        <f t="shared" si="224"/>
        <v>0</v>
      </c>
      <c r="CQ283" s="87"/>
      <c r="CR283" s="87"/>
      <c r="CS283" s="24">
        <f t="shared" si="235"/>
        <v>0</v>
      </c>
      <c r="CT283" s="24">
        <f t="shared" si="225"/>
        <v>0</v>
      </c>
      <c r="CU283" s="87"/>
      <c r="CV283" s="24">
        <f t="shared" si="226"/>
        <v>0</v>
      </c>
      <c r="CW283" s="24">
        <f t="shared" si="226"/>
        <v>0</v>
      </c>
      <c r="CX283" s="87"/>
      <c r="CY283" s="24">
        <f t="shared" si="227"/>
        <v>0</v>
      </c>
      <c r="CZ283" s="24">
        <f t="shared" si="227"/>
        <v>0</v>
      </c>
    </row>
    <row r="284" spans="1:104" x14ac:dyDescent="0.25">
      <c r="A284" s="1323"/>
      <c r="B284" s="1315" t="s">
        <v>298</v>
      </c>
      <c r="C284" s="1315"/>
      <c r="D284" s="464">
        <f t="shared" si="212"/>
        <v>471</v>
      </c>
      <c r="E284" s="465">
        <f t="shared" si="213"/>
        <v>156</v>
      </c>
      <c r="F284" s="486">
        <f t="shared" si="214"/>
        <v>315</v>
      </c>
      <c r="G284" s="17">
        <f>SUM(ENERO:DICIEMBRE!G284)</f>
        <v>1</v>
      </c>
      <c r="H284" s="17">
        <f>SUM(ENERO:DICIEMBRE!H284)</f>
        <v>0</v>
      </c>
      <c r="I284" s="17">
        <f>SUM(ENERO:DICIEMBRE!I284)</f>
        <v>1</v>
      </c>
      <c r="J284" s="17">
        <f>SUM(ENERO:DICIEMBRE!J284)</f>
        <v>0</v>
      </c>
      <c r="K284" s="17">
        <f>SUM(ENERO:DICIEMBRE!K284)</f>
        <v>0</v>
      </c>
      <c r="L284" s="17">
        <f>SUM(ENERO:DICIEMBRE!L284)</f>
        <v>0</v>
      </c>
      <c r="M284" s="17">
        <f>SUM(ENERO:DICIEMBRE!M284)</f>
        <v>0</v>
      </c>
      <c r="N284" s="17">
        <f>SUM(ENERO:DICIEMBRE!N284)</f>
        <v>0</v>
      </c>
      <c r="O284" s="17">
        <f>SUM(ENERO:DICIEMBRE!O284)</f>
        <v>1</v>
      </c>
      <c r="P284" s="17">
        <f>SUM(ENERO:DICIEMBRE!P284)</f>
        <v>0</v>
      </c>
      <c r="Q284" s="17">
        <f>SUM(ENERO:DICIEMBRE!Q284)</f>
        <v>0</v>
      </c>
      <c r="R284" s="17">
        <f>SUM(ENERO:DICIEMBRE!R284)</f>
        <v>1</v>
      </c>
      <c r="S284" s="17">
        <f>SUM(ENERO:DICIEMBRE!S284)</f>
        <v>0</v>
      </c>
      <c r="T284" s="17">
        <f>SUM(ENERO:DICIEMBRE!T284)</f>
        <v>5</v>
      </c>
      <c r="U284" s="17">
        <f>SUM(ENERO:DICIEMBRE!U284)</f>
        <v>4</v>
      </c>
      <c r="V284" s="17">
        <f>SUM(ENERO:DICIEMBRE!V284)</f>
        <v>8</v>
      </c>
      <c r="W284" s="17">
        <f>SUM(ENERO:DICIEMBRE!W284)</f>
        <v>17</v>
      </c>
      <c r="X284" s="17">
        <f>SUM(ENERO:DICIEMBRE!X284)</f>
        <v>14</v>
      </c>
      <c r="Y284" s="17">
        <f>SUM(ENERO:DICIEMBRE!Y284)</f>
        <v>10</v>
      </c>
      <c r="Z284" s="17">
        <f>SUM(ENERO:DICIEMBRE!Z284)</f>
        <v>7</v>
      </c>
      <c r="AA284" s="17">
        <f>SUM(ENERO:DICIEMBRE!AA284)</f>
        <v>8</v>
      </c>
      <c r="AB284" s="17">
        <f>SUM(ENERO:DICIEMBRE!AB284)</f>
        <v>56</v>
      </c>
      <c r="AC284" s="17">
        <f>SUM(ENERO:DICIEMBRE!AC284)</f>
        <v>33</v>
      </c>
      <c r="AD284" s="17">
        <f>SUM(ENERO:DICIEMBRE!AD284)</f>
        <v>77</v>
      </c>
      <c r="AE284" s="17">
        <f>SUM(ENERO:DICIEMBRE!AE284)</f>
        <v>40</v>
      </c>
      <c r="AF284" s="17">
        <f>SUM(ENERO:DICIEMBRE!AF284)</f>
        <v>85</v>
      </c>
      <c r="AG284" s="17">
        <f>SUM(ENERO:DICIEMBRE!AG284)</f>
        <v>15</v>
      </c>
      <c r="AH284" s="17">
        <f>SUM(ENERO:DICIEMBRE!AH284)</f>
        <v>27</v>
      </c>
      <c r="AI284" s="17">
        <f>SUM(ENERO:DICIEMBRE!AI284)</f>
        <v>21</v>
      </c>
      <c r="AJ284" s="17">
        <f>SUM(ENERO:DICIEMBRE!AJ284)</f>
        <v>26</v>
      </c>
      <c r="AK284" s="17">
        <f>SUM(ENERO:DICIEMBRE!AK284)</f>
        <v>5</v>
      </c>
      <c r="AL284" s="17">
        <f>SUM(ENERO:DICIEMBRE!AL284)</f>
        <v>9</v>
      </c>
      <c r="AM284" s="17">
        <f>SUM(ENERO:DICIEMBRE!AM284)</f>
        <v>0</v>
      </c>
      <c r="AN284" s="17">
        <f>SUM(ENERO:DICIEMBRE!AN284)</f>
        <v>0</v>
      </c>
      <c r="AO284" s="17">
        <f>SUM(ENERO:DICIEMBRE!AO284)</f>
        <v>0</v>
      </c>
      <c r="AP284" s="17">
        <f>SUM(ENERO:DICIEMBRE!AP284)</f>
        <v>0</v>
      </c>
      <c r="AQ284" s="17">
        <f>SUM(ENERO:DICIEMBRE!AQ284)</f>
        <v>0</v>
      </c>
      <c r="AR284" s="17">
        <f>SUM(ENERO:DICIEMBRE!AR284)</f>
        <v>0</v>
      </c>
      <c r="AS284" s="17">
        <f>SUM(ENERO:DICIEMBRE!AS284)</f>
        <v>0</v>
      </c>
      <c r="AT284" s="17">
        <f>SUM(ENERO:DICIEMBRE!AT284)</f>
        <v>4</v>
      </c>
      <c r="AU284" s="17">
        <f>SUM(ENERO:DICIEMBRE!AU284)</f>
        <v>0</v>
      </c>
      <c r="AV284" s="17">
        <f>SUM(ENERO:DICIEMBRE!AV284)</f>
        <v>0</v>
      </c>
      <c r="AW284" s="17">
        <f>SUM(ENERO:DICIEMBRE!AW284)</f>
        <v>0</v>
      </c>
      <c r="AX284" s="17">
        <f>SUM(ENERO:DICIEMBRE!AX284)</f>
        <v>0</v>
      </c>
      <c r="AY284" t="str">
        <f t="shared" si="215"/>
        <v/>
      </c>
      <c r="CA284" s="23" t="str">
        <f t="shared" si="216"/>
        <v/>
      </c>
      <c r="CB284" s="23" t="str">
        <f t="shared" si="217"/>
        <v/>
      </c>
      <c r="CC284" s="87"/>
      <c r="CD284" s="87"/>
      <c r="CE284" s="87"/>
      <c r="CF284" s="23" t="str">
        <f t="shared" si="218"/>
        <v/>
      </c>
      <c r="CG284" s="87"/>
      <c r="CH284" s="23" t="str">
        <f t="shared" si="219"/>
        <v/>
      </c>
      <c r="CI284" s="23" t="str">
        <f t="shared" si="220"/>
        <v/>
      </c>
      <c r="CJ284" s="87"/>
      <c r="CK284" s="23" t="str">
        <f t="shared" si="221"/>
        <v/>
      </c>
      <c r="CL284" s="23" t="str">
        <f t="shared" si="222"/>
        <v/>
      </c>
      <c r="CO284" s="24">
        <f t="shared" si="223"/>
        <v>0</v>
      </c>
      <c r="CP284" s="24">
        <f t="shared" si="224"/>
        <v>0</v>
      </c>
      <c r="CQ284" s="87"/>
      <c r="CR284" s="87"/>
      <c r="CS284" s="87"/>
      <c r="CT284" s="24">
        <f t="shared" si="225"/>
        <v>0</v>
      </c>
      <c r="CU284" s="87"/>
      <c r="CV284" s="24">
        <f t="shared" si="226"/>
        <v>0</v>
      </c>
      <c r="CW284" s="24">
        <f t="shared" si="226"/>
        <v>0</v>
      </c>
      <c r="CX284" s="87"/>
      <c r="CY284" s="24">
        <f t="shared" si="227"/>
        <v>0</v>
      </c>
      <c r="CZ284" s="24">
        <f t="shared" si="227"/>
        <v>0</v>
      </c>
    </row>
    <row r="285" spans="1:104" x14ac:dyDescent="0.25">
      <c r="A285" s="1323"/>
      <c r="B285" s="1279" t="s">
        <v>299</v>
      </c>
      <c r="C285" s="1281"/>
      <c r="D285" s="464">
        <f t="shared" si="212"/>
        <v>477</v>
      </c>
      <c r="E285" s="489">
        <f t="shared" si="213"/>
        <v>136</v>
      </c>
      <c r="F285" s="494">
        <f>SUM(H285++J285+L285+N285+P285+R285+T285+V285+X285+Z285+AB285+AD285+AF285+AH285+AJ285+AL285)</f>
        <v>341</v>
      </c>
      <c r="G285" s="17">
        <f>SUM(ENERO:DICIEMBRE!G285)</f>
        <v>0</v>
      </c>
      <c r="H285" s="17">
        <f>SUM(ENERO:DICIEMBRE!H285)</f>
        <v>0</v>
      </c>
      <c r="I285" s="17">
        <f>SUM(ENERO:DICIEMBRE!I285)</f>
        <v>0</v>
      </c>
      <c r="J285" s="17">
        <f>SUM(ENERO:DICIEMBRE!J285)</f>
        <v>0</v>
      </c>
      <c r="K285" s="17">
        <f>SUM(ENERO:DICIEMBRE!K285)</f>
        <v>0</v>
      </c>
      <c r="L285" s="17">
        <f>SUM(ENERO:DICIEMBRE!L285)</f>
        <v>0</v>
      </c>
      <c r="M285" s="17">
        <f>SUM(ENERO:DICIEMBRE!M285)</f>
        <v>0</v>
      </c>
      <c r="N285" s="17">
        <f>SUM(ENERO:DICIEMBRE!N285)</f>
        <v>0</v>
      </c>
      <c r="O285" s="17">
        <f>SUM(ENERO:DICIEMBRE!O285)</f>
        <v>1</v>
      </c>
      <c r="P285" s="17">
        <f>SUM(ENERO:DICIEMBRE!P285)</f>
        <v>0</v>
      </c>
      <c r="Q285" s="17">
        <f>SUM(ENERO:DICIEMBRE!Q285)</f>
        <v>0</v>
      </c>
      <c r="R285" s="17">
        <f>SUM(ENERO:DICIEMBRE!R285)</f>
        <v>0</v>
      </c>
      <c r="S285" s="17">
        <f>SUM(ENERO:DICIEMBRE!S285)</f>
        <v>0</v>
      </c>
      <c r="T285" s="17">
        <f>SUM(ENERO:DICIEMBRE!T285)</f>
        <v>4</v>
      </c>
      <c r="U285" s="17">
        <f>SUM(ENERO:DICIEMBRE!U285)</f>
        <v>5</v>
      </c>
      <c r="V285" s="17">
        <f>SUM(ENERO:DICIEMBRE!V285)</f>
        <v>10</v>
      </c>
      <c r="W285" s="17">
        <f>SUM(ENERO:DICIEMBRE!W285)</f>
        <v>23</v>
      </c>
      <c r="X285" s="17">
        <f>SUM(ENERO:DICIEMBRE!X285)</f>
        <v>24</v>
      </c>
      <c r="Y285" s="17">
        <f>SUM(ENERO:DICIEMBRE!Y285)</f>
        <v>13</v>
      </c>
      <c r="Z285" s="17">
        <f>SUM(ENERO:DICIEMBRE!Z285)</f>
        <v>10</v>
      </c>
      <c r="AA285" s="17">
        <f>SUM(ENERO:DICIEMBRE!AA285)</f>
        <v>8</v>
      </c>
      <c r="AB285" s="17">
        <f>SUM(ENERO:DICIEMBRE!AB285)</f>
        <v>37</v>
      </c>
      <c r="AC285" s="17">
        <f>SUM(ENERO:DICIEMBRE!AC285)</f>
        <v>13</v>
      </c>
      <c r="AD285" s="17">
        <f>SUM(ENERO:DICIEMBRE!AD285)</f>
        <v>77</v>
      </c>
      <c r="AE285" s="17">
        <f>SUM(ENERO:DICIEMBRE!AE285)</f>
        <v>32</v>
      </c>
      <c r="AF285" s="17">
        <f>SUM(ENERO:DICIEMBRE!AF285)</f>
        <v>92</v>
      </c>
      <c r="AG285" s="17">
        <f>SUM(ENERO:DICIEMBRE!AG285)</f>
        <v>16</v>
      </c>
      <c r="AH285" s="17">
        <f>SUM(ENERO:DICIEMBRE!AH285)</f>
        <v>31</v>
      </c>
      <c r="AI285" s="17">
        <f>SUM(ENERO:DICIEMBRE!AI285)</f>
        <v>19</v>
      </c>
      <c r="AJ285" s="17">
        <f>SUM(ENERO:DICIEMBRE!AJ285)</f>
        <v>47</v>
      </c>
      <c r="AK285" s="17">
        <f>SUM(ENERO:DICIEMBRE!AK285)</f>
        <v>6</v>
      </c>
      <c r="AL285" s="17">
        <f>SUM(ENERO:DICIEMBRE!AL285)</f>
        <v>9</v>
      </c>
      <c r="AM285" s="17">
        <f>SUM(ENERO:DICIEMBRE!AM285)</f>
        <v>6</v>
      </c>
      <c r="AN285" s="17">
        <f>SUM(ENERO:DICIEMBRE!AN285)</f>
        <v>1</v>
      </c>
      <c r="AO285" s="17">
        <f>SUM(ENERO:DICIEMBRE!AO285)</f>
        <v>0</v>
      </c>
      <c r="AP285" s="17">
        <f>SUM(ENERO:DICIEMBRE!AP285)</f>
        <v>0</v>
      </c>
      <c r="AQ285" s="17">
        <f>SUM(ENERO:DICIEMBRE!AQ285)</f>
        <v>0</v>
      </c>
      <c r="AR285" s="17">
        <f>SUM(ENERO:DICIEMBRE!AR285)</f>
        <v>0</v>
      </c>
      <c r="AS285" s="17">
        <f>SUM(ENERO:DICIEMBRE!AS285)</f>
        <v>0</v>
      </c>
      <c r="AT285" s="17">
        <f>SUM(ENERO:DICIEMBRE!AT285)</f>
        <v>6</v>
      </c>
      <c r="AU285" s="17">
        <f>SUM(ENERO:DICIEMBRE!AU285)</f>
        <v>1</v>
      </c>
      <c r="AV285" s="17">
        <f>SUM(ENERO:DICIEMBRE!AV285)</f>
        <v>2</v>
      </c>
      <c r="AW285" s="17">
        <f>SUM(ENERO:DICIEMBRE!AW285)</f>
        <v>0</v>
      </c>
      <c r="AX285" s="17">
        <f>SUM(ENERO:DICIEMBRE!AX285)</f>
        <v>0</v>
      </c>
      <c r="AY285" t="str">
        <f t="shared" si="215"/>
        <v/>
      </c>
      <c r="CA285" s="23" t="str">
        <f t="shared" si="216"/>
        <v/>
      </c>
      <c r="CB285" s="23" t="str">
        <f t="shared" si="217"/>
        <v/>
      </c>
      <c r="CC285" s="87"/>
      <c r="CD285" s="87"/>
      <c r="CE285" s="87"/>
      <c r="CF285" s="23" t="str">
        <f t="shared" si="218"/>
        <v/>
      </c>
      <c r="CG285" s="87"/>
      <c r="CH285" s="23" t="str">
        <f t="shared" si="219"/>
        <v/>
      </c>
      <c r="CI285" s="23" t="str">
        <f t="shared" si="220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21"/>
        <v/>
      </c>
      <c r="CL285" s="23" t="str">
        <f t="shared" si="222"/>
        <v/>
      </c>
      <c r="CO285" s="24">
        <f t="shared" si="223"/>
        <v>0</v>
      </c>
      <c r="CP285" s="24">
        <f t="shared" si="224"/>
        <v>0</v>
      </c>
      <c r="CQ285" s="87"/>
      <c r="CR285" s="87"/>
      <c r="CS285" s="87"/>
      <c r="CT285" s="24">
        <f t="shared" si="225"/>
        <v>0</v>
      </c>
      <c r="CU285" s="87"/>
      <c r="CV285" s="24">
        <f t="shared" si="226"/>
        <v>0</v>
      </c>
      <c r="CW285" s="24">
        <f t="shared" si="226"/>
        <v>0</v>
      </c>
      <c r="CX285" s="24">
        <f>IF(AND($D285&gt;0,AV285=""),1,IF(AV285&gt;$D285,1,0))</f>
        <v>0</v>
      </c>
      <c r="CY285" s="24">
        <f t="shared" si="227"/>
        <v>0</v>
      </c>
      <c r="CZ285" s="24">
        <f t="shared" si="227"/>
        <v>0</v>
      </c>
    </row>
    <row r="286" spans="1:104" x14ac:dyDescent="0.25">
      <c r="A286" s="1323"/>
      <c r="B286" s="1279" t="s">
        <v>300</v>
      </c>
      <c r="C286" s="1281"/>
      <c r="D286" s="464">
        <f t="shared" si="212"/>
        <v>274</v>
      </c>
      <c r="E286" s="465">
        <f t="shared" si="213"/>
        <v>54</v>
      </c>
      <c r="F286" s="486">
        <f t="shared" si="214"/>
        <v>220</v>
      </c>
      <c r="G286" s="17">
        <f>SUM(ENERO:DICIEMBRE!G286)</f>
        <v>0</v>
      </c>
      <c r="H286" s="17">
        <f>SUM(ENERO:DICIEMBRE!H286)</f>
        <v>0</v>
      </c>
      <c r="I286" s="17">
        <f>SUM(ENERO:DICIEMBRE!I286)</f>
        <v>0</v>
      </c>
      <c r="J286" s="17">
        <f>SUM(ENERO:DICIEMBRE!J286)</f>
        <v>0</v>
      </c>
      <c r="K286" s="17">
        <f>SUM(ENERO:DICIEMBRE!K286)</f>
        <v>0</v>
      </c>
      <c r="L286" s="17">
        <f>SUM(ENERO:DICIEMBRE!L286)</f>
        <v>0</v>
      </c>
      <c r="M286" s="17">
        <f>SUM(ENERO:DICIEMBRE!M286)</f>
        <v>0</v>
      </c>
      <c r="N286" s="17">
        <f>SUM(ENERO:DICIEMBRE!N286)</f>
        <v>0</v>
      </c>
      <c r="O286" s="17">
        <f>SUM(ENERO:DICIEMBRE!O286)</f>
        <v>0</v>
      </c>
      <c r="P286" s="17">
        <f>SUM(ENERO:DICIEMBRE!P286)</f>
        <v>0</v>
      </c>
      <c r="Q286" s="17">
        <f>SUM(ENERO:DICIEMBRE!Q286)</f>
        <v>0</v>
      </c>
      <c r="R286" s="17">
        <f>SUM(ENERO:DICIEMBRE!R286)</f>
        <v>0</v>
      </c>
      <c r="S286" s="17">
        <f>SUM(ENERO:DICIEMBRE!S286)</f>
        <v>0</v>
      </c>
      <c r="T286" s="17">
        <f>SUM(ENERO:DICIEMBRE!T286)</f>
        <v>0</v>
      </c>
      <c r="U286" s="17">
        <f>SUM(ENERO:DICIEMBRE!U286)</f>
        <v>0</v>
      </c>
      <c r="V286" s="17">
        <f>SUM(ENERO:DICIEMBRE!V286)</f>
        <v>3</v>
      </c>
      <c r="W286" s="17">
        <f>SUM(ENERO:DICIEMBRE!W286)</f>
        <v>17</v>
      </c>
      <c r="X286" s="17">
        <f>SUM(ENERO:DICIEMBRE!X286)</f>
        <v>13</v>
      </c>
      <c r="Y286" s="17">
        <f>SUM(ENERO:DICIEMBRE!Y286)</f>
        <v>5</v>
      </c>
      <c r="Z286" s="17">
        <f>SUM(ENERO:DICIEMBRE!Z286)</f>
        <v>11</v>
      </c>
      <c r="AA286" s="17">
        <f>SUM(ENERO:DICIEMBRE!AA286)</f>
        <v>4</v>
      </c>
      <c r="AB286" s="17">
        <f>SUM(ENERO:DICIEMBRE!AB286)</f>
        <v>13</v>
      </c>
      <c r="AC286" s="17">
        <f>SUM(ENERO:DICIEMBRE!AC286)</f>
        <v>1</v>
      </c>
      <c r="AD286" s="17">
        <f>SUM(ENERO:DICIEMBRE!AD286)</f>
        <v>40</v>
      </c>
      <c r="AE286" s="17">
        <f>SUM(ENERO:DICIEMBRE!AE286)</f>
        <v>14</v>
      </c>
      <c r="AF286" s="17">
        <f>SUM(ENERO:DICIEMBRE!AF286)</f>
        <v>62</v>
      </c>
      <c r="AG286" s="17">
        <f>SUM(ENERO:DICIEMBRE!AG286)</f>
        <v>6</v>
      </c>
      <c r="AH286" s="17">
        <f>SUM(ENERO:DICIEMBRE!AH286)</f>
        <v>23</v>
      </c>
      <c r="AI286" s="17">
        <f>SUM(ENERO:DICIEMBRE!AI286)</f>
        <v>6</v>
      </c>
      <c r="AJ286" s="17">
        <f>SUM(ENERO:DICIEMBRE!AJ286)</f>
        <v>23</v>
      </c>
      <c r="AK286" s="17">
        <f>SUM(ENERO:DICIEMBRE!AK286)</f>
        <v>1</v>
      </c>
      <c r="AL286" s="17">
        <f>SUM(ENERO:DICIEMBRE!AL286)</f>
        <v>32</v>
      </c>
      <c r="AM286" s="17">
        <f>SUM(ENERO:DICIEMBRE!AM286)</f>
        <v>0</v>
      </c>
      <c r="AN286" s="17">
        <f>SUM(ENERO:DICIEMBRE!AN286)</f>
        <v>0</v>
      </c>
      <c r="AO286" s="17">
        <f>SUM(ENERO:DICIEMBRE!AO286)</f>
        <v>0</v>
      </c>
      <c r="AP286" s="17">
        <f>SUM(ENERO:DICIEMBRE!AP286)</f>
        <v>0</v>
      </c>
      <c r="AQ286" s="17">
        <f>SUM(ENERO:DICIEMBRE!AQ286)</f>
        <v>0</v>
      </c>
      <c r="AR286" s="17">
        <f>SUM(ENERO:DICIEMBRE!AR286)</f>
        <v>0</v>
      </c>
      <c r="AS286" s="17">
        <f>SUM(ENERO:DICIEMBRE!AS286)</f>
        <v>0</v>
      </c>
      <c r="AT286" s="17">
        <f>SUM(ENERO:DICIEMBRE!AT286)</f>
        <v>4</v>
      </c>
      <c r="AU286" s="17">
        <f>SUM(ENERO:DICIEMBRE!AU286)</f>
        <v>0</v>
      </c>
      <c r="AV286" s="17">
        <f>SUM(ENERO:DICIEMBRE!AV286)</f>
        <v>0</v>
      </c>
      <c r="AW286" s="17">
        <f>SUM(ENERO:DICIEMBRE!AW286)</f>
        <v>0</v>
      </c>
      <c r="AX286" s="17">
        <f>SUM(ENERO:DICIEMBRE!AX286)</f>
        <v>0</v>
      </c>
      <c r="AY286" t="str">
        <f t="shared" si="215"/>
        <v/>
      </c>
      <c r="CA286" s="23" t="str">
        <f t="shared" si="216"/>
        <v/>
      </c>
      <c r="CB286" s="23" t="str">
        <f t="shared" si="217"/>
        <v/>
      </c>
      <c r="CC286" s="87"/>
      <c r="CD286" s="87"/>
      <c r="CE286" s="87"/>
      <c r="CF286" s="23" t="str">
        <f t="shared" si="218"/>
        <v/>
      </c>
      <c r="CG286" s="87"/>
      <c r="CH286" s="23" t="str">
        <f t="shared" si="219"/>
        <v/>
      </c>
      <c r="CI286" s="23" t="str">
        <f t="shared" si="220"/>
        <v/>
      </c>
      <c r="CJ286" s="87"/>
      <c r="CK286" s="23" t="str">
        <f t="shared" si="221"/>
        <v/>
      </c>
      <c r="CL286" s="23" t="str">
        <f t="shared" si="222"/>
        <v/>
      </c>
      <c r="CO286" s="24">
        <f t="shared" si="223"/>
        <v>0</v>
      </c>
      <c r="CP286" s="24">
        <f t="shared" si="224"/>
        <v>0</v>
      </c>
      <c r="CQ286" s="87"/>
      <c r="CR286" s="87"/>
      <c r="CS286" s="87"/>
      <c r="CT286" s="24">
        <f t="shared" si="225"/>
        <v>0</v>
      </c>
      <c r="CU286" s="87"/>
      <c r="CV286" s="24">
        <f t="shared" si="226"/>
        <v>0</v>
      </c>
      <c r="CW286" s="24">
        <f t="shared" si="226"/>
        <v>0</v>
      </c>
      <c r="CX286" s="87"/>
      <c r="CY286" s="24">
        <f t="shared" si="227"/>
        <v>0</v>
      </c>
      <c r="CZ286" s="24">
        <f t="shared" si="227"/>
        <v>0</v>
      </c>
    </row>
    <row r="287" spans="1:104" x14ac:dyDescent="0.25">
      <c r="A287" s="1324"/>
      <c r="B287" s="1316" t="s">
        <v>301</v>
      </c>
      <c r="C287" s="1316"/>
      <c r="D287" s="503">
        <f t="shared" si="212"/>
        <v>1</v>
      </c>
      <c r="E287" s="109">
        <f t="shared" si="213"/>
        <v>0</v>
      </c>
      <c r="F287" s="78">
        <f t="shared" si="214"/>
        <v>1</v>
      </c>
      <c r="G287" s="17">
        <f>SUM(ENERO:DICIEMBRE!G287)</f>
        <v>0</v>
      </c>
      <c r="H287" s="17">
        <f>SUM(ENERO:DICIEMBRE!H287)</f>
        <v>0</v>
      </c>
      <c r="I287" s="17">
        <f>SUM(ENERO:DICIEMBRE!I287)</f>
        <v>0</v>
      </c>
      <c r="J287" s="17">
        <f>SUM(ENERO:DICIEMBRE!J287)</f>
        <v>0</v>
      </c>
      <c r="K287" s="17">
        <f>SUM(ENERO:DICIEMBRE!K287)</f>
        <v>0</v>
      </c>
      <c r="L287" s="17">
        <f>SUM(ENERO:DICIEMBRE!L287)</f>
        <v>0</v>
      </c>
      <c r="M287" s="17">
        <f>SUM(ENERO:DICIEMBRE!M287)</f>
        <v>0</v>
      </c>
      <c r="N287" s="17">
        <f>SUM(ENERO:DICIEMBRE!N287)</f>
        <v>0</v>
      </c>
      <c r="O287" s="17">
        <f>SUM(ENERO:DICIEMBRE!O287)</f>
        <v>0</v>
      </c>
      <c r="P287" s="17">
        <f>SUM(ENERO:DICIEMBRE!P287)</f>
        <v>0</v>
      </c>
      <c r="Q287" s="17">
        <f>SUM(ENERO:DICIEMBRE!Q287)</f>
        <v>0</v>
      </c>
      <c r="R287" s="17">
        <f>SUM(ENERO:DICIEMBRE!R287)</f>
        <v>0</v>
      </c>
      <c r="S287" s="17">
        <f>SUM(ENERO:DICIEMBRE!S287)</f>
        <v>0</v>
      </c>
      <c r="T287" s="17">
        <f>SUM(ENERO:DICIEMBRE!T287)</f>
        <v>0</v>
      </c>
      <c r="U287" s="17">
        <f>SUM(ENERO:DICIEMBRE!U287)</f>
        <v>0</v>
      </c>
      <c r="V287" s="17">
        <f>SUM(ENERO:DICIEMBRE!V287)</f>
        <v>0</v>
      </c>
      <c r="W287" s="17">
        <f>SUM(ENERO:DICIEMBRE!W287)</f>
        <v>0</v>
      </c>
      <c r="X287" s="17">
        <f>SUM(ENERO:DICIEMBRE!X287)</f>
        <v>0</v>
      </c>
      <c r="Y287" s="17">
        <f>SUM(ENERO:DICIEMBRE!Y287)</f>
        <v>0</v>
      </c>
      <c r="Z287" s="17">
        <f>SUM(ENERO:DICIEMBRE!Z287)</f>
        <v>0</v>
      </c>
      <c r="AA287" s="17">
        <f>SUM(ENERO:DICIEMBRE!AA287)</f>
        <v>0</v>
      </c>
      <c r="AB287" s="17">
        <f>SUM(ENERO:DICIEMBRE!AB287)</f>
        <v>0</v>
      </c>
      <c r="AC287" s="17">
        <f>SUM(ENERO:DICIEMBRE!AC287)</f>
        <v>0</v>
      </c>
      <c r="AD287" s="17">
        <f>SUM(ENERO:DICIEMBRE!AD287)</f>
        <v>1</v>
      </c>
      <c r="AE287" s="17">
        <f>SUM(ENERO:DICIEMBRE!AE287)</f>
        <v>0</v>
      </c>
      <c r="AF287" s="17">
        <f>SUM(ENERO:DICIEMBRE!AF287)</f>
        <v>0</v>
      </c>
      <c r="AG287" s="17">
        <f>SUM(ENERO:DICIEMBRE!AG287)</f>
        <v>0</v>
      </c>
      <c r="AH287" s="17">
        <f>SUM(ENERO:DICIEMBRE!AH287)</f>
        <v>0</v>
      </c>
      <c r="AI287" s="17">
        <f>SUM(ENERO:DICIEMBRE!AI287)</f>
        <v>0</v>
      </c>
      <c r="AJ287" s="17">
        <f>SUM(ENERO:DICIEMBRE!AJ287)</f>
        <v>0</v>
      </c>
      <c r="AK287" s="17">
        <f>SUM(ENERO:DICIEMBRE!AK287)</f>
        <v>0</v>
      </c>
      <c r="AL287" s="17">
        <f>SUM(ENERO:DICIEMBRE!AL287)</f>
        <v>0</v>
      </c>
      <c r="AM287" s="17">
        <f>SUM(ENERO:DICIEMBRE!AM287)</f>
        <v>0</v>
      </c>
      <c r="AN287" s="17">
        <f>SUM(ENERO:DICIEMBRE!AN287)</f>
        <v>0</v>
      </c>
      <c r="AO287" s="17">
        <f>SUM(ENERO:DICIEMBRE!AO287)</f>
        <v>0</v>
      </c>
      <c r="AP287" s="17">
        <f>SUM(ENERO:DICIEMBRE!AP287)</f>
        <v>0</v>
      </c>
      <c r="AQ287" s="17">
        <f>SUM(ENERO:DICIEMBRE!AQ287)</f>
        <v>0</v>
      </c>
      <c r="AR287" s="17">
        <f>SUM(ENERO:DICIEMBRE!AR287)</f>
        <v>0</v>
      </c>
      <c r="AS287" s="17">
        <f>SUM(ENERO:DICIEMBRE!AS287)</f>
        <v>0</v>
      </c>
      <c r="AT287" s="17">
        <f>SUM(ENERO:DICIEMBRE!AT287)</f>
        <v>0</v>
      </c>
      <c r="AU287" s="17">
        <f>SUM(ENERO:DICIEMBRE!AU287)</f>
        <v>0</v>
      </c>
      <c r="AV287" s="17">
        <f>SUM(ENERO:DICIEMBRE!AV287)</f>
        <v>0</v>
      </c>
      <c r="AW287" s="17">
        <f>SUM(ENERO:DICIEMBRE!AW287)</f>
        <v>0</v>
      </c>
      <c r="AX287" s="17">
        <f>SUM(ENERO:DICIEMBRE!AX287)</f>
        <v>0</v>
      </c>
      <c r="AY287" t="str">
        <f t="shared" si="215"/>
        <v/>
      </c>
      <c r="CA287" s="23" t="str">
        <f t="shared" si="216"/>
        <v/>
      </c>
      <c r="CB287" s="23" t="str">
        <f t="shared" si="217"/>
        <v/>
      </c>
      <c r="CC287" s="87"/>
      <c r="CD287" s="87"/>
      <c r="CE287" s="87"/>
      <c r="CF287" s="23" t="str">
        <f t="shared" si="218"/>
        <v/>
      </c>
      <c r="CG287" s="87"/>
      <c r="CH287" s="23" t="str">
        <f t="shared" si="219"/>
        <v/>
      </c>
      <c r="CI287" s="23" t="str">
        <f t="shared" si="220"/>
        <v/>
      </c>
      <c r="CJ287" s="87"/>
      <c r="CK287" s="23" t="str">
        <f t="shared" si="221"/>
        <v/>
      </c>
      <c r="CL287" s="23" t="str">
        <f t="shared" si="222"/>
        <v/>
      </c>
      <c r="CO287" s="24">
        <f t="shared" si="223"/>
        <v>0</v>
      </c>
      <c r="CP287" s="24">
        <f t="shared" si="224"/>
        <v>0</v>
      </c>
      <c r="CQ287" s="87"/>
      <c r="CR287" s="87"/>
      <c r="CS287" s="87"/>
      <c r="CT287" s="24">
        <f t="shared" si="225"/>
        <v>0</v>
      </c>
      <c r="CU287" s="87"/>
      <c r="CV287" s="24">
        <f t="shared" si="226"/>
        <v>0</v>
      </c>
      <c r="CW287" s="24">
        <f t="shared" si="226"/>
        <v>0</v>
      </c>
      <c r="CX287" s="87"/>
      <c r="CY287" s="24">
        <f t="shared" si="227"/>
        <v>0</v>
      </c>
      <c r="CZ287" s="24">
        <f t="shared" si="227"/>
        <v>0</v>
      </c>
    </row>
    <row r="288" spans="1:104" x14ac:dyDescent="0.25">
      <c r="A288" s="1322" t="s">
        <v>304</v>
      </c>
      <c r="B288" s="1325" t="s">
        <v>296</v>
      </c>
      <c r="C288" s="1325"/>
      <c r="D288" s="390">
        <f t="shared" si="212"/>
        <v>193</v>
      </c>
      <c r="E288" s="139">
        <f>SUM(W288+Y288+AA288+AC288+AE288+AG288+AI288+AK288)</f>
        <v>62</v>
      </c>
      <c r="F288" s="68">
        <f>SUM(X288+Z288+AB288+AD288+AF288+AH288+AJ288+AL288)</f>
        <v>131</v>
      </c>
      <c r="G288" s="17">
        <f>SUM(ENERO:DICIEMBRE!G288)</f>
        <v>0</v>
      </c>
      <c r="H288" s="17">
        <f>SUM(ENERO:DICIEMBRE!H288)</f>
        <v>0</v>
      </c>
      <c r="I288" s="17">
        <f>SUM(ENERO:DICIEMBRE!I288)</f>
        <v>0</v>
      </c>
      <c r="J288" s="17">
        <f>SUM(ENERO:DICIEMBRE!J288)</f>
        <v>0</v>
      </c>
      <c r="K288" s="17">
        <f>SUM(ENERO:DICIEMBRE!K288)</f>
        <v>0</v>
      </c>
      <c r="L288" s="17">
        <f>SUM(ENERO:DICIEMBRE!L288)</f>
        <v>0</v>
      </c>
      <c r="M288" s="17">
        <f>SUM(ENERO:DICIEMBRE!M288)</f>
        <v>0</v>
      </c>
      <c r="N288" s="17">
        <f>SUM(ENERO:DICIEMBRE!N288)</f>
        <v>0</v>
      </c>
      <c r="O288" s="17">
        <f>SUM(ENERO:DICIEMBRE!O288)</f>
        <v>0</v>
      </c>
      <c r="P288" s="17">
        <f>SUM(ENERO:DICIEMBRE!P288)</f>
        <v>0</v>
      </c>
      <c r="Q288" s="17">
        <f>SUM(ENERO:DICIEMBRE!Q288)</f>
        <v>0</v>
      </c>
      <c r="R288" s="17">
        <f>SUM(ENERO:DICIEMBRE!R288)</f>
        <v>0</v>
      </c>
      <c r="S288" s="17">
        <f>SUM(ENERO:DICIEMBRE!S288)</f>
        <v>0</v>
      </c>
      <c r="T288" s="17">
        <f>SUM(ENERO:DICIEMBRE!T288)</f>
        <v>0</v>
      </c>
      <c r="U288" s="17">
        <f>SUM(ENERO:DICIEMBRE!U288)</f>
        <v>0</v>
      </c>
      <c r="V288" s="17">
        <f>SUM(ENERO:DICIEMBRE!V288)</f>
        <v>0</v>
      </c>
      <c r="W288" s="17">
        <f>SUM(ENERO:DICIEMBRE!W288)</f>
        <v>9</v>
      </c>
      <c r="X288" s="17">
        <f>SUM(ENERO:DICIEMBRE!X288)</f>
        <v>8</v>
      </c>
      <c r="Y288" s="17">
        <f>SUM(ENERO:DICIEMBRE!Y288)</f>
        <v>6</v>
      </c>
      <c r="Z288" s="17">
        <f>SUM(ENERO:DICIEMBRE!Z288)</f>
        <v>8</v>
      </c>
      <c r="AA288" s="17">
        <f>SUM(ENERO:DICIEMBRE!AA288)</f>
        <v>11</v>
      </c>
      <c r="AB288" s="17">
        <f>SUM(ENERO:DICIEMBRE!AB288)</f>
        <v>25</v>
      </c>
      <c r="AC288" s="17">
        <f>SUM(ENERO:DICIEMBRE!AC288)</f>
        <v>6</v>
      </c>
      <c r="AD288" s="17">
        <f>SUM(ENERO:DICIEMBRE!AD288)</f>
        <v>29</v>
      </c>
      <c r="AE288" s="17">
        <f>SUM(ENERO:DICIEMBRE!AE288)</f>
        <v>17</v>
      </c>
      <c r="AF288" s="17">
        <f>SUM(ENERO:DICIEMBRE!AF288)</f>
        <v>32</v>
      </c>
      <c r="AG288" s="17">
        <f>SUM(ENERO:DICIEMBRE!AG288)</f>
        <v>5</v>
      </c>
      <c r="AH288" s="17">
        <f>SUM(ENERO:DICIEMBRE!AH288)</f>
        <v>13</v>
      </c>
      <c r="AI288" s="17">
        <f>SUM(ENERO:DICIEMBRE!AI288)</f>
        <v>4</v>
      </c>
      <c r="AJ288" s="17">
        <f>SUM(ENERO:DICIEMBRE!AJ288)</f>
        <v>8</v>
      </c>
      <c r="AK288" s="17">
        <f>SUM(ENERO:DICIEMBRE!AK288)</f>
        <v>4</v>
      </c>
      <c r="AL288" s="17">
        <f>SUM(ENERO:DICIEMBRE!AL288)</f>
        <v>8</v>
      </c>
      <c r="AM288" s="17">
        <f>SUM(ENERO:DICIEMBRE!AM288)</f>
        <v>0</v>
      </c>
      <c r="AN288" s="17">
        <f>SUM(ENERO:DICIEMBRE!AN288)</f>
        <v>1</v>
      </c>
      <c r="AO288" s="17">
        <f>SUM(ENERO:DICIEMBRE!AO288)</f>
        <v>11</v>
      </c>
      <c r="AP288" s="17">
        <f>SUM(ENERO:DICIEMBRE!AP288)</f>
        <v>3</v>
      </c>
      <c r="AQ288" s="17">
        <f>SUM(ENERO:DICIEMBRE!AQ288)</f>
        <v>55</v>
      </c>
      <c r="AR288" s="17">
        <f>SUM(ENERO:DICIEMBRE!AR288)</f>
        <v>0</v>
      </c>
      <c r="AS288" s="17">
        <f>SUM(ENERO:DICIEMBRE!AS288)</f>
        <v>0</v>
      </c>
      <c r="AT288" s="17">
        <f>SUM(ENERO:DICIEMBRE!AT288)</f>
        <v>0</v>
      </c>
      <c r="AU288" s="17">
        <f>SUM(ENERO:DICIEMBRE!AU288)</f>
        <v>0</v>
      </c>
      <c r="AV288" s="17">
        <f>SUM(ENERO:DICIEMBRE!AV288)</f>
        <v>0</v>
      </c>
      <c r="AW288" s="17">
        <f>SUM(ENERO:DICIEMBRE!AW288)</f>
        <v>0</v>
      </c>
      <c r="AX288" s="17">
        <f>SUM(ENERO:DICIEMBRE!AX288)</f>
        <v>0</v>
      </c>
      <c r="AY288" t="str">
        <f t="shared" si="215"/>
        <v/>
      </c>
      <c r="CA288" s="23" t="str">
        <f t="shared" si="216"/>
        <v/>
      </c>
      <c r="CB288" s="23" t="str">
        <f t="shared" si="217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8"/>
        <v/>
      </c>
      <c r="CG288" s="87"/>
      <c r="CH288" s="23" t="str">
        <f t="shared" si="219"/>
        <v/>
      </c>
      <c r="CI288" s="23" t="str">
        <f t="shared" si="220"/>
        <v/>
      </c>
      <c r="CJ288" s="87"/>
      <c r="CK288" s="23" t="str">
        <f t="shared" si="221"/>
        <v/>
      </c>
      <c r="CL288" s="23" t="str">
        <f t="shared" si="222"/>
        <v/>
      </c>
      <c r="CO288" s="24">
        <f t="shared" si="223"/>
        <v>0</v>
      </c>
      <c r="CP288" s="24">
        <f t="shared" si="224"/>
        <v>0</v>
      </c>
      <c r="CQ288" s="24">
        <f>IF(AND($D288&gt;0,AO288=""),1,IF(AO288&gt;$D288,1,0))</f>
        <v>0</v>
      </c>
      <c r="CR288" s="24">
        <f t="shared" ref="CR288:CS289" si="236">IF(AND($D288&gt;0,AP288=""),1,IF(AP288&gt;$D288,1,0))</f>
        <v>0</v>
      </c>
      <c r="CS288" s="24">
        <f t="shared" si="236"/>
        <v>0</v>
      </c>
      <c r="CT288" s="24">
        <f t="shared" si="225"/>
        <v>0</v>
      </c>
      <c r="CU288" s="87"/>
      <c r="CV288" s="24">
        <f t="shared" si="226"/>
        <v>0</v>
      </c>
      <c r="CW288" s="24">
        <f t="shared" si="226"/>
        <v>0</v>
      </c>
      <c r="CX288" s="87"/>
      <c r="CY288" s="24">
        <f t="shared" si="227"/>
        <v>0</v>
      </c>
      <c r="CZ288" s="24">
        <f t="shared" si="227"/>
        <v>0</v>
      </c>
    </row>
    <row r="289" spans="1:104" x14ac:dyDescent="0.25">
      <c r="A289" s="1323"/>
      <c r="B289" s="1315" t="s">
        <v>297</v>
      </c>
      <c r="C289" s="1315"/>
      <c r="D289" s="464">
        <f t="shared" si="212"/>
        <v>435</v>
      </c>
      <c r="E289" s="465">
        <f t="shared" ref="E289:F293" si="237">SUM(W289+Y289+AA289+AC289+AE289+AG289+AI289+AK289)</f>
        <v>142</v>
      </c>
      <c r="F289" s="486">
        <f t="shared" si="237"/>
        <v>293</v>
      </c>
      <c r="G289" s="17">
        <f>SUM(ENERO:DICIEMBRE!G289)</f>
        <v>0</v>
      </c>
      <c r="H289" s="17">
        <f>SUM(ENERO:DICIEMBRE!H289)</f>
        <v>0</v>
      </c>
      <c r="I289" s="17">
        <f>SUM(ENERO:DICIEMBRE!I289)</f>
        <v>0</v>
      </c>
      <c r="J289" s="17">
        <f>SUM(ENERO:DICIEMBRE!J289)</f>
        <v>0</v>
      </c>
      <c r="K289" s="17">
        <f>SUM(ENERO:DICIEMBRE!K289)</f>
        <v>0</v>
      </c>
      <c r="L289" s="17">
        <f>SUM(ENERO:DICIEMBRE!L289)</f>
        <v>0</v>
      </c>
      <c r="M289" s="17">
        <f>SUM(ENERO:DICIEMBRE!M289)</f>
        <v>0</v>
      </c>
      <c r="N289" s="17">
        <f>SUM(ENERO:DICIEMBRE!N289)</f>
        <v>0</v>
      </c>
      <c r="O289" s="17">
        <f>SUM(ENERO:DICIEMBRE!O289)</f>
        <v>0</v>
      </c>
      <c r="P289" s="17">
        <f>SUM(ENERO:DICIEMBRE!P289)</f>
        <v>0</v>
      </c>
      <c r="Q289" s="17">
        <f>SUM(ENERO:DICIEMBRE!Q289)</f>
        <v>0</v>
      </c>
      <c r="R289" s="17">
        <f>SUM(ENERO:DICIEMBRE!R289)</f>
        <v>0</v>
      </c>
      <c r="S289" s="17">
        <f>SUM(ENERO:DICIEMBRE!S289)</f>
        <v>0</v>
      </c>
      <c r="T289" s="17">
        <f>SUM(ENERO:DICIEMBRE!T289)</f>
        <v>0</v>
      </c>
      <c r="U289" s="17">
        <f>SUM(ENERO:DICIEMBRE!U289)</f>
        <v>0</v>
      </c>
      <c r="V289" s="17">
        <f>SUM(ENERO:DICIEMBRE!V289)</f>
        <v>0</v>
      </c>
      <c r="W289" s="17">
        <f>SUM(ENERO:DICIEMBRE!W289)</f>
        <v>27</v>
      </c>
      <c r="X289" s="17">
        <f>SUM(ENERO:DICIEMBRE!X289)</f>
        <v>21</v>
      </c>
      <c r="Y289" s="17">
        <f>SUM(ENERO:DICIEMBRE!Y289)</f>
        <v>8</v>
      </c>
      <c r="Z289" s="17">
        <f>SUM(ENERO:DICIEMBRE!Z289)</f>
        <v>18</v>
      </c>
      <c r="AA289" s="17">
        <f>SUM(ENERO:DICIEMBRE!AA289)</f>
        <v>19</v>
      </c>
      <c r="AB289" s="17">
        <f>SUM(ENERO:DICIEMBRE!AB289)</f>
        <v>56</v>
      </c>
      <c r="AC289" s="17">
        <f>SUM(ENERO:DICIEMBRE!AC289)</f>
        <v>19</v>
      </c>
      <c r="AD289" s="17">
        <f>SUM(ENERO:DICIEMBRE!AD289)</f>
        <v>62</v>
      </c>
      <c r="AE289" s="17">
        <f>SUM(ENERO:DICIEMBRE!AE289)</f>
        <v>36</v>
      </c>
      <c r="AF289" s="17">
        <f>SUM(ENERO:DICIEMBRE!AF289)</f>
        <v>85</v>
      </c>
      <c r="AG289" s="17">
        <f>SUM(ENERO:DICIEMBRE!AG289)</f>
        <v>21</v>
      </c>
      <c r="AH289" s="17">
        <f>SUM(ENERO:DICIEMBRE!AH289)</f>
        <v>17</v>
      </c>
      <c r="AI289" s="17">
        <f>SUM(ENERO:DICIEMBRE!AI289)</f>
        <v>5</v>
      </c>
      <c r="AJ289" s="17">
        <f>SUM(ENERO:DICIEMBRE!AJ289)</f>
        <v>19</v>
      </c>
      <c r="AK289" s="17">
        <f>SUM(ENERO:DICIEMBRE!AK289)</f>
        <v>7</v>
      </c>
      <c r="AL289" s="17">
        <f>SUM(ENERO:DICIEMBRE!AL289)</f>
        <v>15</v>
      </c>
      <c r="AM289" s="17">
        <f>SUM(ENERO:DICIEMBRE!AM289)</f>
        <v>0</v>
      </c>
      <c r="AN289" s="17">
        <f>SUM(ENERO:DICIEMBRE!AN289)</f>
        <v>0</v>
      </c>
      <c r="AO289" s="17">
        <f>SUM(ENERO:DICIEMBRE!AO289)</f>
        <v>0</v>
      </c>
      <c r="AP289" s="17">
        <f>SUM(ENERO:DICIEMBRE!AP289)</f>
        <v>0</v>
      </c>
      <c r="AQ289" s="17">
        <f>SUM(ENERO:DICIEMBRE!AQ289)</f>
        <v>69</v>
      </c>
      <c r="AR289" s="17">
        <f>SUM(ENERO:DICIEMBRE!AR289)</f>
        <v>0</v>
      </c>
      <c r="AS289" s="17">
        <f>SUM(ENERO:DICIEMBRE!AS289)</f>
        <v>0</v>
      </c>
      <c r="AT289" s="17">
        <f>SUM(ENERO:DICIEMBRE!AT289)</f>
        <v>0</v>
      </c>
      <c r="AU289" s="17">
        <f>SUM(ENERO:DICIEMBRE!AU289)</f>
        <v>0</v>
      </c>
      <c r="AV289" s="17">
        <f>SUM(ENERO:DICIEMBRE!AV289)</f>
        <v>0</v>
      </c>
      <c r="AW289" s="17">
        <f>SUM(ENERO:DICIEMBRE!AW289)</f>
        <v>0</v>
      </c>
      <c r="AX289" s="17">
        <f>SUM(ENERO:DICIEMBRE!AX289)</f>
        <v>0</v>
      </c>
      <c r="AY289" t="str">
        <f t="shared" si="215"/>
        <v/>
      </c>
      <c r="CA289" s="23" t="str">
        <f t="shared" si="216"/>
        <v/>
      </c>
      <c r="CB289" s="23" t="str">
        <f t="shared" si="217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8"/>
        <v/>
      </c>
      <c r="CG289" s="87"/>
      <c r="CH289" s="23" t="str">
        <f t="shared" si="219"/>
        <v/>
      </c>
      <c r="CI289" s="23" t="str">
        <f t="shared" si="220"/>
        <v/>
      </c>
      <c r="CJ289" s="87"/>
      <c r="CK289" s="23" t="str">
        <f t="shared" si="221"/>
        <v/>
      </c>
      <c r="CL289" s="23" t="str">
        <f t="shared" si="222"/>
        <v/>
      </c>
      <c r="CO289" s="24">
        <f t="shared" si="223"/>
        <v>0</v>
      </c>
      <c r="CP289" s="24">
        <f t="shared" si="224"/>
        <v>0</v>
      </c>
      <c r="CQ289" s="87"/>
      <c r="CR289" s="87"/>
      <c r="CS289" s="24">
        <f t="shared" si="236"/>
        <v>0</v>
      </c>
      <c r="CT289" s="24">
        <f t="shared" si="225"/>
        <v>0</v>
      </c>
      <c r="CU289" s="87"/>
      <c r="CV289" s="24">
        <f t="shared" si="226"/>
        <v>0</v>
      </c>
      <c r="CW289" s="24">
        <f t="shared" si="226"/>
        <v>0</v>
      </c>
      <c r="CX289" s="87"/>
      <c r="CY289" s="24">
        <f t="shared" si="227"/>
        <v>0</v>
      </c>
      <c r="CZ289" s="24">
        <f t="shared" si="227"/>
        <v>0</v>
      </c>
    </row>
    <row r="290" spans="1:104" x14ac:dyDescent="0.25">
      <c r="A290" s="1323"/>
      <c r="B290" s="1315" t="s">
        <v>298</v>
      </c>
      <c r="C290" s="1315"/>
      <c r="D290" s="464">
        <f t="shared" si="212"/>
        <v>155</v>
      </c>
      <c r="E290" s="465">
        <f t="shared" si="237"/>
        <v>52</v>
      </c>
      <c r="F290" s="486">
        <f t="shared" si="237"/>
        <v>103</v>
      </c>
      <c r="G290" s="17">
        <f>SUM(ENERO:DICIEMBRE!G290)</f>
        <v>0</v>
      </c>
      <c r="H290" s="17">
        <f>SUM(ENERO:DICIEMBRE!H290)</f>
        <v>0</v>
      </c>
      <c r="I290" s="17">
        <f>SUM(ENERO:DICIEMBRE!I290)</f>
        <v>0</v>
      </c>
      <c r="J290" s="17">
        <f>SUM(ENERO:DICIEMBRE!J290)</f>
        <v>0</v>
      </c>
      <c r="K290" s="17">
        <f>SUM(ENERO:DICIEMBRE!K290)</f>
        <v>0</v>
      </c>
      <c r="L290" s="17">
        <f>SUM(ENERO:DICIEMBRE!L290)</f>
        <v>0</v>
      </c>
      <c r="M290" s="17">
        <f>SUM(ENERO:DICIEMBRE!M290)</f>
        <v>0</v>
      </c>
      <c r="N290" s="17">
        <f>SUM(ENERO:DICIEMBRE!N290)</f>
        <v>0</v>
      </c>
      <c r="O290" s="17">
        <f>SUM(ENERO:DICIEMBRE!O290)</f>
        <v>0</v>
      </c>
      <c r="P290" s="17">
        <f>SUM(ENERO:DICIEMBRE!P290)</f>
        <v>0</v>
      </c>
      <c r="Q290" s="17">
        <f>SUM(ENERO:DICIEMBRE!Q290)</f>
        <v>0</v>
      </c>
      <c r="R290" s="17">
        <f>SUM(ENERO:DICIEMBRE!R290)</f>
        <v>0</v>
      </c>
      <c r="S290" s="17">
        <f>SUM(ENERO:DICIEMBRE!S290)</f>
        <v>0</v>
      </c>
      <c r="T290" s="17">
        <f>SUM(ENERO:DICIEMBRE!T290)</f>
        <v>0</v>
      </c>
      <c r="U290" s="17">
        <f>SUM(ENERO:DICIEMBRE!U290)</f>
        <v>0</v>
      </c>
      <c r="V290" s="17">
        <f>SUM(ENERO:DICIEMBRE!V290)</f>
        <v>0</v>
      </c>
      <c r="W290" s="17">
        <f>SUM(ENERO:DICIEMBRE!W290)</f>
        <v>8</v>
      </c>
      <c r="X290" s="17">
        <f>SUM(ENERO:DICIEMBRE!X290)</f>
        <v>7</v>
      </c>
      <c r="Y290" s="17">
        <f>SUM(ENERO:DICIEMBRE!Y290)</f>
        <v>5</v>
      </c>
      <c r="Z290" s="17">
        <f>SUM(ENERO:DICIEMBRE!Z290)</f>
        <v>6</v>
      </c>
      <c r="AA290" s="17">
        <f>SUM(ENERO:DICIEMBRE!AA290)</f>
        <v>8</v>
      </c>
      <c r="AB290" s="17">
        <f>SUM(ENERO:DICIEMBRE!AB290)</f>
        <v>20</v>
      </c>
      <c r="AC290" s="17">
        <f>SUM(ENERO:DICIEMBRE!AC290)</f>
        <v>6</v>
      </c>
      <c r="AD290" s="17">
        <f>SUM(ENERO:DICIEMBRE!AD290)</f>
        <v>21</v>
      </c>
      <c r="AE290" s="17">
        <f>SUM(ENERO:DICIEMBRE!AE290)</f>
        <v>16</v>
      </c>
      <c r="AF290" s="17">
        <f>SUM(ENERO:DICIEMBRE!AF290)</f>
        <v>27</v>
      </c>
      <c r="AG290" s="17">
        <f>SUM(ENERO:DICIEMBRE!AG290)</f>
        <v>3</v>
      </c>
      <c r="AH290" s="17">
        <f>SUM(ENERO:DICIEMBRE!AH290)</f>
        <v>9</v>
      </c>
      <c r="AI290" s="17">
        <f>SUM(ENERO:DICIEMBRE!AI290)</f>
        <v>3</v>
      </c>
      <c r="AJ290" s="17">
        <f>SUM(ENERO:DICIEMBRE!AJ290)</f>
        <v>8</v>
      </c>
      <c r="AK290" s="17">
        <f>SUM(ENERO:DICIEMBRE!AK290)</f>
        <v>3</v>
      </c>
      <c r="AL290" s="17">
        <f>SUM(ENERO:DICIEMBRE!AL290)</f>
        <v>5</v>
      </c>
      <c r="AM290" s="17">
        <f>SUM(ENERO:DICIEMBRE!AM290)</f>
        <v>0</v>
      </c>
      <c r="AN290" s="17">
        <f>SUM(ENERO:DICIEMBRE!AN290)</f>
        <v>1</v>
      </c>
      <c r="AO290" s="17">
        <f>SUM(ENERO:DICIEMBRE!AO290)</f>
        <v>0</v>
      </c>
      <c r="AP290" s="17">
        <f>SUM(ENERO:DICIEMBRE!AP290)</f>
        <v>0</v>
      </c>
      <c r="AQ290" s="17">
        <f>SUM(ENERO:DICIEMBRE!AQ290)</f>
        <v>0</v>
      </c>
      <c r="AR290" s="17">
        <f>SUM(ENERO:DICIEMBRE!AR290)</f>
        <v>0</v>
      </c>
      <c r="AS290" s="17">
        <f>SUM(ENERO:DICIEMBRE!AS290)</f>
        <v>0</v>
      </c>
      <c r="AT290" s="17">
        <f>SUM(ENERO:DICIEMBRE!AT290)</f>
        <v>0</v>
      </c>
      <c r="AU290" s="17">
        <f>SUM(ENERO:DICIEMBRE!AU290)</f>
        <v>0</v>
      </c>
      <c r="AV290" s="17">
        <f>SUM(ENERO:DICIEMBRE!AV290)</f>
        <v>0</v>
      </c>
      <c r="AW290" s="17">
        <f>SUM(ENERO:DICIEMBRE!AW290)</f>
        <v>0</v>
      </c>
      <c r="AX290" s="17">
        <f>SUM(ENERO:DICIEMBRE!AX290)</f>
        <v>0</v>
      </c>
      <c r="AY290" t="str">
        <f t="shared" si="215"/>
        <v/>
      </c>
      <c r="CA290" s="23" t="str">
        <f t="shared" si="216"/>
        <v/>
      </c>
      <c r="CB290" s="23" t="str">
        <f t="shared" si="217"/>
        <v/>
      </c>
      <c r="CC290" s="87"/>
      <c r="CD290" s="87"/>
      <c r="CE290" s="87"/>
      <c r="CF290" s="23" t="str">
        <f t="shared" si="218"/>
        <v/>
      </c>
      <c r="CG290" s="87"/>
      <c r="CH290" s="23" t="str">
        <f t="shared" si="219"/>
        <v/>
      </c>
      <c r="CI290" s="23" t="str">
        <f t="shared" si="220"/>
        <v/>
      </c>
      <c r="CJ290" s="87"/>
      <c r="CK290" s="23" t="str">
        <f t="shared" si="221"/>
        <v/>
      </c>
      <c r="CL290" s="23" t="str">
        <f t="shared" si="222"/>
        <v/>
      </c>
      <c r="CO290" s="24">
        <f t="shared" si="223"/>
        <v>0</v>
      </c>
      <c r="CP290" s="24">
        <f t="shared" si="224"/>
        <v>0</v>
      </c>
      <c r="CQ290" s="87"/>
      <c r="CR290" s="87"/>
      <c r="CS290" s="87"/>
      <c r="CT290" s="24">
        <f t="shared" si="225"/>
        <v>0</v>
      </c>
      <c r="CU290" s="87"/>
      <c r="CV290" s="24">
        <f t="shared" si="226"/>
        <v>0</v>
      </c>
      <c r="CW290" s="24">
        <f t="shared" si="226"/>
        <v>0</v>
      </c>
      <c r="CX290" s="87"/>
      <c r="CY290" s="24">
        <f t="shared" si="227"/>
        <v>0</v>
      </c>
      <c r="CZ290" s="24">
        <f t="shared" si="227"/>
        <v>0</v>
      </c>
    </row>
    <row r="291" spans="1:104" x14ac:dyDescent="0.25">
      <c r="A291" s="1323"/>
      <c r="B291" s="1279" t="s">
        <v>299</v>
      </c>
      <c r="C291" s="1281"/>
      <c r="D291" s="464">
        <f t="shared" si="212"/>
        <v>115</v>
      </c>
      <c r="E291" s="465">
        <f t="shared" si="237"/>
        <v>52</v>
      </c>
      <c r="F291" s="486">
        <f t="shared" si="237"/>
        <v>63</v>
      </c>
      <c r="G291" s="17">
        <f>SUM(ENERO:DICIEMBRE!G291)</f>
        <v>0</v>
      </c>
      <c r="H291" s="17">
        <f>SUM(ENERO:DICIEMBRE!H291)</f>
        <v>0</v>
      </c>
      <c r="I291" s="17">
        <f>SUM(ENERO:DICIEMBRE!I291)</f>
        <v>0</v>
      </c>
      <c r="J291" s="17">
        <f>SUM(ENERO:DICIEMBRE!J291)</f>
        <v>0</v>
      </c>
      <c r="K291" s="17">
        <f>SUM(ENERO:DICIEMBRE!K291)</f>
        <v>0</v>
      </c>
      <c r="L291" s="17">
        <f>SUM(ENERO:DICIEMBRE!L291)</f>
        <v>0</v>
      </c>
      <c r="M291" s="17">
        <f>SUM(ENERO:DICIEMBRE!M291)</f>
        <v>0</v>
      </c>
      <c r="N291" s="17">
        <f>SUM(ENERO:DICIEMBRE!N291)</f>
        <v>0</v>
      </c>
      <c r="O291" s="17">
        <f>SUM(ENERO:DICIEMBRE!O291)</f>
        <v>0</v>
      </c>
      <c r="P291" s="17">
        <f>SUM(ENERO:DICIEMBRE!P291)</f>
        <v>0</v>
      </c>
      <c r="Q291" s="17">
        <f>SUM(ENERO:DICIEMBRE!Q291)</f>
        <v>0</v>
      </c>
      <c r="R291" s="17">
        <f>SUM(ENERO:DICIEMBRE!R291)</f>
        <v>0</v>
      </c>
      <c r="S291" s="17">
        <f>SUM(ENERO:DICIEMBRE!S291)</f>
        <v>0</v>
      </c>
      <c r="T291" s="17">
        <f>SUM(ENERO:DICIEMBRE!T291)</f>
        <v>0</v>
      </c>
      <c r="U291" s="17">
        <f>SUM(ENERO:DICIEMBRE!U291)</f>
        <v>0</v>
      </c>
      <c r="V291" s="17">
        <f>SUM(ENERO:DICIEMBRE!V291)</f>
        <v>0</v>
      </c>
      <c r="W291" s="17">
        <f>SUM(ENERO:DICIEMBRE!W291)</f>
        <v>11</v>
      </c>
      <c r="X291" s="17">
        <f>SUM(ENERO:DICIEMBRE!X291)</f>
        <v>7</v>
      </c>
      <c r="Y291" s="17">
        <f>SUM(ENERO:DICIEMBRE!Y291)</f>
        <v>7</v>
      </c>
      <c r="Z291" s="17">
        <f>SUM(ENERO:DICIEMBRE!Z291)</f>
        <v>6</v>
      </c>
      <c r="AA291" s="17">
        <f>SUM(ENERO:DICIEMBRE!AA291)</f>
        <v>10</v>
      </c>
      <c r="AB291" s="17">
        <f>SUM(ENERO:DICIEMBRE!AB291)</f>
        <v>11</v>
      </c>
      <c r="AC291" s="17">
        <f>SUM(ENERO:DICIEMBRE!AC291)</f>
        <v>7</v>
      </c>
      <c r="AD291" s="17">
        <f>SUM(ENERO:DICIEMBRE!AD291)</f>
        <v>14</v>
      </c>
      <c r="AE291" s="17">
        <f>SUM(ENERO:DICIEMBRE!AE291)</f>
        <v>9</v>
      </c>
      <c r="AF291" s="17">
        <f>SUM(ENERO:DICIEMBRE!AF291)</f>
        <v>13</v>
      </c>
      <c r="AG291" s="17">
        <f>SUM(ENERO:DICIEMBRE!AG291)</f>
        <v>3</v>
      </c>
      <c r="AH291" s="17">
        <f>SUM(ENERO:DICIEMBRE!AH291)</f>
        <v>4</v>
      </c>
      <c r="AI291" s="17">
        <f>SUM(ENERO:DICIEMBRE!AI291)</f>
        <v>3</v>
      </c>
      <c r="AJ291" s="17">
        <f>SUM(ENERO:DICIEMBRE!AJ291)</f>
        <v>4</v>
      </c>
      <c r="AK291" s="17">
        <f>SUM(ENERO:DICIEMBRE!AK291)</f>
        <v>2</v>
      </c>
      <c r="AL291" s="17">
        <f>SUM(ENERO:DICIEMBRE!AL291)</f>
        <v>4</v>
      </c>
      <c r="AM291" s="17">
        <f>SUM(ENERO:DICIEMBRE!AM291)</f>
        <v>0</v>
      </c>
      <c r="AN291" s="17">
        <f>SUM(ENERO:DICIEMBRE!AN291)</f>
        <v>0</v>
      </c>
      <c r="AO291" s="17">
        <f>SUM(ENERO:DICIEMBRE!AO291)</f>
        <v>0</v>
      </c>
      <c r="AP291" s="17">
        <f>SUM(ENERO:DICIEMBRE!AP291)</f>
        <v>0</v>
      </c>
      <c r="AQ291" s="17">
        <f>SUM(ENERO:DICIEMBRE!AQ291)</f>
        <v>0</v>
      </c>
      <c r="AR291" s="17">
        <f>SUM(ENERO:DICIEMBRE!AR291)</f>
        <v>0</v>
      </c>
      <c r="AS291" s="17">
        <f>SUM(ENERO:DICIEMBRE!AS291)</f>
        <v>0</v>
      </c>
      <c r="AT291" s="17">
        <f>SUM(ENERO:DICIEMBRE!AT291)</f>
        <v>0</v>
      </c>
      <c r="AU291" s="17">
        <f>SUM(ENERO:DICIEMBRE!AU291)</f>
        <v>0</v>
      </c>
      <c r="AV291" s="17">
        <f>SUM(ENERO:DICIEMBRE!AV291)</f>
        <v>7</v>
      </c>
      <c r="AW291" s="17">
        <f>SUM(ENERO:DICIEMBRE!AW291)</f>
        <v>0</v>
      </c>
      <c r="AX291" s="17">
        <f>SUM(ENERO:DICIEMBRE!AX291)</f>
        <v>0</v>
      </c>
      <c r="AY291" t="str">
        <f t="shared" si="215"/>
        <v/>
      </c>
      <c r="CA291" s="23" t="str">
        <f t="shared" si="216"/>
        <v/>
      </c>
      <c r="CB291" s="23" t="str">
        <f t="shared" si="217"/>
        <v/>
      </c>
      <c r="CC291" s="87"/>
      <c r="CD291" s="87"/>
      <c r="CE291" s="87"/>
      <c r="CF291" s="23" t="str">
        <f t="shared" si="218"/>
        <v/>
      </c>
      <c r="CG291" s="87"/>
      <c r="CH291" s="23" t="str">
        <f t="shared" si="219"/>
        <v/>
      </c>
      <c r="CI291" s="23" t="str">
        <f t="shared" si="220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21"/>
        <v/>
      </c>
      <c r="CL291" s="23" t="str">
        <f t="shared" si="222"/>
        <v/>
      </c>
      <c r="CO291" s="24">
        <f t="shared" si="223"/>
        <v>0</v>
      </c>
      <c r="CP291" s="24">
        <f t="shared" si="224"/>
        <v>0</v>
      </c>
      <c r="CQ291" s="87"/>
      <c r="CR291" s="87"/>
      <c r="CS291" s="87"/>
      <c r="CT291" s="24">
        <f t="shared" si="225"/>
        <v>0</v>
      </c>
      <c r="CU291" s="87"/>
      <c r="CV291" s="24">
        <f t="shared" si="226"/>
        <v>0</v>
      </c>
      <c r="CW291" s="24">
        <f t="shared" si="226"/>
        <v>0</v>
      </c>
      <c r="CX291" s="24">
        <f>IF(AND($D291&gt;0,AV291=""),1,IF(AV291&gt;$D291,1,0))</f>
        <v>0</v>
      </c>
      <c r="CY291" s="24">
        <f t="shared" si="227"/>
        <v>0</v>
      </c>
      <c r="CZ291" s="24">
        <f t="shared" si="227"/>
        <v>0</v>
      </c>
    </row>
    <row r="292" spans="1:104" x14ac:dyDescent="0.25">
      <c r="A292" s="1323"/>
      <c r="B292" s="1279" t="s">
        <v>300</v>
      </c>
      <c r="C292" s="1281"/>
      <c r="D292" s="464">
        <f t="shared" si="212"/>
        <v>46</v>
      </c>
      <c r="E292" s="465">
        <f t="shared" si="237"/>
        <v>17</v>
      </c>
      <c r="F292" s="486">
        <f t="shared" si="237"/>
        <v>29</v>
      </c>
      <c r="G292" s="17">
        <f>SUM(ENERO:DICIEMBRE!G292)</f>
        <v>0</v>
      </c>
      <c r="H292" s="17">
        <f>SUM(ENERO:DICIEMBRE!H292)</f>
        <v>0</v>
      </c>
      <c r="I292" s="17">
        <f>SUM(ENERO:DICIEMBRE!I292)</f>
        <v>0</v>
      </c>
      <c r="J292" s="17">
        <f>SUM(ENERO:DICIEMBRE!J292)</f>
        <v>0</v>
      </c>
      <c r="K292" s="17">
        <f>SUM(ENERO:DICIEMBRE!K292)</f>
        <v>0</v>
      </c>
      <c r="L292" s="17">
        <f>SUM(ENERO:DICIEMBRE!L292)</f>
        <v>0</v>
      </c>
      <c r="M292" s="17">
        <f>SUM(ENERO:DICIEMBRE!M292)</f>
        <v>0</v>
      </c>
      <c r="N292" s="17">
        <f>SUM(ENERO:DICIEMBRE!N292)</f>
        <v>0</v>
      </c>
      <c r="O292" s="17">
        <f>SUM(ENERO:DICIEMBRE!O292)</f>
        <v>0</v>
      </c>
      <c r="P292" s="17">
        <f>SUM(ENERO:DICIEMBRE!P292)</f>
        <v>0</v>
      </c>
      <c r="Q292" s="17">
        <f>SUM(ENERO:DICIEMBRE!Q292)</f>
        <v>0</v>
      </c>
      <c r="R292" s="17">
        <f>SUM(ENERO:DICIEMBRE!R292)</f>
        <v>0</v>
      </c>
      <c r="S292" s="17">
        <f>SUM(ENERO:DICIEMBRE!S292)</f>
        <v>0</v>
      </c>
      <c r="T292" s="17">
        <f>SUM(ENERO:DICIEMBRE!T292)</f>
        <v>0</v>
      </c>
      <c r="U292" s="17">
        <f>SUM(ENERO:DICIEMBRE!U292)</f>
        <v>0</v>
      </c>
      <c r="V292" s="17">
        <f>SUM(ENERO:DICIEMBRE!V292)</f>
        <v>0</v>
      </c>
      <c r="W292" s="17">
        <f>SUM(ENERO:DICIEMBRE!W292)</f>
        <v>5</v>
      </c>
      <c r="X292" s="17">
        <f>SUM(ENERO:DICIEMBRE!X292)</f>
        <v>1</v>
      </c>
      <c r="Y292" s="17">
        <f>SUM(ENERO:DICIEMBRE!Y292)</f>
        <v>1</v>
      </c>
      <c r="Z292" s="17">
        <f>SUM(ENERO:DICIEMBRE!Z292)</f>
        <v>2</v>
      </c>
      <c r="AA292" s="17">
        <f>SUM(ENERO:DICIEMBRE!AA292)</f>
        <v>1</v>
      </c>
      <c r="AB292" s="17">
        <f>SUM(ENERO:DICIEMBRE!AB292)</f>
        <v>4</v>
      </c>
      <c r="AC292" s="17">
        <f>SUM(ENERO:DICIEMBRE!AC292)</f>
        <v>2</v>
      </c>
      <c r="AD292" s="17">
        <f>SUM(ENERO:DICIEMBRE!AD292)</f>
        <v>7</v>
      </c>
      <c r="AE292" s="17">
        <f>SUM(ENERO:DICIEMBRE!AE292)</f>
        <v>4</v>
      </c>
      <c r="AF292" s="17">
        <f>SUM(ENERO:DICIEMBRE!AF292)</f>
        <v>9</v>
      </c>
      <c r="AG292" s="17">
        <f>SUM(ENERO:DICIEMBRE!AG292)</f>
        <v>2</v>
      </c>
      <c r="AH292" s="17">
        <f>SUM(ENERO:DICIEMBRE!AH292)</f>
        <v>1</v>
      </c>
      <c r="AI292" s="17">
        <f>SUM(ENERO:DICIEMBRE!AI292)</f>
        <v>2</v>
      </c>
      <c r="AJ292" s="17">
        <f>SUM(ENERO:DICIEMBRE!AJ292)</f>
        <v>1</v>
      </c>
      <c r="AK292" s="17">
        <f>SUM(ENERO:DICIEMBRE!AK292)</f>
        <v>0</v>
      </c>
      <c r="AL292" s="17">
        <f>SUM(ENERO:DICIEMBRE!AL292)</f>
        <v>4</v>
      </c>
      <c r="AM292" s="17">
        <f>SUM(ENERO:DICIEMBRE!AM292)</f>
        <v>0</v>
      </c>
      <c r="AN292" s="17">
        <f>SUM(ENERO:DICIEMBRE!AN292)</f>
        <v>0</v>
      </c>
      <c r="AO292" s="17">
        <f>SUM(ENERO:DICIEMBRE!AO292)</f>
        <v>0</v>
      </c>
      <c r="AP292" s="17">
        <f>SUM(ENERO:DICIEMBRE!AP292)</f>
        <v>0</v>
      </c>
      <c r="AQ292" s="17">
        <f>SUM(ENERO:DICIEMBRE!AQ292)</f>
        <v>0</v>
      </c>
      <c r="AR292" s="17">
        <f>SUM(ENERO:DICIEMBRE!AR292)</f>
        <v>0</v>
      </c>
      <c r="AS292" s="17">
        <f>SUM(ENERO:DICIEMBRE!AS292)</f>
        <v>0</v>
      </c>
      <c r="AT292" s="17">
        <f>SUM(ENERO:DICIEMBRE!AT292)</f>
        <v>0</v>
      </c>
      <c r="AU292" s="17">
        <f>SUM(ENERO:DICIEMBRE!AU292)</f>
        <v>0</v>
      </c>
      <c r="AV292" s="17">
        <f>SUM(ENERO:DICIEMBRE!AV292)</f>
        <v>0</v>
      </c>
      <c r="AW292" s="17">
        <f>SUM(ENERO:DICIEMBRE!AW292)</f>
        <v>0</v>
      </c>
      <c r="AX292" s="17">
        <f>SUM(ENERO:DICIEMBRE!AX292)</f>
        <v>0</v>
      </c>
      <c r="AY292" t="str">
        <f t="shared" si="215"/>
        <v/>
      </c>
      <c r="CA292" s="23" t="str">
        <f t="shared" si="216"/>
        <v/>
      </c>
      <c r="CB292" s="23" t="str">
        <f t="shared" si="217"/>
        <v/>
      </c>
      <c r="CC292" s="87"/>
      <c r="CD292" s="87"/>
      <c r="CE292" s="87"/>
      <c r="CF292" s="23" t="str">
        <f t="shared" si="218"/>
        <v/>
      </c>
      <c r="CG292" s="87"/>
      <c r="CH292" s="23" t="str">
        <f t="shared" si="219"/>
        <v/>
      </c>
      <c r="CI292" s="23" t="str">
        <f t="shared" si="220"/>
        <v/>
      </c>
      <c r="CJ292" s="87"/>
      <c r="CK292" s="23" t="str">
        <f t="shared" si="221"/>
        <v/>
      </c>
      <c r="CL292" s="23" t="str">
        <f t="shared" si="222"/>
        <v/>
      </c>
      <c r="CO292" s="24">
        <f t="shared" si="223"/>
        <v>0</v>
      </c>
      <c r="CP292" s="24">
        <f t="shared" si="224"/>
        <v>0</v>
      </c>
      <c r="CQ292" s="87"/>
      <c r="CR292" s="87"/>
      <c r="CS292" s="87"/>
      <c r="CT292" s="24">
        <f t="shared" si="225"/>
        <v>0</v>
      </c>
      <c r="CU292" s="87"/>
      <c r="CV292" s="24">
        <f t="shared" si="226"/>
        <v>0</v>
      </c>
      <c r="CW292" s="24">
        <f t="shared" si="226"/>
        <v>0</v>
      </c>
      <c r="CX292" s="87"/>
      <c r="CY292" s="24">
        <f t="shared" si="227"/>
        <v>0</v>
      </c>
      <c r="CZ292" s="24">
        <f t="shared" si="227"/>
        <v>0</v>
      </c>
    </row>
    <row r="293" spans="1:104" x14ac:dyDescent="0.25">
      <c r="A293" s="1324"/>
      <c r="B293" s="1316" t="s">
        <v>301</v>
      </c>
      <c r="C293" s="1316"/>
      <c r="D293" s="396">
        <f t="shared" si="212"/>
        <v>1</v>
      </c>
      <c r="E293" s="109">
        <f t="shared" si="237"/>
        <v>0</v>
      </c>
      <c r="F293" s="78">
        <f t="shared" si="237"/>
        <v>1</v>
      </c>
      <c r="G293" s="17">
        <f>SUM(ENERO:DICIEMBRE!G293)</f>
        <v>0</v>
      </c>
      <c r="H293" s="17">
        <f>SUM(ENERO:DICIEMBRE!H293)</f>
        <v>0</v>
      </c>
      <c r="I293" s="17">
        <f>SUM(ENERO:DICIEMBRE!I293)</f>
        <v>0</v>
      </c>
      <c r="J293" s="17">
        <f>SUM(ENERO:DICIEMBRE!J293)</f>
        <v>0</v>
      </c>
      <c r="K293" s="17">
        <f>SUM(ENERO:DICIEMBRE!K293)</f>
        <v>0</v>
      </c>
      <c r="L293" s="17">
        <f>SUM(ENERO:DICIEMBRE!L293)</f>
        <v>0</v>
      </c>
      <c r="M293" s="17">
        <f>SUM(ENERO:DICIEMBRE!M293)</f>
        <v>0</v>
      </c>
      <c r="N293" s="17">
        <f>SUM(ENERO:DICIEMBRE!N293)</f>
        <v>0</v>
      </c>
      <c r="O293" s="17">
        <f>SUM(ENERO:DICIEMBRE!O293)</f>
        <v>0</v>
      </c>
      <c r="P293" s="17">
        <f>SUM(ENERO:DICIEMBRE!P293)</f>
        <v>0</v>
      </c>
      <c r="Q293" s="17">
        <f>SUM(ENERO:DICIEMBRE!Q293)</f>
        <v>0</v>
      </c>
      <c r="R293" s="17">
        <f>SUM(ENERO:DICIEMBRE!R293)</f>
        <v>0</v>
      </c>
      <c r="S293" s="17">
        <f>SUM(ENERO:DICIEMBRE!S293)</f>
        <v>0</v>
      </c>
      <c r="T293" s="17">
        <f>SUM(ENERO:DICIEMBRE!T293)</f>
        <v>0</v>
      </c>
      <c r="U293" s="17">
        <f>SUM(ENERO:DICIEMBRE!U293)</f>
        <v>0</v>
      </c>
      <c r="V293" s="17">
        <f>SUM(ENERO:DICIEMBRE!V293)</f>
        <v>0</v>
      </c>
      <c r="W293" s="17">
        <f>SUM(ENERO:DICIEMBRE!W293)</f>
        <v>0</v>
      </c>
      <c r="X293" s="17">
        <f>SUM(ENERO:DICIEMBRE!X293)</f>
        <v>1</v>
      </c>
      <c r="Y293" s="17">
        <f>SUM(ENERO:DICIEMBRE!Y293)</f>
        <v>0</v>
      </c>
      <c r="Z293" s="17">
        <f>SUM(ENERO:DICIEMBRE!Z293)</f>
        <v>0</v>
      </c>
      <c r="AA293" s="17">
        <f>SUM(ENERO:DICIEMBRE!AA293)</f>
        <v>0</v>
      </c>
      <c r="AB293" s="17">
        <f>SUM(ENERO:DICIEMBRE!AB293)</f>
        <v>0</v>
      </c>
      <c r="AC293" s="17">
        <f>SUM(ENERO:DICIEMBRE!AC293)</f>
        <v>0</v>
      </c>
      <c r="AD293" s="17">
        <f>SUM(ENERO:DICIEMBRE!AD293)</f>
        <v>0</v>
      </c>
      <c r="AE293" s="17">
        <f>SUM(ENERO:DICIEMBRE!AE293)</f>
        <v>0</v>
      </c>
      <c r="AF293" s="17">
        <f>SUM(ENERO:DICIEMBRE!AF293)</f>
        <v>0</v>
      </c>
      <c r="AG293" s="17">
        <f>SUM(ENERO:DICIEMBRE!AG293)</f>
        <v>0</v>
      </c>
      <c r="AH293" s="17">
        <f>SUM(ENERO:DICIEMBRE!AH293)</f>
        <v>0</v>
      </c>
      <c r="AI293" s="17">
        <f>SUM(ENERO:DICIEMBRE!AI293)</f>
        <v>0</v>
      </c>
      <c r="AJ293" s="17">
        <f>SUM(ENERO:DICIEMBRE!AJ293)</f>
        <v>0</v>
      </c>
      <c r="AK293" s="17">
        <f>SUM(ENERO:DICIEMBRE!AK293)</f>
        <v>0</v>
      </c>
      <c r="AL293" s="17">
        <f>SUM(ENERO:DICIEMBRE!AL293)</f>
        <v>0</v>
      </c>
      <c r="AM293" s="17">
        <f>SUM(ENERO:DICIEMBRE!AM293)</f>
        <v>0</v>
      </c>
      <c r="AN293" s="17">
        <f>SUM(ENERO:DICIEMBRE!AN293)</f>
        <v>0</v>
      </c>
      <c r="AO293" s="17">
        <f>SUM(ENERO:DICIEMBRE!AO293)</f>
        <v>0</v>
      </c>
      <c r="AP293" s="17">
        <f>SUM(ENERO:DICIEMBRE!AP293)</f>
        <v>0</v>
      </c>
      <c r="AQ293" s="17">
        <f>SUM(ENERO:DICIEMBRE!AQ293)</f>
        <v>0</v>
      </c>
      <c r="AR293" s="17">
        <f>SUM(ENERO:DICIEMBRE!AR293)</f>
        <v>0</v>
      </c>
      <c r="AS293" s="17">
        <f>SUM(ENERO:DICIEMBRE!AS293)</f>
        <v>0</v>
      </c>
      <c r="AT293" s="17">
        <f>SUM(ENERO:DICIEMBRE!AT293)</f>
        <v>0</v>
      </c>
      <c r="AU293" s="17">
        <f>SUM(ENERO:DICIEMBRE!AU293)</f>
        <v>0</v>
      </c>
      <c r="AV293" s="17">
        <f>SUM(ENERO:DICIEMBRE!AV293)</f>
        <v>0</v>
      </c>
      <c r="AW293" s="17">
        <f>SUM(ENERO:DICIEMBRE!AW293)</f>
        <v>0</v>
      </c>
      <c r="AX293" s="17">
        <f>SUM(ENERO:DICIEMBRE!AX293)</f>
        <v>0</v>
      </c>
      <c r="AY293" t="str">
        <f t="shared" si="215"/>
        <v/>
      </c>
      <c r="CA293" s="23" t="str">
        <f t="shared" si="216"/>
        <v/>
      </c>
      <c r="CB293" s="23" t="str">
        <f t="shared" si="217"/>
        <v/>
      </c>
      <c r="CC293" s="87"/>
      <c r="CD293" s="87"/>
      <c r="CE293" s="87"/>
      <c r="CF293" s="23" t="str">
        <f t="shared" si="218"/>
        <v/>
      </c>
      <c r="CG293" s="87"/>
      <c r="CH293" s="23" t="str">
        <f t="shared" si="219"/>
        <v/>
      </c>
      <c r="CI293" s="23" t="str">
        <f t="shared" si="220"/>
        <v/>
      </c>
      <c r="CJ293" s="87"/>
      <c r="CK293" s="23" t="str">
        <f t="shared" si="221"/>
        <v/>
      </c>
      <c r="CL293" s="23" t="str">
        <f t="shared" si="222"/>
        <v/>
      </c>
      <c r="CO293" s="24">
        <f t="shared" si="223"/>
        <v>0</v>
      </c>
      <c r="CP293" s="24">
        <f t="shared" si="224"/>
        <v>0</v>
      </c>
      <c r="CQ293" s="87"/>
      <c r="CR293" s="87"/>
      <c r="CS293" s="87"/>
      <c r="CT293" s="24">
        <f t="shared" si="225"/>
        <v>0</v>
      </c>
      <c r="CU293" s="87"/>
      <c r="CV293" s="24">
        <f t="shared" si="226"/>
        <v>0</v>
      </c>
      <c r="CW293" s="24">
        <f t="shared" si="226"/>
        <v>0</v>
      </c>
      <c r="CX293" s="87"/>
      <c r="CY293" s="24">
        <f t="shared" si="227"/>
        <v>0</v>
      </c>
      <c r="CZ293" s="24">
        <f t="shared" si="227"/>
        <v>0</v>
      </c>
    </row>
    <row r="294" spans="1:104" x14ac:dyDescent="0.25">
      <c r="A294" s="1322" t="s">
        <v>305</v>
      </c>
      <c r="B294" s="1325" t="s">
        <v>296</v>
      </c>
      <c r="C294" s="1325"/>
      <c r="D294" s="501">
        <f t="shared" si="212"/>
        <v>271</v>
      </c>
      <c r="E294" s="139">
        <f>SUM(O294+Q294+S294+U294+W294+Y294+AA294+AC294+AE294+AG294+AI294+AK294)</f>
        <v>103</v>
      </c>
      <c r="F294" s="68">
        <f>SUM(P294+R294+T294+V294+X294+Z294+AB294+AD294+AF294+AH294+AJ294+AL294)</f>
        <v>168</v>
      </c>
      <c r="G294" s="17">
        <f>SUM(ENERO:DICIEMBRE!G294)</f>
        <v>0</v>
      </c>
      <c r="H294" s="17">
        <f>SUM(ENERO:DICIEMBRE!H294)</f>
        <v>0</v>
      </c>
      <c r="I294" s="17">
        <f>SUM(ENERO:DICIEMBRE!I294)</f>
        <v>0</v>
      </c>
      <c r="J294" s="17">
        <f>SUM(ENERO:DICIEMBRE!J294)</f>
        <v>0</v>
      </c>
      <c r="K294" s="17">
        <f>SUM(ENERO:DICIEMBRE!K294)</f>
        <v>0</v>
      </c>
      <c r="L294" s="17">
        <f>SUM(ENERO:DICIEMBRE!L294)</f>
        <v>0</v>
      </c>
      <c r="M294" s="17">
        <f>SUM(ENERO:DICIEMBRE!M294)</f>
        <v>0</v>
      </c>
      <c r="N294" s="17">
        <f>SUM(ENERO:DICIEMBRE!N294)</f>
        <v>0</v>
      </c>
      <c r="O294" s="17">
        <f>SUM(ENERO:DICIEMBRE!O294)</f>
        <v>0</v>
      </c>
      <c r="P294" s="17">
        <f>SUM(ENERO:DICIEMBRE!P294)</f>
        <v>0</v>
      </c>
      <c r="Q294" s="17">
        <f>SUM(ENERO:DICIEMBRE!Q294)</f>
        <v>1</v>
      </c>
      <c r="R294" s="17">
        <f>SUM(ENERO:DICIEMBRE!R294)</f>
        <v>1</v>
      </c>
      <c r="S294" s="17">
        <f>SUM(ENERO:DICIEMBRE!S294)</f>
        <v>0</v>
      </c>
      <c r="T294" s="17">
        <f>SUM(ENERO:DICIEMBRE!T294)</f>
        <v>0</v>
      </c>
      <c r="U294" s="17">
        <f>SUM(ENERO:DICIEMBRE!U294)</f>
        <v>0</v>
      </c>
      <c r="V294" s="17">
        <f>SUM(ENERO:DICIEMBRE!V294)</f>
        <v>0</v>
      </c>
      <c r="W294" s="17">
        <f>SUM(ENERO:DICIEMBRE!W294)</f>
        <v>0</v>
      </c>
      <c r="X294" s="17">
        <f>SUM(ENERO:DICIEMBRE!X294)</f>
        <v>0</v>
      </c>
      <c r="Y294" s="17">
        <f>SUM(ENERO:DICIEMBRE!Y294)</f>
        <v>1</v>
      </c>
      <c r="Z294" s="17">
        <f>SUM(ENERO:DICIEMBRE!Z294)</f>
        <v>0</v>
      </c>
      <c r="AA294" s="17">
        <f>SUM(ENERO:DICIEMBRE!AA294)</f>
        <v>0</v>
      </c>
      <c r="AB294" s="17">
        <f>SUM(ENERO:DICIEMBRE!AB294)</f>
        <v>10</v>
      </c>
      <c r="AC294" s="17">
        <f>SUM(ENERO:DICIEMBRE!AC294)</f>
        <v>11</v>
      </c>
      <c r="AD294" s="17">
        <f>SUM(ENERO:DICIEMBRE!AD294)</f>
        <v>17</v>
      </c>
      <c r="AE294" s="17">
        <f>SUM(ENERO:DICIEMBRE!AE294)</f>
        <v>11</v>
      </c>
      <c r="AF294" s="17">
        <f>SUM(ENERO:DICIEMBRE!AF294)</f>
        <v>40</v>
      </c>
      <c r="AG294" s="17">
        <f>SUM(ENERO:DICIEMBRE!AG294)</f>
        <v>9</v>
      </c>
      <c r="AH294" s="17">
        <f>SUM(ENERO:DICIEMBRE!AH294)</f>
        <v>12</v>
      </c>
      <c r="AI294" s="17">
        <f>SUM(ENERO:DICIEMBRE!AI294)</f>
        <v>46</v>
      </c>
      <c r="AJ294" s="17">
        <f>SUM(ENERO:DICIEMBRE!AJ294)</f>
        <v>58</v>
      </c>
      <c r="AK294" s="17">
        <f>SUM(ENERO:DICIEMBRE!AK294)</f>
        <v>24</v>
      </c>
      <c r="AL294" s="17">
        <f>SUM(ENERO:DICIEMBRE!AL294)</f>
        <v>30</v>
      </c>
      <c r="AM294" s="17">
        <f>SUM(ENERO:DICIEMBRE!AM294)</f>
        <v>2</v>
      </c>
      <c r="AN294" s="17">
        <f>SUM(ENERO:DICIEMBRE!AN294)</f>
        <v>2</v>
      </c>
      <c r="AO294" s="17">
        <f>SUM(ENERO:DICIEMBRE!AO294)</f>
        <v>34</v>
      </c>
      <c r="AP294" s="17">
        <f>SUM(ENERO:DICIEMBRE!AP294)</f>
        <v>34</v>
      </c>
      <c r="AQ294" s="17">
        <f>SUM(ENERO:DICIEMBRE!AQ294)</f>
        <v>104</v>
      </c>
      <c r="AR294" s="17">
        <f>SUM(ENERO:DICIEMBRE!AR294)</f>
        <v>214</v>
      </c>
      <c r="AS294" s="17">
        <f>SUM(ENERO:DICIEMBRE!AS294)</f>
        <v>0</v>
      </c>
      <c r="AT294" s="17">
        <f>SUM(ENERO:DICIEMBRE!AT294)</f>
        <v>21</v>
      </c>
      <c r="AU294" s="17">
        <f>SUM(ENERO:DICIEMBRE!AU294)</f>
        <v>0</v>
      </c>
      <c r="AV294" s="17">
        <f>SUM(ENERO:DICIEMBRE!AV294)</f>
        <v>0</v>
      </c>
      <c r="AW294" s="17">
        <f>SUM(ENERO:DICIEMBRE!AW294)</f>
        <v>0</v>
      </c>
      <c r="AX294" s="17">
        <f>SUM(ENERO:DICIEMBRE!AX294)</f>
        <v>0</v>
      </c>
      <c r="AY294" t="str">
        <f t="shared" si="215"/>
        <v/>
      </c>
      <c r="CA294" s="23" t="str">
        <f t="shared" si="216"/>
        <v/>
      </c>
      <c r="CB294" s="23" t="str">
        <f t="shared" si="217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8"/>
        <v/>
      </c>
      <c r="CG294" s="87"/>
      <c r="CH294" s="23" t="str">
        <f t="shared" si="219"/>
        <v/>
      </c>
      <c r="CI294" s="23" t="str">
        <f t="shared" si="220"/>
        <v/>
      </c>
      <c r="CJ294" s="87"/>
      <c r="CK294" s="23" t="str">
        <f t="shared" si="221"/>
        <v/>
      </c>
      <c r="CL294" s="23" t="str">
        <f t="shared" si="222"/>
        <v/>
      </c>
      <c r="CO294" s="24">
        <f t="shared" si="223"/>
        <v>0</v>
      </c>
      <c r="CP294" s="24">
        <f t="shared" si="224"/>
        <v>0</v>
      </c>
      <c r="CQ294" s="24">
        <f>IF(AND($D294&gt;0,AO294=""),1,IF(AO294&gt;$D294,1,0))</f>
        <v>0</v>
      </c>
      <c r="CR294" s="24">
        <f t="shared" ref="CR294:CS295" si="238">IF(AND($D294&gt;0,AP294=""),1,IF(AP294&gt;$D294,1,0))</f>
        <v>0</v>
      </c>
      <c r="CS294" s="24">
        <f t="shared" si="238"/>
        <v>0</v>
      </c>
      <c r="CT294" s="24">
        <f t="shared" si="225"/>
        <v>0</v>
      </c>
      <c r="CU294" s="87"/>
      <c r="CV294" s="24">
        <f t="shared" si="226"/>
        <v>0</v>
      </c>
      <c r="CW294" s="24">
        <f t="shared" si="226"/>
        <v>0</v>
      </c>
      <c r="CX294" s="87"/>
      <c r="CY294" s="24">
        <f t="shared" si="227"/>
        <v>0</v>
      </c>
      <c r="CZ294" s="24">
        <f t="shared" si="227"/>
        <v>0</v>
      </c>
    </row>
    <row r="295" spans="1:104" x14ac:dyDescent="0.25">
      <c r="A295" s="1323"/>
      <c r="B295" s="1315" t="s">
        <v>297</v>
      </c>
      <c r="C295" s="1315"/>
      <c r="D295" s="464">
        <f t="shared" si="212"/>
        <v>745</v>
      </c>
      <c r="E295" s="465">
        <f t="shared" ref="E295:F296" si="239">SUM(O295+Q295+S295+U295+W295+Y295+AA295+AC295+AE295+AG295+AI295+AK295)</f>
        <v>300</v>
      </c>
      <c r="F295" s="147">
        <f t="shared" si="239"/>
        <v>445</v>
      </c>
      <c r="G295" s="17">
        <f>SUM(ENERO:DICIEMBRE!G295)</f>
        <v>0</v>
      </c>
      <c r="H295" s="17">
        <f>SUM(ENERO:DICIEMBRE!H295)</f>
        <v>0</v>
      </c>
      <c r="I295" s="17">
        <f>SUM(ENERO:DICIEMBRE!I295)</f>
        <v>0</v>
      </c>
      <c r="J295" s="17">
        <f>SUM(ENERO:DICIEMBRE!J295)</f>
        <v>0</v>
      </c>
      <c r="K295" s="17">
        <f>SUM(ENERO:DICIEMBRE!K295)</f>
        <v>0</v>
      </c>
      <c r="L295" s="17">
        <f>SUM(ENERO:DICIEMBRE!L295)</f>
        <v>0</v>
      </c>
      <c r="M295" s="17">
        <f>SUM(ENERO:DICIEMBRE!M295)</f>
        <v>0</v>
      </c>
      <c r="N295" s="17">
        <f>SUM(ENERO:DICIEMBRE!N295)</f>
        <v>0</v>
      </c>
      <c r="O295" s="17">
        <f>SUM(ENERO:DICIEMBRE!O295)</f>
        <v>0</v>
      </c>
      <c r="P295" s="17">
        <f>SUM(ENERO:DICIEMBRE!P295)</f>
        <v>0</v>
      </c>
      <c r="Q295" s="17">
        <f>SUM(ENERO:DICIEMBRE!Q295)</f>
        <v>0</v>
      </c>
      <c r="R295" s="17">
        <f>SUM(ENERO:DICIEMBRE!R295)</f>
        <v>0</v>
      </c>
      <c r="S295" s="17">
        <f>SUM(ENERO:DICIEMBRE!S295)</f>
        <v>0</v>
      </c>
      <c r="T295" s="17">
        <f>SUM(ENERO:DICIEMBRE!T295)</f>
        <v>0</v>
      </c>
      <c r="U295" s="17">
        <f>SUM(ENERO:DICIEMBRE!U295)</f>
        <v>0</v>
      </c>
      <c r="V295" s="17">
        <f>SUM(ENERO:DICIEMBRE!V295)</f>
        <v>0</v>
      </c>
      <c r="W295" s="17">
        <f>SUM(ENERO:DICIEMBRE!W295)</f>
        <v>1</v>
      </c>
      <c r="X295" s="17">
        <f>SUM(ENERO:DICIEMBRE!X295)</f>
        <v>0</v>
      </c>
      <c r="Y295" s="17">
        <f>SUM(ENERO:DICIEMBRE!Y295)</f>
        <v>1</v>
      </c>
      <c r="Z295" s="17">
        <f>SUM(ENERO:DICIEMBRE!Z295)</f>
        <v>0</v>
      </c>
      <c r="AA295" s="17">
        <f>SUM(ENERO:DICIEMBRE!AA295)</f>
        <v>0</v>
      </c>
      <c r="AB295" s="17">
        <f>SUM(ENERO:DICIEMBRE!AB295)</f>
        <v>9</v>
      </c>
      <c r="AC295" s="17">
        <f>SUM(ENERO:DICIEMBRE!AC295)</f>
        <v>10</v>
      </c>
      <c r="AD295" s="17">
        <f>SUM(ENERO:DICIEMBRE!AD295)</f>
        <v>29</v>
      </c>
      <c r="AE295" s="17">
        <f>SUM(ENERO:DICIEMBRE!AE295)</f>
        <v>43</v>
      </c>
      <c r="AF295" s="17">
        <f>SUM(ENERO:DICIEMBRE!AF295)</f>
        <v>81</v>
      </c>
      <c r="AG295" s="17">
        <f>SUM(ENERO:DICIEMBRE!AG295)</f>
        <v>27</v>
      </c>
      <c r="AH295" s="17">
        <f>SUM(ENERO:DICIEMBRE!AH295)</f>
        <v>56</v>
      </c>
      <c r="AI295" s="17">
        <f>SUM(ENERO:DICIEMBRE!AI295)</f>
        <v>130</v>
      </c>
      <c r="AJ295" s="17">
        <f>SUM(ENERO:DICIEMBRE!AJ295)</f>
        <v>146</v>
      </c>
      <c r="AK295" s="17">
        <f>SUM(ENERO:DICIEMBRE!AK295)</f>
        <v>88</v>
      </c>
      <c r="AL295" s="17">
        <f>SUM(ENERO:DICIEMBRE!AL295)</f>
        <v>124</v>
      </c>
      <c r="AM295" s="17">
        <f>SUM(ENERO:DICIEMBRE!AM295)</f>
        <v>5</v>
      </c>
      <c r="AN295" s="17">
        <f>SUM(ENERO:DICIEMBRE!AN295)</f>
        <v>1</v>
      </c>
      <c r="AO295" s="17">
        <f>SUM(ENERO:DICIEMBRE!AO295)</f>
        <v>0</v>
      </c>
      <c r="AP295" s="17">
        <f>SUM(ENERO:DICIEMBRE!AP295)</f>
        <v>0</v>
      </c>
      <c r="AQ295" s="17">
        <f>SUM(ENERO:DICIEMBRE!AQ295)</f>
        <v>169</v>
      </c>
      <c r="AR295" s="17">
        <f>SUM(ENERO:DICIEMBRE!AR295)</f>
        <v>0</v>
      </c>
      <c r="AS295" s="17">
        <f>SUM(ENERO:DICIEMBRE!AS295)</f>
        <v>0</v>
      </c>
      <c r="AT295" s="17">
        <f>SUM(ENERO:DICIEMBRE!AT295)</f>
        <v>81</v>
      </c>
      <c r="AU295" s="17">
        <f>SUM(ENERO:DICIEMBRE!AU295)</f>
        <v>0</v>
      </c>
      <c r="AV295" s="17">
        <f>SUM(ENERO:DICIEMBRE!AV295)</f>
        <v>0</v>
      </c>
      <c r="AW295" s="17">
        <f>SUM(ENERO:DICIEMBRE!AW295)</f>
        <v>0</v>
      </c>
      <c r="AX295" s="17">
        <f>SUM(ENERO:DICIEMBRE!AX295)</f>
        <v>0</v>
      </c>
      <c r="AY295" t="str">
        <f t="shared" si="215"/>
        <v/>
      </c>
      <c r="CA295" s="23" t="str">
        <f t="shared" si="216"/>
        <v/>
      </c>
      <c r="CB295" s="23" t="str">
        <f t="shared" si="217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8"/>
        <v/>
      </c>
      <c r="CG295" s="87"/>
      <c r="CH295" s="23" t="str">
        <f t="shared" si="219"/>
        <v/>
      </c>
      <c r="CI295" s="23" t="str">
        <f t="shared" si="220"/>
        <v/>
      </c>
      <c r="CJ295" s="87"/>
      <c r="CK295" s="23" t="str">
        <f t="shared" si="221"/>
        <v/>
      </c>
      <c r="CL295" s="23" t="str">
        <f t="shared" si="222"/>
        <v/>
      </c>
      <c r="CO295" s="24">
        <f t="shared" si="223"/>
        <v>0</v>
      </c>
      <c r="CP295" s="24">
        <f t="shared" si="224"/>
        <v>0</v>
      </c>
      <c r="CQ295" s="87"/>
      <c r="CR295" s="87"/>
      <c r="CS295" s="24">
        <f t="shared" si="238"/>
        <v>0</v>
      </c>
      <c r="CT295" s="24">
        <f t="shared" si="225"/>
        <v>0</v>
      </c>
      <c r="CU295" s="87"/>
      <c r="CV295" s="24">
        <f t="shared" si="226"/>
        <v>0</v>
      </c>
      <c r="CW295" s="24">
        <f t="shared" si="226"/>
        <v>0</v>
      </c>
      <c r="CX295" s="87"/>
      <c r="CY295" s="24">
        <f t="shared" si="227"/>
        <v>0</v>
      </c>
      <c r="CZ295" s="24">
        <f t="shared" si="227"/>
        <v>0</v>
      </c>
    </row>
    <row r="296" spans="1:104" x14ac:dyDescent="0.25">
      <c r="A296" s="1323"/>
      <c r="B296" s="1315" t="s">
        <v>298</v>
      </c>
      <c r="C296" s="1315"/>
      <c r="D296" s="464">
        <f t="shared" si="212"/>
        <v>298</v>
      </c>
      <c r="E296" s="465">
        <f t="shared" si="239"/>
        <v>110</v>
      </c>
      <c r="F296" s="147">
        <f t="shared" si="239"/>
        <v>188</v>
      </c>
      <c r="G296" s="17">
        <f>SUM(ENERO:DICIEMBRE!G296)</f>
        <v>0</v>
      </c>
      <c r="H296" s="17">
        <f>SUM(ENERO:DICIEMBRE!H296)</f>
        <v>0</v>
      </c>
      <c r="I296" s="17">
        <f>SUM(ENERO:DICIEMBRE!I296)</f>
        <v>0</v>
      </c>
      <c r="J296" s="17">
        <f>SUM(ENERO:DICIEMBRE!J296)</f>
        <v>0</v>
      </c>
      <c r="K296" s="17">
        <f>SUM(ENERO:DICIEMBRE!K296)</f>
        <v>0</v>
      </c>
      <c r="L296" s="17">
        <f>SUM(ENERO:DICIEMBRE!L296)</f>
        <v>0</v>
      </c>
      <c r="M296" s="17">
        <f>SUM(ENERO:DICIEMBRE!M296)</f>
        <v>0</v>
      </c>
      <c r="N296" s="17">
        <f>SUM(ENERO:DICIEMBRE!N296)</f>
        <v>0</v>
      </c>
      <c r="O296" s="17">
        <f>SUM(ENERO:DICIEMBRE!O296)</f>
        <v>0</v>
      </c>
      <c r="P296" s="17">
        <f>SUM(ENERO:DICIEMBRE!P296)</f>
        <v>0</v>
      </c>
      <c r="Q296" s="17">
        <f>SUM(ENERO:DICIEMBRE!Q296)</f>
        <v>1</v>
      </c>
      <c r="R296" s="17">
        <f>SUM(ENERO:DICIEMBRE!R296)</f>
        <v>0</v>
      </c>
      <c r="S296" s="17">
        <f>SUM(ENERO:DICIEMBRE!S296)</f>
        <v>0</v>
      </c>
      <c r="T296" s="17">
        <f>SUM(ENERO:DICIEMBRE!T296)</f>
        <v>0</v>
      </c>
      <c r="U296" s="17">
        <f>SUM(ENERO:DICIEMBRE!U296)</f>
        <v>0</v>
      </c>
      <c r="V296" s="17">
        <f>SUM(ENERO:DICIEMBRE!V296)</f>
        <v>0</v>
      </c>
      <c r="W296" s="17">
        <f>SUM(ENERO:DICIEMBRE!W296)</f>
        <v>1</v>
      </c>
      <c r="X296" s="17">
        <f>SUM(ENERO:DICIEMBRE!X296)</f>
        <v>0</v>
      </c>
      <c r="Y296" s="17">
        <f>SUM(ENERO:DICIEMBRE!Y296)</f>
        <v>1</v>
      </c>
      <c r="Z296" s="17">
        <f>SUM(ENERO:DICIEMBRE!Z296)</f>
        <v>0</v>
      </c>
      <c r="AA296" s="17">
        <f>SUM(ENERO:DICIEMBRE!AA296)</f>
        <v>0</v>
      </c>
      <c r="AB296" s="17">
        <f>SUM(ENERO:DICIEMBRE!AB296)</f>
        <v>10</v>
      </c>
      <c r="AC296" s="17">
        <f>SUM(ENERO:DICIEMBRE!AC296)</f>
        <v>10</v>
      </c>
      <c r="AD296" s="17">
        <f>SUM(ENERO:DICIEMBRE!AD296)</f>
        <v>20</v>
      </c>
      <c r="AE296" s="17">
        <f>SUM(ENERO:DICIEMBRE!AE296)</f>
        <v>13</v>
      </c>
      <c r="AF296" s="17">
        <f>SUM(ENERO:DICIEMBRE!AF296)</f>
        <v>45</v>
      </c>
      <c r="AG296" s="17">
        <f>SUM(ENERO:DICIEMBRE!AG296)</f>
        <v>10</v>
      </c>
      <c r="AH296" s="17">
        <f>SUM(ENERO:DICIEMBRE!AH296)</f>
        <v>15</v>
      </c>
      <c r="AI296" s="17">
        <f>SUM(ENERO:DICIEMBRE!AI296)</f>
        <v>47</v>
      </c>
      <c r="AJ296" s="17">
        <f>SUM(ENERO:DICIEMBRE!AJ296)</f>
        <v>60</v>
      </c>
      <c r="AK296" s="17">
        <f>SUM(ENERO:DICIEMBRE!AK296)</f>
        <v>27</v>
      </c>
      <c r="AL296" s="17">
        <f>SUM(ENERO:DICIEMBRE!AL296)</f>
        <v>38</v>
      </c>
      <c r="AM296" s="17">
        <f>SUM(ENERO:DICIEMBRE!AM296)</f>
        <v>2</v>
      </c>
      <c r="AN296" s="17">
        <f>SUM(ENERO:DICIEMBRE!AN296)</f>
        <v>2</v>
      </c>
      <c r="AO296" s="17">
        <f>SUM(ENERO:DICIEMBRE!AO296)</f>
        <v>0</v>
      </c>
      <c r="AP296" s="17">
        <f>SUM(ENERO:DICIEMBRE!AP296)</f>
        <v>0</v>
      </c>
      <c r="AQ296" s="17">
        <f>SUM(ENERO:DICIEMBRE!AQ296)</f>
        <v>0</v>
      </c>
      <c r="AR296" s="17">
        <f>SUM(ENERO:DICIEMBRE!AR296)</f>
        <v>0</v>
      </c>
      <c r="AS296" s="17">
        <f>SUM(ENERO:DICIEMBRE!AS296)</f>
        <v>0</v>
      </c>
      <c r="AT296" s="17">
        <f>SUM(ENERO:DICIEMBRE!AT296)</f>
        <v>27</v>
      </c>
      <c r="AU296" s="17">
        <f>SUM(ENERO:DICIEMBRE!AU296)</f>
        <v>0</v>
      </c>
      <c r="AV296" s="17">
        <f>SUM(ENERO:DICIEMBRE!AV296)</f>
        <v>0</v>
      </c>
      <c r="AW296" s="17">
        <f>SUM(ENERO:DICIEMBRE!AW296)</f>
        <v>0</v>
      </c>
      <c r="AX296" s="17">
        <f>SUM(ENERO:DICIEMBRE!AX296)</f>
        <v>0</v>
      </c>
      <c r="AY296" t="str">
        <f t="shared" si="215"/>
        <v/>
      </c>
      <c r="CA296" s="23" t="str">
        <f t="shared" si="216"/>
        <v/>
      </c>
      <c r="CB296" s="23" t="str">
        <f t="shared" si="217"/>
        <v/>
      </c>
      <c r="CC296" s="87"/>
      <c r="CD296" s="87"/>
      <c r="CE296" s="87"/>
      <c r="CF296" s="23" t="str">
        <f t="shared" si="218"/>
        <v/>
      </c>
      <c r="CG296" s="87"/>
      <c r="CH296" s="23" t="str">
        <f t="shared" si="219"/>
        <v/>
      </c>
      <c r="CI296" s="23" t="str">
        <f t="shared" si="220"/>
        <v/>
      </c>
      <c r="CJ296" s="87"/>
      <c r="CK296" s="23" t="str">
        <f t="shared" si="221"/>
        <v/>
      </c>
      <c r="CL296" s="23" t="str">
        <f t="shared" si="222"/>
        <v/>
      </c>
      <c r="CO296" s="24">
        <f t="shared" si="223"/>
        <v>0</v>
      </c>
      <c r="CP296" s="24">
        <f t="shared" si="224"/>
        <v>0</v>
      </c>
      <c r="CQ296" s="87"/>
      <c r="CR296" s="87"/>
      <c r="CS296" s="87"/>
      <c r="CT296" s="24">
        <f t="shared" si="225"/>
        <v>0</v>
      </c>
      <c r="CU296" s="87"/>
      <c r="CV296" s="24">
        <f t="shared" si="226"/>
        <v>0</v>
      </c>
      <c r="CW296" s="24">
        <f t="shared" si="226"/>
        <v>0</v>
      </c>
      <c r="CX296" s="87"/>
      <c r="CY296" s="24">
        <f t="shared" si="227"/>
        <v>0</v>
      </c>
      <c r="CZ296" s="24">
        <f t="shared" si="227"/>
        <v>0</v>
      </c>
    </row>
    <row r="297" spans="1:104" x14ac:dyDescent="0.25">
      <c r="A297" s="1323"/>
      <c r="B297" s="1279" t="s">
        <v>299</v>
      </c>
      <c r="C297" s="1281"/>
      <c r="D297" s="464">
        <f t="shared" si="212"/>
        <v>227</v>
      </c>
      <c r="E297" s="465">
        <f>SUM(O297+Q297+S297+U297+W297+Y297+AA297+AC297+AE297+AG297+AI297+AK297)</f>
        <v>86</v>
      </c>
      <c r="F297" s="147">
        <f>SUM(+P297+R297+T297+V297+X297+Z297+AB297+AD297+AF297+AH297+AJ297+AL297)</f>
        <v>141</v>
      </c>
      <c r="G297" s="17">
        <f>SUM(ENERO:DICIEMBRE!G297)</f>
        <v>0</v>
      </c>
      <c r="H297" s="17">
        <f>SUM(ENERO:DICIEMBRE!H297)</f>
        <v>0</v>
      </c>
      <c r="I297" s="17">
        <f>SUM(ENERO:DICIEMBRE!I297)</f>
        <v>0</v>
      </c>
      <c r="J297" s="17">
        <f>SUM(ENERO:DICIEMBRE!J297)</f>
        <v>0</v>
      </c>
      <c r="K297" s="17">
        <f>SUM(ENERO:DICIEMBRE!K297)</f>
        <v>0</v>
      </c>
      <c r="L297" s="17">
        <f>SUM(ENERO:DICIEMBRE!L297)</f>
        <v>0</v>
      </c>
      <c r="M297" s="17">
        <f>SUM(ENERO:DICIEMBRE!M297)</f>
        <v>0</v>
      </c>
      <c r="N297" s="17">
        <f>SUM(ENERO:DICIEMBRE!N297)</f>
        <v>0</v>
      </c>
      <c r="O297" s="17">
        <f>SUM(ENERO:DICIEMBRE!O297)</f>
        <v>0</v>
      </c>
      <c r="P297" s="17">
        <f>SUM(ENERO:DICIEMBRE!P297)</f>
        <v>0</v>
      </c>
      <c r="Q297" s="17">
        <f>SUM(ENERO:DICIEMBRE!Q297)</f>
        <v>0</v>
      </c>
      <c r="R297" s="17">
        <f>SUM(ENERO:DICIEMBRE!R297)</f>
        <v>0</v>
      </c>
      <c r="S297" s="17">
        <f>SUM(ENERO:DICIEMBRE!S297)</f>
        <v>0</v>
      </c>
      <c r="T297" s="17">
        <f>SUM(ENERO:DICIEMBRE!T297)</f>
        <v>0</v>
      </c>
      <c r="U297" s="17">
        <f>SUM(ENERO:DICIEMBRE!U297)</f>
        <v>0</v>
      </c>
      <c r="V297" s="17">
        <f>SUM(ENERO:DICIEMBRE!V297)</f>
        <v>0</v>
      </c>
      <c r="W297" s="17">
        <f>SUM(ENERO:DICIEMBRE!W297)</f>
        <v>0</v>
      </c>
      <c r="X297" s="17">
        <f>SUM(ENERO:DICIEMBRE!X297)</f>
        <v>0</v>
      </c>
      <c r="Y297" s="17">
        <f>SUM(ENERO:DICIEMBRE!Y297)</f>
        <v>1</v>
      </c>
      <c r="Z297" s="17">
        <f>SUM(ENERO:DICIEMBRE!Z297)</f>
        <v>0</v>
      </c>
      <c r="AA297" s="17">
        <f>SUM(ENERO:DICIEMBRE!AA297)</f>
        <v>0</v>
      </c>
      <c r="AB297" s="17">
        <f>SUM(ENERO:DICIEMBRE!AB297)</f>
        <v>3</v>
      </c>
      <c r="AC297" s="17">
        <f>SUM(ENERO:DICIEMBRE!AC297)</f>
        <v>3</v>
      </c>
      <c r="AD297" s="17">
        <f>SUM(ENERO:DICIEMBRE!AD297)</f>
        <v>16</v>
      </c>
      <c r="AE297" s="17">
        <f>SUM(ENERO:DICIEMBRE!AE297)</f>
        <v>22</v>
      </c>
      <c r="AF297" s="17">
        <f>SUM(ENERO:DICIEMBRE!AF297)</f>
        <v>34</v>
      </c>
      <c r="AG297" s="17">
        <f>SUM(ENERO:DICIEMBRE!AG297)</f>
        <v>10</v>
      </c>
      <c r="AH297" s="17">
        <f>SUM(ENERO:DICIEMBRE!AH297)</f>
        <v>17</v>
      </c>
      <c r="AI297" s="17">
        <f>SUM(ENERO:DICIEMBRE!AI297)</f>
        <v>22</v>
      </c>
      <c r="AJ297" s="17">
        <f>SUM(ENERO:DICIEMBRE!AJ297)</f>
        <v>33</v>
      </c>
      <c r="AK297" s="17">
        <f>SUM(ENERO:DICIEMBRE!AK297)</f>
        <v>28</v>
      </c>
      <c r="AL297" s="17">
        <f>SUM(ENERO:DICIEMBRE!AL297)</f>
        <v>38</v>
      </c>
      <c r="AM297" s="17">
        <f>SUM(ENERO:DICIEMBRE!AM297)</f>
        <v>1</v>
      </c>
      <c r="AN297" s="17">
        <f>SUM(ENERO:DICIEMBRE!AN297)</f>
        <v>0</v>
      </c>
      <c r="AO297" s="17">
        <f>SUM(ENERO:DICIEMBRE!AO297)</f>
        <v>0</v>
      </c>
      <c r="AP297" s="17">
        <f>SUM(ENERO:DICIEMBRE!AP297)</f>
        <v>0</v>
      </c>
      <c r="AQ297" s="17">
        <f>SUM(ENERO:DICIEMBRE!AQ297)</f>
        <v>0</v>
      </c>
      <c r="AR297" s="17">
        <f>SUM(ENERO:DICIEMBRE!AR297)</f>
        <v>0</v>
      </c>
      <c r="AS297" s="17">
        <f>SUM(ENERO:DICIEMBRE!AS297)</f>
        <v>0</v>
      </c>
      <c r="AT297" s="17">
        <f>SUM(ENERO:DICIEMBRE!AT297)</f>
        <v>20</v>
      </c>
      <c r="AU297" s="17">
        <f>SUM(ENERO:DICIEMBRE!AU297)</f>
        <v>0</v>
      </c>
      <c r="AV297" s="17">
        <f>SUM(ENERO:DICIEMBRE!AV297)</f>
        <v>1</v>
      </c>
      <c r="AW297" s="17">
        <f>SUM(ENERO:DICIEMBRE!AW297)</f>
        <v>0</v>
      </c>
      <c r="AX297" s="17">
        <f>SUM(ENERO:DICIEMBRE!AX297)</f>
        <v>0</v>
      </c>
      <c r="AY297" t="str">
        <f t="shared" si="215"/>
        <v/>
      </c>
      <c r="CA297" s="23" t="str">
        <f t="shared" si="216"/>
        <v/>
      </c>
      <c r="CB297" s="23" t="str">
        <f t="shared" si="217"/>
        <v/>
      </c>
      <c r="CC297" s="87"/>
      <c r="CD297" s="87"/>
      <c r="CE297" s="87"/>
      <c r="CF297" s="23" t="str">
        <f t="shared" si="218"/>
        <v/>
      </c>
      <c r="CG297" s="87"/>
      <c r="CH297" s="23" t="str">
        <f t="shared" si="219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21"/>
        <v/>
      </c>
      <c r="CL297" s="23" t="str">
        <f t="shared" si="222"/>
        <v/>
      </c>
      <c r="CO297" s="24">
        <f t="shared" si="223"/>
        <v>0</v>
      </c>
      <c r="CP297" s="24">
        <f t="shared" si="224"/>
        <v>0</v>
      </c>
      <c r="CQ297" s="87"/>
      <c r="CR297" s="87"/>
      <c r="CS297" s="87"/>
      <c r="CT297" s="24">
        <f t="shared" si="225"/>
        <v>0</v>
      </c>
      <c r="CU297" s="87"/>
      <c r="CV297" s="24">
        <f t="shared" si="226"/>
        <v>0</v>
      </c>
      <c r="CW297" s="24">
        <f t="shared" si="226"/>
        <v>0</v>
      </c>
      <c r="CX297" s="24">
        <f>IF(AND($D297&gt;0,AV297=""),1,IF(AV297&gt;$D297,1,0))</f>
        <v>0</v>
      </c>
      <c r="CY297" s="24">
        <f t="shared" si="227"/>
        <v>0</v>
      </c>
      <c r="CZ297" s="24">
        <f t="shared" si="227"/>
        <v>0</v>
      </c>
    </row>
    <row r="298" spans="1:104" x14ac:dyDescent="0.25">
      <c r="A298" s="1323"/>
      <c r="B298" s="1279" t="s">
        <v>300</v>
      </c>
      <c r="C298" s="1281"/>
      <c r="D298" s="464">
        <f t="shared" si="212"/>
        <v>88</v>
      </c>
      <c r="E298" s="465">
        <f>SUM(O298+Q298+S298+U298+W298+Y298+AA298+AC298+AE298+AG298+AI298+AK298)</f>
        <v>32</v>
      </c>
      <c r="F298" s="147">
        <f>SUM(P298+R298+T298+V298+X298+Z298+AB298+AD298+AF298+AH298+AJ298+AL298)</f>
        <v>56</v>
      </c>
      <c r="G298" s="17">
        <f>SUM(ENERO:DICIEMBRE!G298)</f>
        <v>0</v>
      </c>
      <c r="H298" s="17">
        <f>SUM(ENERO:DICIEMBRE!H298)</f>
        <v>0</v>
      </c>
      <c r="I298" s="17">
        <f>SUM(ENERO:DICIEMBRE!I298)</f>
        <v>0</v>
      </c>
      <c r="J298" s="17">
        <f>SUM(ENERO:DICIEMBRE!J298)</f>
        <v>0</v>
      </c>
      <c r="K298" s="17">
        <f>SUM(ENERO:DICIEMBRE!K298)</f>
        <v>0</v>
      </c>
      <c r="L298" s="17">
        <f>SUM(ENERO:DICIEMBRE!L298)</f>
        <v>0</v>
      </c>
      <c r="M298" s="17">
        <f>SUM(ENERO:DICIEMBRE!M298)</f>
        <v>0</v>
      </c>
      <c r="N298" s="17">
        <f>SUM(ENERO:DICIEMBRE!N298)</f>
        <v>0</v>
      </c>
      <c r="O298" s="17">
        <f>SUM(ENERO:DICIEMBRE!O298)</f>
        <v>0</v>
      </c>
      <c r="P298" s="17">
        <f>SUM(ENERO:DICIEMBRE!P298)</f>
        <v>0</v>
      </c>
      <c r="Q298" s="17">
        <f>SUM(ENERO:DICIEMBRE!Q298)</f>
        <v>0</v>
      </c>
      <c r="R298" s="17">
        <f>SUM(ENERO:DICIEMBRE!R298)</f>
        <v>0</v>
      </c>
      <c r="S298" s="17">
        <f>SUM(ENERO:DICIEMBRE!S298)</f>
        <v>0</v>
      </c>
      <c r="T298" s="17">
        <f>SUM(ENERO:DICIEMBRE!T298)</f>
        <v>0</v>
      </c>
      <c r="U298" s="17">
        <f>SUM(ENERO:DICIEMBRE!U298)</f>
        <v>0</v>
      </c>
      <c r="V298" s="17">
        <f>SUM(ENERO:DICIEMBRE!V298)</f>
        <v>0</v>
      </c>
      <c r="W298" s="17">
        <f>SUM(ENERO:DICIEMBRE!W298)</f>
        <v>0</v>
      </c>
      <c r="X298" s="17">
        <f>SUM(ENERO:DICIEMBRE!X298)</f>
        <v>0</v>
      </c>
      <c r="Y298" s="17">
        <f>SUM(ENERO:DICIEMBRE!Y298)</f>
        <v>0</v>
      </c>
      <c r="Z298" s="17">
        <f>SUM(ENERO:DICIEMBRE!Z298)</f>
        <v>0</v>
      </c>
      <c r="AA298" s="17">
        <f>SUM(ENERO:DICIEMBRE!AA298)</f>
        <v>0</v>
      </c>
      <c r="AB298" s="17">
        <f>SUM(ENERO:DICIEMBRE!AB298)</f>
        <v>2</v>
      </c>
      <c r="AC298" s="17">
        <f>SUM(ENERO:DICIEMBRE!AC298)</f>
        <v>3</v>
      </c>
      <c r="AD298" s="17">
        <f>SUM(ENERO:DICIEMBRE!AD298)</f>
        <v>8</v>
      </c>
      <c r="AE298" s="17">
        <f>SUM(ENERO:DICIEMBRE!AE298)</f>
        <v>6</v>
      </c>
      <c r="AF298" s="17">
        <f>SUM(ENERO:DICIEMBRE!AF298)</f>
        <v>11</v>
      </c>
      <c r="AG298" s="17">
        <f>SUM(ENERO:DICIEMBRE!AG298)</f>
        <v>3</v>
      </c>
      <c r="AH298" s="17">
        <f>SUM(ENERO:DICIEMBRE!AH298)</f>
        <v>7</v>
      </c>
      <c r="AI298" s="17">
        <f>SUM(ENERO:DICIEMBRE!AI298)</f>
        <v>11</v>
      </c>
      <c r="AJ298" s="17">
        <f>SUM(ENERO:DICIEMBRE!AJ298)</f>
        <v>14</v>
      </c>
      <c r="AK298" s="17">
        <f>SUM(ENERO:DICIEMBRE!AK298)</f>
        <v>9</v>
      </c>
      <c r="AL298" s="17">
        <f>SUM(ENERO:DICIEMBRE!AL298)</f>
        <v>14</v>
      </c>
      <c r="AM298" s="17">
        <f>SUM(ENERO:DICIEMBRE!AM298)</f>
        <v>0</v>
      </c>
      <c r="AN298" s="17">
        <f>SUM(ENERO:DICIEMBRE!AN298)</f>
        <v>0</v>
      </c>
      <c r="AO298" s="17">
        <f>SUM(ENERO:DICIEMBRE!AO298)</f>
        <v>0</v>
      </c>
      <c r="AP298" s="17">
        <f>SUM(ENERO:DICIEMBRE!AP298)</f>
        <v>0</v>
      </c>
      <c r="AQ298" s="17">
        <f>SUM(ENERO:DICIEMBRE!AQ298)</f>
        <v>0</v>
      </c>
      <c r="AR298" s="17">
        <f>SUM(ENERO:DICIEMBRE!AR298)</f>
        <v>0</v>
      </c>
      <c r="AS298" s="17">
        <f>SUM(ENERO:DICIEMBRE!AS298)</f>
        <v>0</v>
      </c>
      <c r="AT298" s="17">
        <f>SUM(ENERO:DICIEMBRE!AT298)</f>
        <v>5</v>
      </c>
      <c r="AU298" s="17">
        <f>SUM(ENERO:DICIEMBRE!AU298)</f>
        <v>0</v>
      </c>
      <c r="AV298" s="17">
        <f>SUM(ENERO:DICIEMBRE!AV298)</f>
        <v>0</v>
      </c>
      <c r="AW298" s="17">
        <f>SUM(ENERO:DICIEMBRE!AW298)</f>
        <v>0</v>
      </c>
      <c r="AX298" s="17">
        <f>SUM(ENERO:DICIEMBRE!AX298)</f>
        <v>0</v>
      </c>
      <c r="AY298" t="str">
        <f t="shared" si="215"/>
        <v/>
      </c>
      <c r="CA298" s="23" t="str">
        <f t="shared" si="216"/>
        <v/>
      </c>
      <c r="CB298" s="23" t="str">
        <f t="shared" si="217"/>
        <v/>
      </c>
      <c r="CC298" s="87"/>
      <c r="CD298" s="87"/>
      <c r="CE298" s="87"/>
      <c r="CF298" s="23" t="str">
        <f t="shared" si="218"/>
        <v/>
      </c>
      <c r="CG298" s="87"/>
      <c r="CH298" s="23" t="str">
        <f t="shared" si="219"/>
        <v/>
      </c>
      <c r="CI298" s="23" t="str">
        <f t="shared" si="220"/>
        <v/>
      </c>
      <c r="CJ298" s="87"/>
      <c r="CK298" s="23" t="str">
        <f t="shared" si="221"/>
        <v/>
      </c>
      <c r="CL298" s="23" t="str">
        <f t="shared" si="222"/>
        <v/>
      </c>
      <c r="CO298" s="24">
        <f t="shared" si="223"/>
        <v>0</v>
      </c>
      <c r="CP298" s="24">
        <f t="shared" si="224"/>
        <v>0</v>
      </c>
      <c r="CQ298" s="87"/>
      <c r="CR298" s="87"/>
      <c r="CS298" s="87"/>
      <c r="CT298" s="24">
        <f t="shared" si="225"/>
        <v>0</v>
      </c>
      <c r="CU298" s="87"/>
      <c r="CV298" s="24">
        <f t="shared" si="226"/>
        <v>0</v>
      </c>
      <c r="CW298" s="24">
        <f t="shared" si="226"/>
        <v>0</v>
      </c>
      <c r="CX298" s="87"/>
      <c r="CY298" s="24">
        <f t="shared" si="227"/>
        <v>0</v>
      </c>
      <c r="CZ298" s="24">
        <f t="shared" si="227"/>
        <v>0</v>
      </c>
    </row>
    <row r="299" spans="1:104" x14ac:dyDescent="0.25">
      <c r="A299" s="1324"/>
      <c r="B299" s="1316" t="s">
        <v>301</v>
      </c>
      <c r="C299" s="1316"/>
      <c r="D299" s="396">
        <f t="shared" si="212"/>
        <v>6</v>
      </c>
      <c r="E299" s="109">
        <f>SUM(O299+Q299+S299+U299+W299+Y299+AA299+AC299+AE299+AG299+AI299+AK299)</f>
        <v>2</v>
      </c>
      <c r="F299" s="78">
        <f>SUM(P299+R299+T299+V299+X299+Z299+AB299+AD299+AF299+AH299+AJ299+AL299)</f>
        <v>4</v>
      </c>
      <c r="G299" s="17">
        <f>SUM(ENERO:DICIEMBRE!G299)</f>
        <v>0</v>
      </c>
      <c r="H299" s="17">
        <f>SUM(ENERO:DICIEMBRE!H299)</f>
        <v>0</v>
      </c>
      <c r="I299" s="17">
        <f>SUM(ENERO:DICIEMBRE!I299)</f>
        <v>0</v>
      </c>
      <c r="J299" s="17">
        <f>SUM(ENERO:DICIEMBRE!J299)</f>
        <v>0</v>
      </c>
      <c r="K299" s="17">
        <f>SUM(ENERO:DICIEMBRE!K299)</f>
        <v>0</v>
      </c>
      <c r="L299" s="17">
        <f>SUM(ENERO:DICIEMBRE!L299)</f>
        <v>0</v>
      </c>
      <c r="M299" s="17">
        <f>SUM(ENERO:DICIEMBRE!M299)</f>
        <v>0</v>
      </c>
      <c r="N299" s="17">
        <f>SUM(ENERO:DICIEMBRE!N299)</f>
        <v>0</v>
      </c>
      <c r="O299" s="17">
        <f>SUM(ENERO:DICIEMBRE!O299)</f>
        <v>0</v>
      </c>
      <c r="P299" s="17">
        <f>SUM(ENERO:DICIEMBRE!P299)</f>
        <v>0</v>
      </c>
      <c r="Q299" s="17">
        <f>SUM(ENERO:DICIEMBRE!Q299)</f>
        <v>0</v>
      </c>
      <c r="R299" s="17">
        <f>SUM(ENERO:DICIEMBRE!R299)</f>
        <v>0</v>
      </c>
      <c r="S299" s="17">
        <f>SUM(ENERO:DICIEMBRE!S299)</f>
        <v>0</v>
      </c>
      <c r="T299" s="17">
        <f>SUM(ENERO:DICIEMBRE!T299)</f>
        <v>0</v>
      </c>
      <c r="U299" s="17">
        <f>SUM(ENERO:DICIEMBRE!U299)</f>
        <v>0</v>
      </c>
      <c r="V299" s="17">
        <f>SUM(ENERO:DICIEMBRE!V299)</f>
        <v>0</v>
      </c>
      <c r="W299" s="17">
        <f>SUM(ENERO:DICIEMBRE!W299)</f>
        <v>0</v>
      </c>
      <c r="X299" s="17">
        <f>SUM(ENERO:DICIEMBRE!X299)</f>
        <v>0</v>
      </c>
      <c r="Y299" s="17">
        <f>SUM(ENERO:DICIEMBRE!Y299)</f>
        <v>0</v>
      </c>
      <c r="Z299" s="17">
        <f>SUM(ENERO:DICIEMBRE!Z299)</f>
        <v>0</v>
      </c>
      <c r="AA299" s="17">
        <f>SUM(ENERO:DICIEMBRE!AA299)</f>
        <v>0</v>
      </c>
      <c r="AB299" s="17">
        <f>SUM(ENERO:DICIEMBRE!AB299)</f>
        <v>0</v>
      </c>
      <c r="AC299" s="17">
        <f>SUM(ENERO:DICIEMBRE!AC299)</f>
        <v>0</v>
      </c>
      <c r="AD299" s="17">
        <f>SUM(ENERO:DICIEMBRE!AD299)</f>
        <v>1</v>
      </c>
      <c r="AE299" s="17">
        <f>SUM(ENERO:DICIEMBRE!AE299)</f>
        <v>0</v>
      </c>
      <c r="AF299" s="17">
        <f>SUM(ENERO:DICIEMBRE!AF299)</f>
        <v>1</v>
      </c>
      <c r="AG299" s="17">
        <f>SUM(ENERO:DICIEMBRE!AG299)</f>
        <v>0</v>
      </c>
      <c r="AH299" s="17">
        <f>SUM(ENERO:DICIEMBRE!AH299)</f>
        <v>0</v>
      </c>
      <c r="AI299" s="17">
        <f>SUM(ENERO:DICIEMBRE!AI299)</f>
        <v>2</v>
      </c>
      <c r="AJ299" s="17">
        <f>SUM(ENERO:DICIEMBRE!AJ299)</f>
        <v>1</v>
      </c>
      <c r="AK299" s="17">
        <f>SUM(ENERO:DICIEMBRE!AK299)</f>
        <v>0</v>
      </c>
      <c r="AL299" s="17">
        <f>SUM(ENERO:DICIEMBRE!AL299)</f>
        <v>1</v>
      </c>
      <c r="AM299" s="17">
        <f>SUM(ENERO:DICIEMBRE!AM299)</f>
        <v>0</v>
      </c>
      <c r="AN299" s="17">
        <f>SUM(ENERO:DICIEMBRE!AN299)</f>
        <v>0</v>
      </c>
      <c r="AO299" s="17">
        <f>SUM(ENERO:DICIEMBRE!AO299)</f>
        <v>0</v>
      </c>
      <c r="AP299" s="17">
        <f>SUM(ENERO:DICIEMBRE!AP299)</f>
        <v>0</v>
      </c>
      <c r="AQ299" s="17">
        <f>SUM(ENERO:DICIEMBRE!AQ299)</f>
        <v>0</v>
      </c>
      <c r="AR299" s="17">
        <f>SUM(ENERO:DICIEMBRE!AR299)</f>
        <v>0</v>
      </c>
      <c r="AS299" s="17">
        <f>SUM(ENERO:DICIEMBRE!AS299)</f>
        <v>0</v>
      </c>
      <c r="AT299" s="17">
        <f>SUM(ENERO:DICIEMBRE!AT299)</f>
        <v>0</v>
      </c>
      <c r="AU299" s="17">
        <f>SUM(ENERO:DICIEMBRE!AU299)</f>
        <v>0</v>
      </c>
      <c r="AV299" s="17">
        <f>SUM(ENERO:DICIEMBRE!AV299)</f>
        <v>0</v>
      </c>
      <c r="AW299" s="17">
        <f>SUM(ENERO:DICIEMBRE!AW299)</f>
        <v>0</v>
      </c>
      <c r="AX299" s="17">
        <f>SUM(ENERO:DICIEMBRE!AX299)</f>
        <v>0</v>
      </c>
      <c r="AY299" t="str">
        <f t="shared" si="215"/>
        <v/>
      </c>
      <c r="CA299" s="23" t="str">
        <f t="shared" si="216"/>
        <v/>
      </c>
      <c r="CB299" s="23" t="str">
        <f t="shared" si="217"/>
        <v/>
      </c>
      <c r="CC299" s="87"/>
      <c r="CD299" s="87"/>
      <c r="CE299" s="87"/>
      <c r="CF299" s="23" t="str">
        <f t="shared" si="218"/>
        <v/>
      </c>
      <c r="CG299" s="87"/>
      <c r="CH299" s="23" t="str">
        <f t="shared" si="219"/>
        <v/>
      </c>
      <c r="CI299" s="23" t="str">
        <f t="shared" si="220"/>
        <v/>
      </c>
      <c r="CJ299" s="87"/>
      <c r="CK299" s="23" t="str">
        <f t="shared" si="221"/>
        <v/>
      </c>
      <c r="CL299" s="23" t="str">
        <f t="shared" si="222"/>
        <v/>
      </c>
      <c r="CO299" s="24">
        <f t="shared" si="223"/>
        <v>0</v>
      </c>
      <c r="CP299" s="24">
        <f t="shared" si="224"/>
        <v>0</v>
      </c>
      <c r="CQ299" s="87"/>
      <c r="CR299" s="87"/>
      <c r="CS299" s="87"/>
      <c r="CT299" s="24">
        <f t="shared" si="225"/>
        <v>0</v>
      </c>
      <c r="CU299" s="87"/>
      <c r="CV299" s="24">
        <f t="shared" si="226"/>
        <v>0</v>
      </c>
      <c r="CW299" s="24">
        <f t="shared" si="226"/>
        <v>0</v>
      </c>
      <c r="CX299" s="87"/>
      <c r="CY299" s="24">
        <f t="shared" si="227"/>
        <v>0</v>
      </c>
      <c r="CZ299" s="24">
        <f t="shared" si="227"/>
        <v>0</v>
      </c>
    </row>
    <row r="300" spans="1:104" x14ac:dyDescent="0.25">
      <c r="A300" s="1326" t="s">
        <v>306</v>
      </c>
      <c r="B300" s="1325" t="s">
        <v>296</v>
      </c>
      <c r="C300" s="1325"/>
      <c r="D300" s="501">
        <f t="shared" si="212"/>
        <v>0</v>
      </c>
      <c r="E300" s="139">
        <f>SUM(W300+Y300+AA300+AC300+AE300+AG300+AI300+AK300)</f>
        <v>0</v>
      </c>
      <c r="F300" s="68">
        <f>SUM(X300+Z300+AB300+AD300+AF300+AH300+AJ300+AL300)</f>
        <v>0</v>
      </c>
      <c r="G300" s="17">
        <f>SUM(ENERO:DICIEMBRE!G300)</f>
        <v>0</v>
      </c>
      <c r="H300" s="17">
        <f>SUM(ENERO:DICIEMBRE!H300)</f>
        <v>0</v>
      </c>
      <c r="I300" s="17">
        <f>SUM(ENERO:DICIEMBRE!I300)</f>
        <v>0</v>
      </c>
      <c r="J300" s="17">
        <f>SUM(ENERO:DICIEMBRE!J300)</f>
        <v>0</v>
      </c>
      <c r="K300" s="17">
        <f>SUM(ENERO:DICIEMBRE!K300)</f>
        <v>0</v>
      </c>
      <c r="L300" s="17">
        <f>SUM(ENERO:DICIEMBRE!L300)</f>
        <v>0</v>
      </c>
      <c r="M300" s="17">
        <f>SUM(ENERO:DICIEMBRE!M300)</f>
        <v>0</v>
      </c>
      <c r="N300" s="17">
        <f>SUM(ENERO:DICIEMBRE!N300)</f>
        <v>0</v>
      </c>
      <c r="O300" s="17">
        <f>SUM(ENERO:DICIEMBRE!O300)</f>
        <v>0</v>
      </c>
      <c r="P300" s="17">
        <f>SUM(ENERO:DICIEMBRE!P300)</f>
        <v>0</v>
      </c>
      <c r="Q300" s="17">
        <f>SUM(ENERO:DICIEMBRE!Q300)</f>
        <v>0</v>
      </c>
      <c r="R300" s="17">
        <f>SUM(ENERO:DICIEMBRE!R300)</f>
        <v>0</v>
      </c>
      <c r="S300" s="17">
        <f>SUM(ENERO:DICIEMBRE!S300)</f>
        <v>0</v>
      </c>
      <c r="T300" s="17">
        <f>SUM(ENERO:DICIEMBRE!T300)</f>
        <v>0</v>
      </c>
      <c r="U300" s="17">
        <f>SUM(ENERO:DICIEMBRE!U300)</f>
        <v>0</v>
      </c>
      <c r="V300" s="17">
        <f>SUM(ENERO:DICIEMBRE!V300)</f>
        <v>0</v>
      </c>
      <c r="W300" s="17">
        <f>SUM(ENERO:DICIEMBRE!W300)</f>
        <v>0</v>
      </c>
      <c r="X300" s="17">
        <f>SUM(ENERO:DICIEMBRE!X300)</f>
        <v>0</v>
      </c>
      <c r="Y300" s="17">
        <f>SUM(ENERO:DICIEMBRE!Y300)</f>
        <v>0</v>
      </c>
      <c r="Z300" s="17">
        <f>SUM(ENERO:DICIEMBRE!Z300)</f>
        <v>0</v>
      </c>
      <c r="AA300" s="17">
        <f>SUM(ENERO:DICIEMBRE!AA300)</f>
        <v>0</v>
      </c>
      <c r="AB300" s="17">
        <f>SUM(ENERO:DICIEMBRE!AB300)</f>
        <v>0</v>
      </c>
      <c r="AC300" s="17">
        <f>SUM(ENERO:DICIEMBRE!AC300)</f>
        <v>0</v>
      </c>
      <c r="AD300" s="17">
        <f>SUM(ENERO:DICIEMBRE!AD300)</f>
        <v>0</v>
      </c>
      <c r="AE300" s="17">
        <f>SUM(ENERO:DICIEMBRE!AE300)</f>
        <v>0</v>
      </c>
      <c r="AF300" s="17">
        <f>SUM(ENERO:DICIEMBRE!AF300)</f>
        <v>0</v>
      </c>
      <c r="AG300" s="17">
        <f>SUM(ENERO:DICIEMBRE!AG300)</f>
        <v>0</v>
      </c>
      <c r="AH300" s="17">
        <f>SUM(ENERO:DICIEMBRE!AH300)</f>
        <v>0</v>
      </c>
      <c r="AI300" s="17">
        <f>SUM(ENERO:DICIEMBRE!AI300)</f>
        <v>0</v>
      </c>
      <c r="AJ300" s="17">
        <f>SUM(ENERO:DICIEMBRE!AJ300)</f>
        <v>0</v>
      </c>
      <c r="AK300" s="17">
        <f>SUM(ENERO:DICIEMBRE!AK300)</f>
        <v>0</v>
      </c>
      <c r="AL300" s="17">
        <f>SUM(ENERO:DICIEMBRE!AL300)</f>
        <v>0</v>
      </c>
      <c r="AM300" s="17">
        <f>SUM(ENERO:DICIEMBRE!AM300)</f>
        <v>0</v>
      </c>
      <c r="AN300" s="17">
        <f>SUM(ENERO:DICIEMBRE!AN300)</f>
        <v>0</v>
      </c>
      <c r="AO300" s="17">
        <f>SUM(ENERO:DICIEMBRE!AO300)</f>
        <v>0</v>
      </c>
      <c r="AP300" s="17">
        <f>SUM(ENERO:DICIEMBRE!AP300)</f>
        <v>0</v>
      </c>
      <c r="AQ300" s="17">
        <f>SUM(ENERO:DICIEMBRE!AQ300)</f>
        <v>0</v>
      </c>
      <c r="AR300" s="17">
        <f>SUM(ENERO:DICIEMBRE!AR300)</f>
        <v>0</v>
      </c>
      <c r="AS300" s="17">
        <f>SUM(ENERO:DICIEMBRE!AS300)</f>
        <v>0</v>
      </c>
      <c r="AT300" s="17">
        <f>SUM(ENERO:DICIEMBRE!AT300)</f>
        <v>0</v>
      </c>
      <c r="AU300" s="17">
        <f>SUM(ENERO:DICIEMBRE!AU300)</f>
        <v>0</v>
      </c>
      <c r="AV300" s="17">
        <f>SUM(ENERO:DICIEMBRE!AV300)</f>
        <v>0</v>
      </c>
      <c r="AW300" s="17">
        <f>SUM(ENERO:DICIEMBRE!AW300)</f>
        <v>0</v>
      </c>
      <c r="AX300" s="17">
        <f>SUM(ENERO:DICIEMBRE!AX300)</f>
        <v>0</v>
      </c>
      <c r="AY300" t="str">
        <f t="shared" si="215"/>
        <v/>
      </c>
      <c r="CA300" s="23" t="str">
        <f t="shared" si="216"/>
        <v/>
      </c>
      <c r="CB300" s="23" t="str">
        <f t="shared" si="217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8"/>
        <v/>
      </c>
      <c r="CG300" s="87"/>
      <c r="CH300" s="23" t="str">
        <f t="shared" si="219"/>
        <v/>
      </c>
      <c r="CI300" s="23" t="str">
        <f t="shared" si="220"/>
        <v/>
      </c>
      <c r="CJ300" s="87"/>
      <c r="CK300" s="23" t="str">
        <f t="shared" si="221"/>
        <v/>
      </c>
      <c r="CL300" s="23" t="str">
        <f t="shared" si="222"/>
        <v/>
      </c>
      <c r="CO300" s="24">
        <f t="shared" si="223"/>
        <v>0</v>
      </c>
      <c r="CP300" s="24">
        <f t="shared" si="224"/>
        <v>0</v>
      </c>
      <c r="CQ300" s="24">
        <f>IF(AND($D300&gt;0,AO300=""),1,IF(AO300&gt;$D300,1,0))</f>
        <v>0</v>
      </c>
      <c r="CR300" s="24">
        <f t="shared" ref="CR300:CS301" si="240">IF(AND($D300&gt;0,AP300=""),1,IF(AP300&gt;$D300,1,0))</f>
        <v>0</v>
      </c>
      <c r="CS300" s="24">
        <f t="shared" si="240"/>
        <v>0</v>
      </c>
      <c r="CT300" s="24">
        <f t="shared" si="225"/>
        <v>0</v>
      </c>
      <c r="CU300" s="87"/>
      <c r="CV300" s="24">
        <f t="shared" si="226"/>
        <v>0</v>
      </c>
      <c r="CW300" s="24">
        <f t="shared" si="226"/>
        <v>0</v>
      </c>
      <c r="CX300" s="87"/>
      <c r="CY300" s="24">
        <f t="shared" si="227"/>
        <v>0</v>
      </c>
      <c r="CZ300" s="24">
        <f t="shared" si="227"/>
        <v>0</v>
      </c>
    </row>
    <row r="301" spans="1:104" x14ac:dyDescent="0.25">
      <c r="A301" s="1327"/>
      <c r="B301" s="1315" t="s">
        <v>297</v>
      </c>
      <c r="C301" s="1315"/>
      <c r="D301" s="464">
        <f t="shared" si="212"/>
        <v>0</v>
      </c>
      <c r="E301" s="465">
        <f t="shared" ref="E301:E311" si="241">SUM(W301+Y301+AA301+AC301+AE301+AG301+AI301+AK301)</f>
        <v>0</v>
      </c>
      <c r="F301" s="486">
        <f t="shared" ref="F301:F311" si="242">SUM(X301+Z301+AB301+AD301+AF301+AH301+AJ301+AL301)</f>
        <v>0</v>
      </c>
      <c r="G301" s="17">
        <f>SUM(ENERO:DICIEMBRE!G301)</f>
        <v>0</v>
      </c>
      <c r="H301" s="17">
        <f>SUM(ENERO:DICIEMBRE!H301)</f>
        <v>0</v>
      </c>
      <c r="I301" s="17">
        <f>SUM(ENERO:DICIEMBRE!I301)</f>
        <v>0</v>
      </c>
      <c r="J301" s="17">
        <f>SUM(ENERO:DICIEMBRE!J301)</f>
        <v>0</v>
      </c>
      <c r="K301" s="17">
        <f>SUM(ENERO:DICIEMBRE!K301)</f>
        <v>0</v>
      </c>
      <c r="L301" s="17">
        <f>SUM(ENERO:DICIEMBRE!L301)</f>
        <v>0</v>
      </c>
      <c r="M301" s="17">
        <f>SUM(ENERO:DICIEMBRE!M301)</f>
        <v>0</v>
      </c>
      <c r="N301" s="17">
        <f>SUM(ENERO:DICIEMBRE!N301)</f>
        <v>0</v>
      </c>
      <c r="O301" s="17">
        <f>SUM(ENERO:DICIEMBRE!O301)</f>
        <v>0</v>
      </c>
      <c r="P301" s="17">
        <f>SUM(ENERO:DICIEMBRE!P301)</f>
        <v>0</v>
      </c>
      <c r="Q301" s="17">
        <f>SUM(ENERO:DICIEMBRE!Q301)</f>
        <v>0</v>
      </c>
      <c r="R301" s="17">
        <f>SUM(ENERO:DICIEMBRE!R301)</f>
        <v>0</v>
      </c>
      <c r="S301" s="17">
        <f>SUM(ENERO:DICIEMBRE!S301)</f>
        <v>0</v>
      </c>
      <c r="T301" s="17">
        <f>SUM(ENERO:DICIEMBRE!T301)</f>
        <v>0</v>
      </c>
      <c r="U301" s="17">
        <f>SUM(ENERO:DICIEMBRE!U301)</f>
        <v>0</v>
      </c>
      <c r="V301" s="17">
        <f>SUM(ENERO:DICIEMBRE!V301)</f>
        <v>0</v>
      </c>
      <c r="W301" s="17">
        <f>SUM(ENERO:DICIEMBRE!W301)</f>
        <v>0</v>
      </c>
      <c r="X301" s="17">
        <f>SUM(ENERO:DICIEMBRE!X301)</f>
        <v>0</v>
      </c>
      <c r="Y301" s="17">
        <f>SUM(ENERO:DICIEMBRE!Y301)</f>
        <v>0</v>
      </c>
      <c r="Z301" s="17">
        <f>SUM(ENERO:DICIEMBRE!Z301)</f>
        <v>0</v>
      </c>
      <c r="AA301" s="17">
        <f>SUM(ENERO:DICIEMBRE!AA301)</f>
        <v>0</v>
      </c>
      <c r="AB301" s="17">
        <f>SUM(ENERO:DICIEMBRE!AB301)</f>
        <v>0</v>
      </c>
      <c r="AC301" s="17">
        <f>SUM(ENERO:DICIEMBRE!AC301)</f>
        <v>0</v>
      </c>
      <c r="AD301" s="17">
        <f>SUM(ENERO:DICIEMBRE!AD301)</f>
        <v>0</v>
      </c>
      <c r="AE301" s="17">
        <f>SUM(ENERO:DICIEMBRE!AE301)</f>
        <v>0</v>
      </c>
      <c r="AF301" s="17">
        <f>SUM(ENERO:DICIEMBRE!AF301)</f>
        <v>0</v>
      </c>
      <c r="AG301" s="17">
        <f>SUM(ENERO:DICIEMBRE!AG301)</f>
        <v>0</v>
      </c>
      <c r="AH301" s="17">
        <f>SUM(ENERO:DICIEMBRE!AH301)</f>
        <v>0</v>
      </c>
      <c r="AI301" s="17">
        <f>SUM(ENERO:DICIEMBRE!AI301)</f>
        <v>0</v>
      </c>
      <c r="AJ301" s="17">
        <f>SUM(ENERO:DICIEMBRE!AJ301)</f>
        <v>0</v>
      </c>
      <c r="AK301" s="17">
        <f>SUM(ENERO:DICIEMBRE!AK301)</f>
        <v>0</v>
      </c>
      <c r="AL301" s="17">
        <f>SUM(ENERO:DICIEMBRE!AL301)</f>
        <v>0</v>
      </c>
      <c r="AM301" s="17">
        <f>SUM(ENERO:DICIEMBRE!AM301)</f>
        <v>0</v>
      </c>
      <c r="AN301" s="17">
        <f>SUM(ENERO:DICIEMBRE!AN301)</f>
        <v>0</v>
      </c>
      <c r="AO301" s="17">
        <f>SUM(ENERO:DICIEMBRE!AO301)</f>
        <v>0</v>
      </c>
      <c r="AP301" s="17">
        <f>SUM(ENERO:DICIEMBRE!AP301)</f>
        <v>0</v>
      </c>
      <c r="AQ301" s="17">
        <f>SUM(ENERO:DICIEMBRE!AQ301)</f>
        <v>0</v>
      </c>
      <c r="AR301" s="17">
        <f>SUM(ENERO:DICIEMBRE!AR301)</f>
        <v>0</v>
      </c>
      <c r="AS301" s="17">
        <f>SUM(ENERO:DICIEMBRE!AS301)</f>
        <v>0</v>
      </c>
      <c r="AT301" s="17">
        <f>SUM(ENERO:DICIEMBRE!AT301)</f>
        <v>0</v>
      </c>
      <c r="AU301" s="17">
        <f>SUM(ENERO:DICIEMBRE!AU301)</f>
        <v>0</v>
      </c>
      <c r="AV301" s="17">
        <f>SUM(ENERO:DICIEMBRE!AV301)</f>
        <v>0</v>
      </c>
      <c r="AW301" s="17">
        <f>SUM(ENERO:DICIEMBRE!AW301)</f>
        <v>0</v>
      </c>
      <c r="AX301" s="17">
        <f>SUM(ENERO:DICIEMBRE!AX301)</f>
        <v>0</v>
      </c>
      <c r="AY301" t="str">
        <f t="shared" si="215"/>
        <v/>
      </c>
      <c r="CA301" s="23" t="str">
        <f t="shared" si="216"/>
        <v/>
      </c>
      <c r="CB301" s="23" t="str">
        <f t="shared" si="217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8"/>
        <v/>
      </c>
      <c r="CG301" s="87"/>
      <c r="CH301" s="23" t="str">
        <f t="shared" si="219"/>
        <v/>
      </c>
      <c r="CI301" s="23" t="str">
        <f t="shared" si="220"/>
        <v/>
      </c>
      <c r="CJ301" s="87"/>
      <c r="CK301" s="23" t="str">
        <f t="shared" si="221"/>
        <v/>
      </c>
      <c r="CL301" s="23" t="str">
        <f t="shared" si="222"/>
        <v/>
      </c>
      <c r="CO301" s="24">
        <f t="shared" si="223"/>
        <v>0</v>
      </c>
      <c r="CP301" s="24">
        <f t="shared" si="224"/>
        <v>0</v>
      </c>
      <c r="CQ301" s="87"/>
      <c r="CR301" s="87"/>
      <c r="CS301" s="24">
        <f t="shared" si="240"/>
        <v>0</v>
      </c>
      <c r="CT301" s="24">
        <f t="shared" si="225"/>
        <v>0</v>
      </c>
      <c r="CU301" s="87"/>
      <c r="CV301" s="24">
        <f t="shared" si="226"/>
        <v>0</v>
      </c>
      <c r="CW301" s="24">
        <f t="shared" si="226"/>
        <v>0</v>
      </c>
      <c r="CX301" s="87"/>
      <c r="CY301" s="24">
        <f t="shared" si="227"/>
        <v>0</v>
      </c>
      <c r="CZ301" s="24">
        <f t="shared" si="227"/>
        <v>0</v>
      </c>
    </row>
    <row r="302" spans="1:104" x14ac:dyDescent="0.25">
      <c r="A302" s="1327"/>
      <c r="B302" s="1315" t="s">
        <v>298</v>
      </c>
      <c r="C302" s="1315"/>
      <c r="D302" s="464">
        <f t="shared" si="212"/>
        <v>0</v>
      </c>
      <c r="E302" s="465">
        <f t="shared" si="241"/>
        <v>0</v>
      </c>
      <c r="F302" s="147">
        <f t="shared" si="242"/>
        <v>0</v>
      </c>
      <c r="G302" s="17">
        <f>SUM(ENERO:DICIEMBRE!G302)</f>
        <v>0</v>
      </c>
      <c r="H302" s="17">
        <f>SUM(ENERO:DICIEMBRE!H302)</f>
        <v>0</v>
      </c>
      <c r="I302" s="17">
        <f>SUM(ENERO:DICIEMBRE!I302)</f>
        <v>0</v>
      </c>
      <c r="J302" s="17">
        <f>SUM(ENERO:DICIEMBRE!J302)</f>
        <v>0</v>
      </c>
      <c r="K302" s="17">
        <f>SUM(ENERO:DICIEMBRE!K302)</f>
        <v>0</v>
      </c>
      <c r="L302" s="17">
        <f>SUM(ENERO:DICIEMBRE!L302)</f>
        <v>0</v>
      </c>
      <c r="M302" s="17">
        <f>SUM(ENERO:DICIEMBRE!M302)</f>
        <v>0</v>
      </c>
      <c r="N302" s="17">
        <f>SUM(ENERO:DICIEMBRE!N302)</f>
        <v>0</v>
      </c>
      <c r="O302" s="17">
        <f>SUM(ENERO:DICIEMBRE!O302)</f>
        <v>0</v>
      </c>
      <c r="P302" s="17">
        <f>SUM(ENERO:DICIEMBRE!P302)</f>
        <v>0</v>
      </c>
      <c r="Q302" s="17">
        <f>SUM(ENERO:DICIEMBRE!Q302)</f>
        <v>0</v>
      </c>
      <c r="R302" s="17">
        <f>SUM(ENERO:DICIEMBRE!R302)</f>
        <v>0</v>
      </c>
      <c r="S302" s="17">
        <f>SUM(ENERO:DICIEMBRE!S302)</f>
        <v>0</v>
      </c>
      <c r="T302" s="17">
        <f>SUM(ENERO:DICIEMBRE!T302)</f>
        <v>0</v>
      </c>
      <c r="U302" s="17">
        <f>SUM(ENERO:DICIEMBRE!U302)</f>
        <v>0</v>
      </c>
      <c r="V302" s="17">
        <f>SUM(ENERO:DICIEMBRE!V302)</f>
        <v>0</v>
      </c>
      <c r="W302" s="17">
        <f>SUM(ENERO:DICIEMBRE!W302)</f>
        <v>0</v>
      </c>
      <c r="X302" s="17">
        <f>SUM(ENERO:DICIEMBRE!X302)</f>
        <v>0</v>
      </c>
      <c r="Y302" s="17">
        <f>SUM(ENERO:DICIEMBRE!Y302)</f>
        <v>0</v>
      </c>
      <c r="Z302" s="17">
        <f>SUM(ENERO:DICIEMBRE!Z302)</f>
        <v>0</v>
      </c>
      <c r="AA302" s="17">
        <f>SUM(ENERO:DICIEMBRE!AA302)</f>
        <v>0</v>
      </c>
      <c r="AB302" s="17">
        <f>SUM(ENERO:DICIEMBRE!AB302)</f>
        <v>0</v>
      </c>
      <c r="AC302" s="17">
        <f>SUM(ENERO:DICIEMBRE!AC302)</f>
        <v>0</v>
      </c>
      <c r="AD302" s="17">
        <f>SUM(ENERO:DICIEMBRE!AD302)</f>
        <v>0</v>
      </c>
      <c r="AE302" s="17">
        <f>SUM(ENERO:DICIEMBRE!AE302)</f>
        <v>0</v>
      </c>
      <c r="AF302" s="17">
        <f>SUM(ENERO:DICIEMBRE!AF302)</f>
        <v>0</v>
      </c>
      <c r="AG302" s="17">
        <f>SUM(ENERO:DICIEMBRE!AG302)</f>
        <v>0</v>
      </c>
      <c r="AH302" s="17">
        <f>SUM(ENERO:DICIEMBRE!AH302)</f>
        <v>0</v>
      </c>
      <c r="AI302" s="17">
        <f>SUM(ENERO:DICIEMBRE!AI302)</f>
        <v>0</v>
      </c>
      <c r="AJ302" s="17">
        <f>SUM(ENERO:DICIEMBRE!AJ302)</f>
        <v>0</v>
      </c>
      <c r="AK302" s="17">
        <f>SUM(ENERO:DICIEMBRE!AK302)</f>
        <v>0</v>
      </c>
      <c r="AL302" s="17">
        <f>SUM(ENERO:DICIEMBRE!AL302)</f>
        <v>0</v>
      </c>
      <c r="AM302" s="17">
        <f>SUM(ENERO:DICIEMBRE!AM302)</f>
        <v>0</v>
      </c>
      <c r="AN302" s="17">
        <f>SUM(ENERO:DICIEMBRE!AN302)</f>
        <v>0</v>
      </c>
      <c r="AO302" s="17">
        <f>SUM(ENERO:DICIEMBRE!AO302)</f>
        <v>0</v>
      </c>
      <c r="AP302" s="17">
        <f>SUM(ENERO:DICIEMBRE!AP302)</f>
        <v>0</v>
      </c>
      <c r="AQ302" s="17">
        <f>SUM(ENERO:DICIEMBRE!AQ302)</f>
        <v>0</v>
      </c>
      <c r="AR302" s="17">
        <f>SUM(ENERO:DICIEMBRE!AR302)</f>
        <v>0</v>
      </c>
      <c r="AS302" s="17">
        <f>SUM(ENERO:DICIEMBRE!AS302)</f>
        <v>0</v>
      </c>
      <c r="AT302" s="17">
        <f>SUM(ENERO:DICIEMBRE!AT302)</f>
        <v>0</v>
      </c>
      <c r="AU302" s="17">
        <f>SUM(ENERO:DICIEMBRE!AU302)</f>
        <v>0</v>
      </c>
      <c r="AV302" s="17">
        <f>SUM(ENERO:DICIEMBRE!AV302)</f>
        <v>0</v>
      </c>
      <c r="AW302" s="17">
        <f>SUM(ENERO:DICIEMBRE!AW302)</f>
        <v>0</v>
      </c>
      <c r="AX302" s="17">
        <f>SUM(ENERO:DICIEMBRE!AX302)</f>
        <v>0</v>
      </c>
      <c r="AY302" t="str">
        <f t="shared" si="215"/>
        <v/>
      </c>
      <c r="CA302" s="23" t="str">
        <f t="shared" si="216"/>
        <v/>
      </c>
      <c r="CB302" s="23" t="str">
        <f t="shared" si="217"/>
        <v/>
      </c>
      <c r="CC302" s="87"/>
      <c r="CD302" s="87"/>
      <c r="CE302" s="87"/>
      <c r="CF302" s="23" t="str">
        <f t="shared" si="218"/>
        <v/>
      </c>
      <c r="CG302" s="87"/>
      <c r="CH302" s="23" t="str">
        <f t="shared" si="219"/>
        <v/>
      </c>
      <c r="CI302" s="23" t="str">
        <f t="shared" si="220"/>
        <v/>
      </c>
      <c r="CJ302" s="87"/>
      <c r="CK302" s="23" t="str">
        <f t="shared" si="221"/>
        <v/>
      </c>
      <c r="CL302" s="23" t="str">
        <f t="shared" si="222"/>
        <v/>
      </c>
      <c r="CO302" s="24">
        <f t="shared" si="223"/>
        <v>0</v>
      </c>
      <c r="CP302" s="24">
        <f t="shared" si="224"/>
        <v>0</v>
      </c>
      <c r="CQ302" s="87"/>
      <c r="CR302" s="87"/>
      <c r="CS302" s="87"/>
      <c r="CT302" s="24">
        <f t="shared" si="225"/>
        <v>0</v>
      </c>
      <c r="CU302" s="87"/>
      <c r="CV302" s="24">
        <f t="shared" si="226"/>
        <v>0</v>
      </c>
      <c r="CW302" s="24">
        <f t="shared" si="226"/>
        <v>0</v>
      </c>
      <c r="CX302" s="87"/>
      <c r="CY302" s="24">
        <f t="shared" si="227"/>
        <v>0</v>
      </c>
      <c r="CZ302" s="24">
        <f t="shared" si="227"/>
        <v>0</v>
      </c>
    </row>
    <row r="303" spans="1:104" x14ac:dyDescent="0.25">
      <c r="A303" s="1327"/>
      <c r="B303" s="1279" t="s">
        <v>299</v>
      </c>
      <c r="C303" s="1281"/>
      <c r="D303" s="464">
        <f t="shared" si="212"/>
        <v>0</v>
      </c>
      <c r="E303" s="465">
        <f t="shared" si="241"/>
        <v>0</v>
      </c>
      <c r="F303" s="147">
        <f t="shared" si="242"/>
        <v>0</v>
      </c>
      <c r="G303" s="17">
        <f>SUM(ENERO:DICIEMBRE!G303)</f>
        <v>0</v>
      </c>
      <c r="H303" s="17">
        <f>SUM(ENERO:DICIEMBRE!H303)</f>
        <v>0</v>
      </c>
      <c r="I303" s="17">
        <f>SUM(ENERO:DICIEMBRE!I303)</f>
        <v>0</v>
      </c>
      <c r="J303" s="17">
        <f>SUM(ENERO:DICIEMBRE!J303)</f>
        <v>0</v>
      </c>
      <c r="K303" s="17">
        <f>SUM(ENERO:DICIEMBRE!K303)</f>
        <v>0</v>
      </c>
      <c r="L303" s="17">
        <f>SUM(ENERO:DICIEMBRE!L303)</f>
        <v>0</v>
      </c>
      <c r="M303" s="17">
        <f>SUM(ENERO:DICIEMBRE!M303)</f>
        <v>0</v>
      </c>
      <c r="N303" s="17">
        <f>SUM(ENERO:DICIEMBRE!N303)</f>
        <v>0</v>
      </c>
      <c r="O303" s="17">
        <f>SUM(ENERO:DICIEMBRE!O303)</f>
        <v>0</v>
      </c>
      <c r="P303" s="17">
        <f>SUM(ENERO:DICIEMBRE!P303)</f>
        <v>0</v>
      </c>
      <c r="Q303" s="17">
        <f>SUM(ENERO:DICIEMBRE!Q303)</f>
        <v>0</v>
      </c>
      <c r="R303" s="17">
        <f>SUM(ENERO:DICIEMBRE!R303)</f>
        <v>0</v>
      </c>
      <c r="S303" s="17">
        <f>SUM(ENERO:DICIEMBRE!S303)</f>
        <v>0</v>
      </c>
      <c r="T303" s="17">
        <f>SUM(ENERO:DICIEMBRE!T303)</f>
        <v>0</v>
      </c>
      <c r="U303" s="17">
        <f>SUM(ENERO:DICIEMBRE!U303)</f>
        <v>0</v>
      </c>
      <c r="V303" s="17">
        <f>SUM(ENERO:DICIEMBRE!V303)</f>
        <v>0</v>
      </c>
      <c r="W303" s="17">
        <f>SUM(ENERO:DICIEMBRE!W303)</f>
        <v>0</v>
      </c>
      <c r="X303" s="17">
        <f>SUM(ENERO:DICIEMBRE!X303)</f>
        <v>0</v>
      </c>
      <c r="Y303" s="17">
        <f>SUM(ENERO:DICIEMBRE!Y303)</f>
        <v>0</v>
      </c>
      <c r="Z303" s="17">
        <f>SUM(ENERO:DICIEMBRE!Z303)</f>
        <v>0</v>
      </c>
      <c r="AA303" s="17">
        <f>SUM(ENERO:DICIEMBRE!AA303)</f>
        <v>0</v>
      </c>
      <c r="AB303" s="17">
        <f>SUM(ENERO:DICIEMBRE!AB303)</f>
        <v>0</v>
      </c>
      <c r="AC303" s="17">
        <f>SUM(ENERO:DICIEMBRE!AC303)</f>
        <v>0</v>
      </c>
      <c r="AD303" s="17">
        <f>SUM(ENERO:DICIEMBRE!AD303)</f>
        <v>0</v>
      </c>
      <c r="AE303" s="17">
        <f>SUM(ENERO:DICIEMBRE!AE303)</f>
        <v>0</v>
      </c>
      <c r="AF303" s="17">
        <f>SUM(ENERO:DICIEMBRE!AF303)</f>
        <v>0</v>
      </c>
      <c r="AG303" s="17">
        <f>SUM(ENERO:DICIEMBRE!AG303)</f>
        <v>0</v>
      </c>
      <c r="AH303" s="17">
        <f>SUM(ENERO:DICIEMBRE!AH303)</f>
        <v>0</v>
      </c>
      <c r="AI303" s="17">
        <f>SUM(ENERO:DICIEMBRE!AI303)</f>
        <v>0</v>
      </c>
      <c r="AJ303" s="17">
        <f>SUM(ENERO:DICIEMBRE!AJ303)</f>
        <v>0</v>
      </c>
      <c r="AK303" s="17">
        <f>SUM(ENERO:DICIEMBRE!AK303)</f>
        <v>0</v>
      </c>
      <c r="AL303" s="17">
        <f>SUM(ENERO:DICIEMBRE!AL303)</f>
        <v>0</v>
      </c>
      <c r="AM303" s="17">
        <f>SUM(ENERO:DICIEMBRE!AM303)</f>
        <v>0</v>
      </c>
      <c r="AN303" s="17">
        <f>SUM(ENERO:DICIEMBRE!AN303)</f>
        <v>0</v>
      </c>
      <c r="AO303" s="17">
        <f>SUM(ENERO:DICIEMBRE!AO303)</f>
        <v>0</v>
      </c>
      <c r="AP303" s="17">
        <f>SUM(ENERO:DICIEMBRE!AP303)</f>
        <v>0</v>
      </c>
      <c r="AQ303" s="17">
        <f>SUM(ENERO:DICIEMBRE!AQ303)</f>
        <v>0</v>
      </c>
      <c r="AR303" s="17">
        <f>SUM(ENERO:DICIEMBRE!AR303)</f>
        <v>0</v>
      </c>
      <c r="AS303" s="17">
        <f>SUM(ENERO:DICIEMBRE!AS303)</f>
        <v>0</v>
      </c>
      <c r="AT303" s="17">
        <f>SUM(ENERO:DICIEMBRE!AT303)</f>
        <v>0</v>
      </c>
      <c r="AU303" s="17">
        <f>SUM(ENERO:DICIEMBRE!AU303)</f>
        <v>0</v>
      </c>
      <c r="AV303" s="17">
        <f>SUM(ENERO:DICIEMBRE!AV303)</f>
        <v>0</v>
      </c>
      <c r="AW303" s="17">
        <f>SUM(ENERO:DICIEMBRE!AW303)</f>
        <v>0</v>
      </c>
      <c r="AX303" s="17">
        <f>SUM(ENERO:DICIEMBRE!AX303)</f>
        <v>0</v>
      </c>
      <c r="AY303" t="str">
        <f t="shared" si="215"/>
        <v/>
      </c>
      <c r="CA303" s="23" t="str">
        <f t="shared" si="216"/>
        <v/>
      </c>
      <c r="CB303" s="23" t="str">
        <f t="shared" si="217"/>
        <v/>
      </c>
      <c r="CC303" s="87"/>
      <c r="CD303" s="87"/>
      <c r="CE303" s="87"/>
      <c r="CF303" s="23" t="str">
        <f t="shared" si="218"/>
        <v/>
      </c>
      <c r="CG303" s="87"/>
      <c r="CH303" s="23" t="str">
        <f t="shared" si="219"/>
        <v/>
      </c>
      <c r="CI303" s="23" t="str">
        <f t="shared" si="220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21"/>
        <v/>
      </c>
      <c r="CL303" s="23" t="str">
        <f t="shared" si="222"/>
        <v/>
      </c>
      <c r="CO303" s="24">
        <f t="shared" si="223"/>
        <v>0</v>
      </c>
      <c r="CP303" s="24">
        <f t="shared" si="224"/>
        <v>0</v>
      </c>
      <c r="CQ303" s="87"/>
      <c r="CR303" s="87"/>
      <c r="CS303" s="87"/>
      <c r="CT303" s="24">
        <f t="shared" si="225"/>
        <v>0</v>
      </c>
      <c r="CU303" s="87"/>
      <c r="CV303" s="24">
        <f t="shared" si="226"/>
        <v>0</v>
      </c>
      <c r="CW303" s="24">
        <f t="shared" si="226"/>
        <v>0</v>
      </c>
      <c r="CX303" s="24">
        <f>IF(AND($D303&gt;0,AV303=""),1,IF(AV303&gt;$D303,1,0))</f>
        <v>0</v>
      </c>
      <c r="CY303" s="24">
        <f t="shared" si="227"/>
        <v>0</v>
      </c>
      <c r="CZ303" s="24">
        <f t="shared" si="227"/>
        <v>0</v>
      </c>
    </row>
    <row r="304" spans="1:104" x14ac:dyDescent="0.25">
      <c r="A304" s="1327"/>
      <c r="B304" s="1279" t="s">
        <v>300</v>
      </c>
      <c r="C304" s="1281"/>
      <c r="D304" s="464">
        <f t="shared" si="212"/>
        <v>0</v>
      </c>
      <c r="E304" s="465">
        <f t="shared" si="241"/>
        <v>0</v>
      </c>
      <c r="F304" s="147">
        <f t="shared" si="242"/>
        <v>0</v>
      </c>
      <c r="G304" s="17">
        <f>SUM(ENERO:DICIEMBRE!G304)</f>
        <v>0</v>
      </c>
      <c r="H304" s="17">
        <f>SUM(ENERO:DICIEMBRE!H304)</f>
        <v>0</v>
      </c>
      <c r="I304" s="17">
        <f>SUM(ENERO:DICIEMBRE!I304)</f>
        <v>0</v>
      </c>
      <c r="J304" s="17">
        <f>SUM(ENERO:DICIEMBRE!J304)</f>
        <v>0</v>
      </c>
      <c r="K304" s="17">
        <f>SUM(ENERO:DICIEMBRE!K304)</f>
        <v>0</v>
      </c>
      <c r="L304" s="17">
        <f>SUM(ENERO:DICIEMBRE!L304)</f>
        <v>0</v>
      </c>
      <c r="M304" s="17">
        <f>SUM(ENERO:DICIEMBRE!M304)</f>
        <v>0</v>
      </c>
      <c r="N304" s="17">
        <f>SUM(ENERO:DICIEMBRE!N304)</f>
        <v>0</v>
      </c>
      <c r="O304" s="17">
        <f>SUM(ENERO:DICIEMBRE!O304)</f>
        <v>0</v>
      </c>
      <c r="P304" s="17">
        <f>SUM(ENERO:DICIEMBRE!P304)</f>
        <v>0</v>
      </c>
      <c r="Q304" s="17">
        <f>SUM(ENERO:DICIEMBRE!Q304)</f>
        <v>0</v>
      </c>
      <c r="R304" s="17">
        <f>SUM(ENERO:DICIEMBRE!R304)</f>
        <v>0</v>
      </c>
      <c r="S304" s="17">
        <f>SUM(ENERO:DICIEMBRE!S304)</f>
        <v>0</v>
      </c>
      <c r="T304" s="17">
        <f>SUM(ENERO:DICIEMBRE!T304)</f>
        <v>0</v>
      </c>
      <c r="U304" s="17">
        <f>SUM(ENERO:DICIEMBRE!U304)</f>
        <v>0</v>
      </c>
      <c r="V304" s="17">
        <f>SUM(ENERO:DICIEMBRE!V304)</f>
        <v>0</v>
      </c>
      <c r="W304" s="17">
        <f>SUM(ENERO:DICIEMBRE!W304)</f>
        <v>0</v>
      </c>
      <c r="X304" s="17">
        <f>SUM(ENERO:DICIEMBRE!X304)</f>
        <v>0</v>
      </c>
      <c r="Y304" s="17">
        <f>SUM(ENERO:DICIEMBRE!Y304)</f>
        <v>0</v>
      </c>
      <c r="Z304" s="17">
        <f>SUM(ENERO:DICIEMBRE!Z304)</f>
        <v>0</v>
      </c>
      <c r="AA304" s="17">
        <f>SUM(ENERO:DICIEMBRE!AA304)</f>
        <v>0</v>
      </c>
      <c r="AB304" s="17">
        <f>SUM(ENERO:DICIEMBRE!AB304)</f>
        <v>0</v>
      </c>
      <c r="AC304" s="17">
        <f>SUM(ENERO:DICIEMBRE!AC304)</f>
        <v>0</v>
      </c>
      <c r="AD304" s="17">
        <f>SUM(ENERO:DICIEMBRE!AD304)</f>
        <v>0</v>
      </c>
      <c r="AE304" s="17">
        <f>SUM(ENERO:DICIEMBRE!AE304)</f>
        <v>0</v>
      </c>
      <c r="AF304" s="17">
        <f>SUM(ENERO:DICIEMBRE!AF304)</f>
        <v>0</v>
      </c>
      <c r="AG304" s="17">
        <f>SUM(ENERO:DICIEMBRE!AG304)</f>
        <v>0</v>
      </c>
      <c r="AH304" s="17">
        <f>SUM(ENERO:DICIEMBRE!AH304)</f>
        <v>0</v>
      </c>
      <c r="AI304" s="17">
        <f>SUM(ENERO:DICIEMBRE!AI304)</f>
        <v>0</v>
      </c>
      <c r="AJ304" s="17">
        <f>SUM(ENERO:DICIEMBRE!AJ304)</f>
        <v>0</v>
      </c>
      <c r="AK304" s="17">
        <f>SUM(ENERO:DICIEMBRE!AK304)</f>
        <v>0</v>
      </c>
      <c r="AL304" s="17">
        <f>SUM(ENERO:DICIEMBRE!AL304)</f>
        <v>0</v>
      </c>
      <c r="AM304" s="17">
        <f>SUM(ENERO:DICIEMBRE!AM304)</f>
        <v>0</v>
      </c>
      <c r="AN304" s="17">
        <f>SUM(ENERO:DICIEMBRE!AN304)</f>
        <v>0</v>
      </c>
      <c r="AO304" s="17">
        <f>SUM(ENERO:DICIEMBRE!AO304)</f>
        <v>0</v>
      </c>
      <c r="AP304" s="17">
        <f>SUM(ENERO:DICIEMBRE!AP304)</f>
        <v>0</v>
      </c>
      <c r="AQ304" s="17">
        <f>SUM(ENERO:DICIEMBRE!AQ304)</f>
        <v>0</v>
      </c>
      <c r="AR304" s="17">
        <f>SUM(ENERO:DICIEMBRE!AR304)</f>
        <v>0</v>
      </c>
      <c r="AS304" s="17">
        <f>SUM(ENERO:DICIEMBRE!AS304)</f>
        <v>0</v>
      </c>
      <c r="AT304" s="17">
        <f>SUM(ENERO:DICIEMBRE!AT304)</f>
        <v>0</v>
      </c>
      <c r="AU304" s="17">
        <f>SUM(ENERO:DICIEMBRE!AU304)</f>
        <v>0</v>
      </c>
      <c r="AV304" s="17">
        <f>SUM(ENERO:DICIEMBRE!AV304)</f>
        <v>0</v>
      </c>
      <c r="AW304" s="17">
        <f>SUM(ENERO:DICIEMBRE!AW304)</f>
        <v>0</v>
      </c>
      <c r="AX304" s="17">
        <f>SUM(ENERO:DICIEMBRE!AX304)</f>
        <v>0</v>
      </c>
      <c r="AY304" t="str">
        <f t="shared" si="215"/>
        <v/>
      </c>
      <c r="CA304" s="23" t="str">
        <f t="shared" si="216"/>
        <v/>
      </c>
      <c r="CB304" s="23" t="str">
        <f t="shared" si="217"/>
        <v/>
      </c>
      <c r="CC304" s="87"/>
      <c r="CD304" s="87"/>
      <c r="CE304" s="87"/>
      <c r="CF304" s="23" t="str">
        <f t="shared" si="218"/>
        <v/>
      </c>
      <c r="CG304" s="87"/>
      <c r="CH304" s="23" t="str">
        <f t="shared" si="219"/>
        <v/>
      </c>
      <c r="CI304" s="23" t="str">
        <f t="shared" si="220"/>
        <v/>
      </c>
      <c r="CJ304" s="87"/>
      <c r="CK304" s="23" t="str">
        <f t="shared" si="221"/>
        <v/>
      </c>
      <c r="CL304" s="23" t="str">
        <f t="shared" si="222"/>
        <v/>
      </c>
      <c r="CO304" s="24">
        <f t="shared" si="223"/>
        <v>0</v>
      </c>
      <c r="CP304" s="24">
        <f t="shared" si="224"/>
        <v>0</v>
      </c>
      <c r="CQ304" s="87"/>
      <c r="CR304" s="87"/>
      <c r="CS304" s="87"/>
      <c r="CT304" s="24">
        <f t="shared" si="225"/>
        <v>0</v>
      </c>
      <c r="CU304" s="87"/>
      <c r="CV304" s="24">
        <f t="shared" si="226"/>
        <v>0</v>
      </c>
      <c r="CW304" s="24">
        <f t="shared" si="226"/>
        <v>0</v>
      </c>
      <c r="CX304" s="87"/>
      <c r="CY304" s="24">
        <f t="shared" si="227"/>
        <v>0</v>
      </c>
      <c r="CZ304" s="24">
        <f t="shared" si="227"/>
        <v>0</v>
      </c>
    </row>
    <row r="305" spans="1:104" x14ac:dyDescent="0.25">
      <c r="A305" s="1328"/>
      <c r="B305" s="1316" t="s">
        <v>301</v>
      </c>
      <c r="C305" s="1316"/>
      <c r="D305" s="393">
        <f t="shared" si="212"/>
        <v>0</v>
      </c>
      <c r="E305" s="109">
        <f t="shared" si="241"/>
        <v>0</v>
      </c>
      <c r="F305" s="78">
        <f t="shared" si="242"/>
        <v>0</v>
      </c>
      <c r="G305" s="17">
        <f>SUM(ENERO:DICIEMBRE!G305)</f>
        <v>0</v>
      </c>
      <c r="H305" s="17">
        <f>SUM(ENERO:DICIEMBRE!H305)</f>
        <v>0</v>
      </c>
      <c r="I305" s="17">
        <f>SUM(ENERO:DICIEMBRE!I305)</f>
        <v>0</v>
      </c>
      <c r="J305" s="17">
        <f>SUM(ENERO:DICIEMBRE!J305)</f>
        <v>0</v>
      </c>
      <c r="K305" s="17">
        <f>SUM(ENERO:DICIEMBRE!K305)</f>
        <v>0</v>
      </c>
      <c r="L305" s="17">
        <f>SUM(ENERO:DICIEMBRE!L305)</f>
        <v>0</v>
      </c>
      <c r="M305" s="17">
        <f>SUM(ENERO:DICIEMBRE!M305)</f>
        <v>0</v>
      </c>
      <c r="N305" s="17">
        <f>SUM(ENERO:DICIEMBRE!N305)</f>
        <v>0</v>
      </c>
      <c r="O305" s="17">
        <f>SUM(ENERO:DICIEMBRE!O305)</f>
        <v>0</v>
      </c>
      <c r="P305" s="17">
        <f>SUM(ENERO:DICIEMBRE!P305)</f>
        <v>0</v>
      </c>
      <c r="Q305" s="17">
        <f>SUM(ENERO:DICIEMBRE!Q305)</f>
        <v>0</v>
      </c>
      <c r="R305" s="17">
        <f>SUM(ENERO:DICIEMBRE!R305)</f>
        <v>0</v>
      </c>
      <c r="S305" s="17">
        <f>SUM(ENERO:DICIEMBRE!S305)</f>
        <v>0</v>
      </c>
      <c r="T305" s="17">
        <f>SUM(ENERO:DICIEMBRE!T305)</f>
        <v>0</v>
      </c>
      <c r="U305" s="17">
        <f>SUM(ENERO:DICIEMBRE!U305)</f>
        <v>0</v>
      </c>
      <c r="V305" s="17">
        <f>SUM(ENERO:DICIEMBRE!V305)</f>
        <v>0</v>
      </c>
      <c r="W305" s="17">
        <f>SUM(ENERO:DICIEMBRE!W305)</f>
        <v>0</v>
      </c>
      <c r="X305" s="17">
        <f>SUM(ENERO:DICIEMBRE!X305)</f>
        <v>0</v>
      </c>
      <c r="Y305" s="17">
        <f>SUM(ENERO:DICIEMBRE!Y305)</f>
        <v>0</v>
      </c>
      <c r="Z305" s="17">
        <f>SUM(ENERO:DICIEMBRE!Z305)</f>
        <v>0</v>
      </c>
      <c r="AA305" s="17">
        <f>SUM(ENERO:DICIEMBRE!AA305)</f>
        <v>0</v>
      </c>
      <c r="AB305" s="17">
        <f>SUM(ENERO:DICIEMBRE!AB305)</f>
        <v>0</v>
      </c>
      <c r="AC305" s="17">
        <f>SUM(ENERO:DICIEMBRE!AC305)</f>
        <v>0</v>
      </c>
      <c r="AD305" s="17">
        <f>SUM(ENERO:DICIEMBRE!AD305)</f>
        <v>0</v>
      </c>
      <c r="AE305" s="17">
        <f>SUM(ENERO:DICIEMBRE!AE305)</f>
        <v>0</v>
      </c>
      <c r="AF305" s="17">
        <f>SUM(ENERO:DICIEMBRE!AF305)</f>
        <v>0</v>
      </c>
      <c r="AG305" s="17">
        <f>SUM(ENERO:DICIEMBRE!AG305)</f>
        <v>0</v>
      </c>
      <c r="AH305" s="17">
        <f>SUM(ENERO:DICIEMBRE!AH305)</f>
        <v>0</v>
      </c>
      <c r="AI305" s="17">
        <f>SUM(ENERO:DICIEMBRE!AI305)</f>
        <v>0</v>
      </c>
      <c r="AJ305" s="17">
        <f>SUM(ENERO:DICIEMBRE!AJ305)</f>
        <v>0</v>
      </c>
      <c r="AK305" s="17">
        <f>SUM(ENERO:DICIEMBRE!AK305)</f>
        <v>0</v>
      </c>
      <c r="AL305" s="17">
        <f>SUM(ENERO:DICIEMBRE!AL305)</f>
        <v>0</v>
      </c>
      <c r="AM305" s="17">
        <f>SUM(ENERO:DICIEMBRE!AM305)</f>
        <v>0</v>
      </c>
      <c r="AN305" s="17">
        <f>SUM(ENERO:DICIEMBRE!AN305)</f>
        <v>0</v>
      </c>
      <c r="AO305" s="17">
        <f>SUM(ENERO:DICIEMBRE!AO305)</f>
        <v>0</v>
      </c>
      <c r="AP305" s="17">
        <f>SUM(ENERO:DICIEMBRE!AP305)</f>
        <v>0</v>
      </c>
      <c r="AQ305" s="17">
        <f>SUM(ENERO:DICIEMBRE!AQ305)</f>
        <v>0</v>
      </c>
      <c r="AR305" s="17">
        <f>SUM(ENERO:DICIEMBRE!AR305)</f>
        <v>0</v>
      </c>
      <c r="AS305" s="17">
        <f>SUM(ENERO:DICIEMBRE!AS305)</f>
        <v>0</v>
      </c>
      <c r="AT305" s="17">
        <f>SUM(ENERO:DICIEMBRE!AT305)</f>
        <v>0</v>
      </c>
      <c r="AU305" s="17">
        <f>SUM(ENERO:DICIEMBRE!AU305)</f>
        <v>0</v>
      </c>
      <c r="AV305" s="17">
        <f>SUM(ENERO:DICIEMBRE!AV305)</f>
        <v>0</v>
      </c>
      <c r="AW305" s="17">
        <f>SUM(ENERO:DICIEMBRE!AW305)</f>
        <v>0</v>
      </c>
      <c r="AX305" s="17">
        <f>SUM(ENERO:DICIEMBRE!AX305)</f>
        <v>0</v>
      </c>
      <c r="AY305" t="str">
        <f t="shared" si="215"/>
        <v/>
      </c>
      <c r="CA305" s="23" t="str">
        <f t="shared" si="216"/>
        <v/>
      </c>
      <c r="CB305" s="23" t="str">
        <f t="shared" si="217"/>
        <v/>
      </c>
      <c r="CC305" s="87"/>
      <c r="CD305" s="87"/>
      <c r="CE305" s="87"/>
      <c r="CF305" s="23" t="str">
        <f t="shared" si="218"/>
        <v/>
      </c>
      <c r="CG305" s="87"/>
      <c r="CH305" s="23" t="str">
        <f t="shared" si="219"/>
        <v/>
      </c>
      <c r="CI305" s="23" t="str">
        <f t="shared" si="220"/>
        <v/>
      </c>
      <c r="CJ305" s="87"/>
      <c r="CK305" s="23" t="str">
        <f t="shared" si="221"/>
        <v/>
      </c>
      <c r="CL305" s="23" t="str">
        <f t="shared" si="222"/>
        <v/>
      </c>
      <c r="CO305" s="24">
        <f t="shared" si="223"/>
        <v>0</v>
      </c>
      <c r="CP305" s="24">
        <f t="shared" si="224"/>
        <v>0</v>
      </c>
      <c r="CQ305" s="87"/>
      <c r="CR305" s="87"/>
      <c r="CS305" s="87"/>
      <c r="CT305" s="24">
        <f t="shared" si="225"/>
        <v>0</v>
      </c>
      <c r="CU305" s="87"/>
      <c r="CV305" s="24">
        <f t="shared" si="226"/>
        <v>0</v>
      </c>
      <c r="CW305" s="24">
        <f t="shared" si="226"/>
        <v>0</v>
      </c>
      <c r="CX305" s="87"/>
      <c r="CY305" s="24">
        <f t="shared" si="227"/>
        <v>0</v>
      </c>
      <c r="CZ305" s="24">
        <f t="shared" si="227"/>
        <v>0</v>
      </c>
    </row>
    <row r="306" spans="1:104" x14ac:dyDescent="0.25">
      <c r="A306" s="1322" t="s">
        <v>307</v>
      </c>
      <c r="B306" s="1325" t="s">
        <v>296</v>
      </c>
      <c r="C306" s="1325"/>
      <c r="D306" s="501">
        <f t="shared" si="212"/>
        <v>0</v>
      </c>
      <c r="E306" s="139">
        <f t="shared" si="241"/>
        <v>0</v>
      </c>
      <c r="F306" s="68">
        <f t="shared" si="242"/>
        <v>0</v>
      </c>
      <c r="G306" s="17">
        <f>SUM(ENERO:DICIEMBRE!G306)</f>
        <v>0</v>
      </c>
      <c r="H306" s="17">
        <f>SUM(ENERO:DICIEMBRE!H306)</f>
        <v>0</v>
      </c>
      <c r="I306" s="17">
        <f>SUM(ENERO:DICIEMBRE!I306)</f>
        <v>0</v>
      </c>
      <c r="J306" s="17">
        <f>SUM(ENERO:DICIEMBRE!J306)</f>
        <v>0</v>
      </c>
      <c r="K306" s="17">
        <f>SUM(ENERO:DICIEMBRE!K306)</f>
        <v>0</v>
      </c>
      <c r="L306" s="17">
        <f>SUM(ENERO:DICIEMBRE!L306)</f>
        <v>0</v>
      </c>
      <c r="M306" s="17">
        <f>SUM(ENERO:DICIEMBRE!M306)</f>
        <v>0</v>
      </c>
      <c r="N306" s="17">
        <f>SUM(ENERO:DICIEMBRE!N306)</f>
        <v>0</v>
      </c>
      <c r="O306" s="17">
        <f>SUM(ENERO:DICIEMBRE!O306)</f>
        <v>0</v>
      </c>
      <c r="P306" s="17">
        <f>SUM(ENERO:DICIEMBRE!P306)</f>
        <v>0</v>
      </c>
      <c r="Q306" s="17">
        <f>SUM(ENERO:DICIEMBRE!Q306)</f>
        <v>0</v>
      </c>
      <c r="R306" s="17">
        <f>SUM(ENERO:DICIEMBRE!R306)</f>
        <v>0</v>
      </c>
      <c r="S306" s="17">
        <f>SUM(ENERO:DICIEMBRE!S306)</f>
        <v>0</v>
      </c>
      <c r="T306" s="17">
        <f>SUM(ENERO:DICIEMBRE!T306)</f>
        <v>0</v>
      </c>
      <c r="U306" s="17">
        <f>SUM(ENERO:DICIEMBRE!U306)</f>
        <v>0</v>
      </c>
      <c r="V306" s="17">
        <f>SUM(ENERO:DICIEMBRE!V306)</f>
        <v>0</v>
      </c>
      <c r="W306" s="17">
        <f>SUM(ENERO:DICIEMBRE!W306)</f>
        <v>0</v>
      </c>
      <c r="X306" s="17">
        <f>SUM(ENERO:DICIEMBRE!X306)</f>
        <v>0</v>
      </c>
      <c r="Y306" s="17">
        <f>SUM(ENERO:DICIEMBRE!Y306)</f>
        <v>0</v>
      </c>
      <c r="Z306" s="17">
        <f>SUM(ENERO:DICIEMBRE!Z306)</f>
        <v>0</v>
      </c>
      <c r="AA306" s="17">
        <f>SUM(ENERO:DICIEMBRE!AA306)</f>
        <v>0</v>
      </c>
      <c r="AB306" s="17">
        <f>SUM(ENERO:DICIEMBRE!AB306)</f>
        <v>0</v>
      </c>
      <c r="AC306" s="17">
        <f>SUM(ENERO:DICIEMBRE!AC306)</f>
        <v>0</v>
      </c>
      <c r="AD306" s="17">
        <f>SUM(ENERO:DICIEMBRE!AD306)</f>
        <v>0</v>
      </c>
      <c r="AE306" s="17">
        <f>SUM(ENERO:DICIEMBRE!AE306)</f>
        <v>0</v>
      </c>
      <c r="AF306" s="17">
        <f>SUM(ENERO:DICIEMBRE!AF306)</f>
        <v>0</v>
      </c>
      <c r="AG306" s="17">
        <f>SUM(ENERO:DICIEMBRE!AG306)</f>
        <v>0</v>
      </c>
      <c r="AH306" s="17">
        <f>SUM(ENERO:DICIEMBRE!AH306)</f>
        <v>0</v>
      </c>
      <c r="AI306" s="17">
        <f>SUM(ENERO:DICIEMBRE!AI306)</f>
        <v>0</v>
      </c>
      <c r="AJ306" s="17">
        <f>SUM(ENERO:DICIEMBRE!AJ306)</f>
        <v>0</v>
      </c>
      <c r="AK306" s="17">
        <f>SUM(ENERO:DICIEMBRE!AK306)</f>
        <v>0</v>
      </c>
      <c r="AL306" s="17">
        <f>SUM(ENERO:DICIEMBRE!AL306)</f>
        <v>0</v>
      </c>
      <c r="AM306" s="17">
        <f>SUM(ENERO:DICIEMBRE!AM306)</f>
        <v>0</v>
      </c>
      <c r="AN306" s="17">
        <f>SUM(ENERO:DICIEMBRE!AN306)</f>
        <v>0</v>
      </c>
      <c r="AO306" s="17">
        <f>SUM(ENERO:DICIEMBRE!AO306)</f>
        <v>0</v>
      </c>
      <c r="AP306" s="17">
        <f>SUM(ENERO:DICIEMBRE!AP306)</f>
        <v>0</v>
      </c>
      <c r="AQ306" s="17">
        <f>SUM(ENERO:DICIEMBRE!AQ306)</f>
        <v>0</v>
      </c>
      <c r="AR306" s="17">
        <f>SUM(ENERO:DICIEMBRE!AR306)</f>
        <v>0</v>
      </c>
      <c r="AS306" s="17">
        <f>SUM(ENERO:DICIEMBRE!AS306)</f>
        <v>0</v>
      </c>
      <c r="AT306" s="17">
        <f>SUM(ENERO:DICIEMBRE!AT306)</f>
        <v>0</v>
      </c>
      <c r="AU306" s="17">
        <f>SUM(ENERO:DICIEMBRE!AU306)</f>
        <v>0</v>
      </c>
      <c r="AV306" s="17">
        <f>SUM(ENERO:DICIEMBRE!AV306)</f>
        <v>0</v>
      </c>
      <c r="AW306" s="17">
        <f>SUM(ENERO:DICIEMBRE!AW306)</f>
        <v>0</v>
      </c>
      <c r="AX306" s="17">
        <f>SUM(ENERO:DICIEMBRE!AX306)</f>
        <v>0</v>
      </c>
      <c r="AY306" t="str">
        <f t="shared" si="215"/>
        <v/>
      </c>
      <c r="CA306" s="23" t="str">
        <f t="shared" si="216"/>
        <v/>
      </c>
      <c r="CB306" s="23" t="str">
        <f t="shared" si="217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8"/>
        <v/>
      </c>
      <c r="CG306" s="87"/>
      <c r="CH306" s="23" t="str">
        <f t="shared" si="219"/>
        <v/>
      </c>
      <c r="CI306" s="23" t="str">
        <f t="shared" si="220"/>
        <v/>
      </c>
      <c r="CJ306" s="87"/>
      <c r="CK306" s="23" t="str">
        <f t="shared" si="221"/>
        <v/>
      </c>
      <c r="CL306" s="23" t="str">
        <f t="shared" si="222"/>
        <v/>
      </c>
      <c r="CO306" s="24">
        <f t="shared" si="223"/>
        <v>0</v>
      </c>
      <c r="CP306" s="24">
        <f t="shared" si="224"/>
        <v>0</v>
      </c>
      <c r="CQ306" s="24">
        <f>IF(AND($D306&gt;0,AO306=""),1,IF(AO306&gt;$D306,1,0))</f>
        <v>0</v>
      </c>
      <c r="CR306" s="24">
        <f t="shared" ref="CR306:CS307" si="243">IF(AND($D306&gt;0,AP306=""),1,IF(AP306&gt;$D306,1,0))</f>
        <v>0</v>
      </c>
      <c r="CS306" s="24">
        <f t="shared" si="243"/>
        <v>0</v>
      </c>
      <c r="CT306" s="24">
        <f t="shared" si="225"/>
        <v>0</v>
      </c>
      <c r="CU306" s="87"/>
      <c r="CV306" s="24">
        <f t="shared" si="226"/>
        <v>0</v>
      </c>
      <c r="CW306" s="24">
        <f t="shared" si="226"/>
        <v>0</v>
      </c>
      <c r="CX306" s="87"/>
      <c r="CY306" s="24">
        <f t="shared" si="227"/>
        <v>0</v>
      </c>
      <c r="CZ306" s="24">
        <f t="shared" si="227"/>
        <v>0</v>
      </c>
    </row>
    <row r="307" spans="1:104" x14ac:dyDescent="0.25">
      <c r="A307" s="1323"/>
      <c r="B307" s="1315" t="s">
        <v>297</v>
      </c>
      <c r="C307" s="1315"/>
      <c r="D307" s="464">
        <f t="shared" si="212"/>
        <v>0</v>
      </c>
      <c r="E307" s="465">
        <f>SUM(W307+Y307+AA307+AC307+AE307+AG307+AI307+AK307)</f>
        <v>0</v>
      </c>
      <c r="F307" s="147">
        <f t="shared" si="242"/>
        <v>0</v>
      </c>
      <c r="G307" s="17">
        <f>SUM(ENERO:DICIEMBRE!G307)</f>
        <v>0</v>
      </c>
      <c r="H307" s="17">
        <f>SUM(ENERO:DICIEMBRE!H307)</f>
        <v>0</v>
      </c>
      <c r="I307" s="17">
        <f>SUM(ENERO:DICIEMBRE!I307)</f>
        <v>0</v>
      </c>
      <c r="J307" s="17">
        <f>SUM(ENERO:DICIEMBRE!J307)</f>
        <v>0</v>
      </c>
      <c r="K307" s="17">
        <f>SUM(ENERO:DICIEMBRE!K307)</f>
        <v>0</v>
      </c>
      <c r="L307" s="17">
        <f>SUM(ENERO:DICIEMBRE!L307)</f>
        <v>0</v>
      </c>
      <c r="M307" s="17">
        <f>SUM(ENERO:DICIEMBRE!M307)</f>
        <v>0</v>
      </c>
      <c r="N307" s="17">
        <f>SUM(ENERO:DICIEMBRE!N307)</f>
        <v>0</v>
      </c>
      <c r="O307" s="17">
        <f>SUM(ENERO:DICIEMBRE!O307)</f>
        <v>0</v>
      </c>
      <c r="P307" s="17">
        <f>SUM(ENERO:DICIEMBRE!P307)</f>
        <v>0</v>
      </c>
      <c r="Q307" s="17">
        <f>SUM(ENERO:DICIEMBRE!Q307)</f>
        <v>0</v>
      </c>
      <c r="R307" s="17">
        <f>SUM(ENERO:DICIEMBRE!R307)</f>
        <v>0</v>
      </c>
      <c r="S307" s="17">
        <f>SUM(ENERO:DICIEMBRE!S307)</f>
        <v>0</v>
      </c>
      <c r="T307" s="17">
        <f>SUM(ENERO:DICIEMBRE!T307)</f>
        <v>0</v>
      </c>
      <c r="U307" s="17">
        <f>SUM(ENERO:DICIEMBRE!U307)</f>
        <v>0</v>
      </c>
      <c r="V307" s="17">
        <f>SUM(ENERO:DICIEMBRE!V307)</f>
        <v>0</v>
      </c>
      <c r="W307" s="17">
        <f>SUM(ENERO:DICIEMBRE!W307)</f>
        <v>0</v>
      </c>
      <c r="X307" s="17">
        <f>SUM(ENERO:DICIEMBRE!X307)</f>
        <v>0</v>
      </c>
      <c r="Y307" s="17">
        <f>SUM(ENERO:DICIEMBRE!Y307)</f>
        <v>0</v>
      </c>
      <c r="Z307" s="17">
        <f>SUM(ENERO:DICIEMBRE!Z307)</f>
        <v>0</v>
      </c>
      <c r="AA307" s="17">
        <f>SUM(ENERO:DICIEMBRE!AA307)</f>
        <v>0</v>
      </c>
      <c r="AB307" s="17">
        <f>SUM(ENERO:DICIEMBRE!AB307)</f>
        <v>0</v>
      </c>
      <c r="AC307" s="17">
        <f>SUM(ENERO:DICIEMBRE!AC307)</f>
        <v>0</v>
      </c>
      <c r="AD307" s="17">
        <f>SUM(ENERO:DICIEMBRE!AD307)</f>
        <v>0</v>
      </c>
      <c r="AE307" s="17">
        <f>SUM(ENERO:DICIEMBRE!AE307)</f>
        <v>0</v>
      </c>
      <c r="AF307" s="17">
        <f>SUM(ENERO:DICIEMBRE!AF307)</f>
        <v>0</v>
      </c>
      <c r="AG307" s="17">
        <f>SUM(ENERO:DICIEMBRE!AG307)</f>
        <v>0</v>
      </c>
      <c r="AH307" s="17">
        <f>SUM(ENERO:DICIEMBRE!AH307)</f>
        <v>0</v>
      </c>
      <c r="AI307" s="17">
        <f>SUM(ENERO:DICIEMBRE!AI307)</f>
        <v>0</v>
      </c>
      <c r="AJ307" s="17">
        <f>SUM(ENERO:DICIEMBRE!AJ307)</f>
        <v>0</v>
      </c>
      <c r="AK307" s="17">
        <f>SUM(ENERO:DICIEMBRE!AK307)</f>
        <v>0</v>
      </c>
      <c r="AL307" s="17">
        <f>SUM(ENERO:DICIEMBRE!AL307)</f>
        <v>0</v>
      </c>
      <c r="AM307" s="17">
        <f>SUM(ENERO:DICIEMBRE!AM307)</f>
        <v>0</v>
      </c>
      <c r="AN307" s="17">
        <f>SUM(ENERO:DICIEMBRE!AN307)</f>
        <v>0</v>
      </c>
      <c r="AO307" s="17">
        <f>SUM(ENERO:DICIEMBRE!AO307)</f>
        <v>0</v>
      </c>
      <c r="AP307" s="17">
        <f>SUM(ENERO:DICIEMBRE!AP307)</f>
        <v>0</v>
      </c>
      <c r="AQ307" s="17">
        <f>SUM(ENERO:DICIEMBRE!AQ307)</f>
        <v>0</v>
      </c>
      <c r="AR307" s="17">
        <f>SUM(ENERO:DICIEMBRE!AR307)</f>
        <v>0</v>
      </c>
      <c r="AS307" s="17">
        <f>SUM(ENERO:DICIEMBRE!AS307)</f>
        <v>0</v>
      </c>
      <c r="AT307" s="17">
        <f>SUM(ENERO:DICIEMBRE!AT307)</f>
        <v>0</v>
      </c>
      <c r="AU307" s="17">
        <f>SUM(ENERO:DICIEMBRE!AU307)</f>
        <v>0</v>
      </c>
      <c r="AV307" s="17">
        <f>SUM(ENERO:DICIEMBRE!AV307)</f>
        <v>0</v>
      </c>
      <c r="AW307" s="17">
        <f>SUM(ENERO:DICIEMBRE!AW307)</f>
        <v>0</v>
      </c>
      <c r="AX307" s="17">
        <f>SUM(ENERO:DICIEMBRE!AX307)</f>
        <v>0</v>
      </c>
      <c r="AY307" t="str">
        <f t="shared" si="215"/>
        <v/>
      </c>
      <c r="CA307" s="23" t="str">
        <f t="shared" si="216"/>
        <v/>
      </c>
      <c r="CB307" s="23" t="str">
        <f t="shared" si="217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8"/>
        <v/>
      </c>
      <c r="CG307" s="87"/>
      <c r="CH307" s="23" t="str">
        <f t="shared" si="219"/>
        <v/>
      </c>
      <c r="CI307" s="23" t="str">
        <f t="shared" si="220"/>
        <v/>
      </c>
      <c r="CJ307" s="87"/>
      <c r="CK307" s="23" t="str">
        <f t="shared" si="221"/>
        <v/>
      </c>
      <c r="CL307" s="23" t="str">
        <f t="shared" si="222"/>
        <v/>
      </c>
      <c r="CO307" s="24">
        <f t="shared" si="223"/>
        <v>0</v>
      </c>
      <c r="CP307" s="24">
        <f t="shared" si="224"/>
        <v>0</v>
      </c>
      <c r="CQ307" s="87"/>
      <c r="CR307" s="87"/>
      <c r="CS307" s="24">
        <f t="shared" si="243"/>
        <v>0</v>
      </c>
      <c r="CT307" s="24">
        <f t="shared" si="225"/>
        <v>0</v>
      </c>
      <c r="CU307" s="87"/>
      <c r="CV307" s="24">
        <f t="shared" si="226"/>
        <v>0</v>
      </c>
      <c r="CW307" s="24">
        <f t="shared" si="226"/>
        <v>0</v>
      </c>
      <c r="CX307" s="87"/>
      <c r="CY307" s="24">
        <f t="shared" si="227"/>
        <v>0</v>
      </c>
      <c r="CZ307" s="24">
        <f t="shared" si="227"/>
        <v>0</v>
      </c>
    </row>
    <row r="308" spans="1:104" x14ac:dyDescent="0.25">
      <c r="A308" s="1323"/>
      <c r="B308" s="1315" t="s">
        <v>298</v>
      </c>
      <c r="C308" s="1315"/>
      <c r="D308" s="464">
        <f t="shared" si="212"/>
        <v>0</v>
      </c>
      <c r="E308" s="465">
        <f t="shared" si="241"/>
        <v>0</v>
      </c>
      <c r="F308" s="147">
        <f t="shared" si="242"/>
        <v>0</v>
      </c>
      <c r="G308" s="17">
        <f>SUM(ENERO:DICIEMBRE!G308)</f>
        <v>0</v>
      </c>
      <c r="H308" s="17">
        <f>SUM(ENERO:DICIEMBRE!H308)</f>
        <v>0</v>
      </c>
      <c r="I308" s="17">
        <f>SUM(ENERO:DICIEMBRE!I308)</f>
        <v>0</v>
      </c>
      <c r="J308" s="17">
        <f>SUM(ENERO:DICIEMBRE!J308)</f>
        <v>0</v>
      </c>
      <c r="K308" s="17">
        <f>SUM(ENERO:DICIEMBRE!K308)</f>
        <v>0</v>
      </c>
      <c r="L308" s="17">
        <f>SUM(ENERO:DICIEMBRE!L308)</f>
        <v>0</v>
      </c>
      <c r="M308" s="17">
        <f>SUM(ENERO:DICIEMBRE!M308)</f>
        <v>0</v>
      </c>
      <c r="N308" s="17">
        <f>SUM(ENERO:DICIEMBRE!N308)</f>
        <v>0</v>
      </c>
      <c r="O308" s="17">
        <f>SUM(ENERO:DICIEMBRE!O308)</f>
        <v>0</v>
      </c>
      <c r="P308" s="17">
        <f>SUM(ENERO:DICIEMBRE!P308)</f>
        <v>0</v>
      </c>
      <c r="Q308" s="17">
        <f>SUM(ENERO:DICIEMBRE!Q308)</f>
        <v>0</v>
      </c>
      <c r="R308" s="17">
        <f>SUM(ENERO:DICIEMBRE!R308)</f>
        <v>0</v>
      </c>
      <c r="S308" s="17">
        <f>SUM(ENERO:DICIEMBRE!S308)</f>
        <v>0</v>
      </c>
      <c r="T308" s="17">
        <f>SUM(ENERO:DICIEMBRE!T308)</f>
        <v>0</v>
      </c>
      <c r="U308" s="17">
        <f>SUM(ENERO:DICIEMBRE!U308)</f>
        <v>0</v>
      </c>
      <c r="V308" s="17">
        <f>SUM(ENERO:DICIEMBRE!V308)</f>
        <v>0</v>
      </c>
      <c r="W308" s="17">
        <f>SUM(ENERO:DICIEMBRE!W308)</f>
        <v>0</v>
      </c>
      <c r="X308" s="17">
        <f>SUM(ENERO:DICIEMBRE!X308)</f>
        <v>0</v>
      </c>
      <c r="Y308" s="17">
        <f>SUM(ENERO:DICIEMBRE!Y308)</f>
        <v>0</v>
      </c>
      <c r="Z308" s="17">
        <f>SUM(ENERO:DICIEMBRE!Z308)</f>
        <v>0</v>
      </c>
      <c r="AA308" s="17">
        <f>SUM(ENERO:DICIEMBRE!AA308)</f>
        <v>0</v>
      </c>
      <c r="AB308" s="17">
        <f>SUM(ENERO:DICIEMBRE!AB308)</f>
        <v>0</v>
      </c>
      <c r="AC308" s="17">
        <f>SUM(ENERO:DICIEMBRE!AC308)</f>
        <v>0</v>
      </c>
      <c r="AD308" s="17">
        <f>SUM(ENERO:DICIEMBRE!AD308)</f>
        <v>0</v>
      </c>
      <c r="AE308" s="17">
        <f>SUM(ENERO:DICIEMBRE!AE308)</f>
        <v>0</v>
      </c>
      <c r="AF308" s="17">
        <f>SUM(ENERO:DICIEMBRE!AF308)</f>
        <v>0</v>
      </c>
      <c r="AG308" s="17">
        <f>SUM(ENERO:DICIEMBRE!AG308)</f>
        <v>0</v>
      </c>
      <c r="AH308" s="17">
        <f>SUM(ENERO:DICIEMBRE!AH308)</f>
        <v>0</v>
      </c>
      <c r="AI308" s="17">
        <f>SUM(ENERO:DICIEMBRE!AI308)</f>
        <v>0</v>
      </c>
      <c r="AJ308" s="17">
        <f>SUM(ENERO:DICIEMBRE!AJ308)</f>
        <v>0</v>
      </c>
      <c r="AK308" s="17">
        <f>SUM(ENERO:DICIEMBRE!AK308)</f>
        <v>0</v>
      </c>
      <c r="AL308" s="17">
        <f>SUM(ENERO:DICIEMBRE!AL308)</f>
        <v>0</v>
      </c>
      <c r="AM308" s="17">
        <f>SUM(ENERO:DICIEMBRE!AM308)</f>
        <v>0</v>
      </c>
      <c r="AN308" s="17">
        <f>SUM(ENERO:DICIEMBRE!AN308)</f>
        <v>0</v>
      </c>
      <c r="AO308" s="17">
        <f>SUM(ENERO:DICIEMBRE!AO308)</f>
        <v>0</v>
      </c>
      <c r="AP308" s="17">
        <f>SUM(ENERO:DICIEMBRE!AP308)</f>
        <v>0</v>
      </c>
      <c r="AQ308" s="17">
        <f>SUM(ENERO:DICIEMBRE!AQ308)</f>
        <v>0</v>
      </c>
      <c r="AR308" s="17">
        <f>SUM(ENERO:DICIEMBRE!AR308)</f>
        <v>0</v>
      </c>
      <c r="AS308" s="17">
        <f>SUM(ENERO:DICIEMBRE!AS308)</f>
        <v>0</v>
      </c>
      <c r="AT308" s="17">
        <f>SUM(ENERO:DICIEMBRE!AT308)</f>
        <v>0</v>
      </c>
      <c r="AU308" s="17">
        <f>SUM(ENERO:DICIEMBRE!AU308)</f>
        <v>0</v>
      </c>
      <c r="AV308" s="17">
        <f>SUM(ENERO:DICIEMBRE!AV308)</f>
        <v>0</v>
      </c>
      <c r="AW308" s="17">
        <f>SUM(ENERO:DICIEMBRE!AW308)</f>
        <v>0</v>
      </c>
      <c r="AX308" s="17">
        <f>SUM(ENERO:DICIEMBRE!AX308)</f>
        <v>0</v>
      </c>
      <c r="AY308" t="str">
        <f t="shared" si="215"/>
        <v/>
      </c>
      <c r="CA308" s="23" t="str">
        <f t="shared" si="216"/>
        <v/>
      </c>
      <c r="CB308" s="23" t="str">
        <f t="shared" si="217"/>
        <v/>
      </c>
      <c r="CC308" s="87"/>
      <c r="CD308" s="87"/>
      <c r="CE308" s="87"/>
      <c r="CF308" s="23" t="str">
        <f t="shared" si="218"/>
        <v/>
      </c>
      <c r="CG308" s="87"/>
      <c r="CH308" s="23" t="str">
        <f t="shared" si="219"/>
        <v/>
      </c>
      <c r="CI308" s="23" t="str">
        <f t="shared" si="220"/>
        <v/>
      </c>
      <c r="CJ308" s="87"/>
      <c r="CK308" s="23" t="str">
        <f t="shared" si="221"/>
        <v/>
      </c>
      <c r="CL308" s="23" t="str">
        <f t="shared" si="222"/>
        <v/>
      </c>
      <c r="CO308" s="24">
        <f t="shared" si="223"/>
        <v>0</v>
      </c>
      <c r="CP308" s="24">
        <f t="shared" si="224"/>
        <v>0</v>
      </c>
      <c r="CQ308" s="87"/>
      <c r="CR308" s="87"/>
      <c r="CS308" s="87"/>
      <c r="CT308" s="24">
        <f t="shared" si="225"/>
        <v>0</v>
      </c>
      <c r="CU308" s="87"/>
      <c r="CV308" s="24">
        <f t="shared" si="226"/>
        <v>0</v>
      </c>
      <c r="CW308" s="24">
        <f t="shared" si="226"/>
        <v>0</v>
      </c>
      <c r="CX308" s="87"/>
      <c r="CY308" s="24">
        <f t="shared" si="227"/>
        <v>0</v>
      </c>
      <c r="CZ308" s="24">
        <f t="shared" si="227"/>
        <v>0</v>
      </c>
    </row>
    <row r="309" spans="1:104" x14ac:dyDescent="0.25">
      <c r="A309" s="1323"/>
      <c r="B309" s="1279" t="s">
        <v>299</v>
      </c>
      <c r="C309" s="1281"/>
      <c r="D309" s="464">
        <f t="shared" si="212"/>
        <v>0</v>
      </c>
      <c r="E309" s="465">
        <f t="shared" si="241"/>
        <v>0</v>
      </c>
      <c r="F309" s="147">
        <f t="shared" si="242"/>
        <v>0</v>
      </c>
      <c r="G309" s="17">
        <f>SUM(ENERO:DICIEMBRE!G309)</f>
        <v>0</v>
      </c>
      <c r="H309" s="17">
        <f>SUM(ENERO:DICIEMBRE!H309)</f>
        <v>0</v>
      </c>
      <c r="I309" s="17">
        <f>SUM(ENERO:DICIEMBRE!I309)</f>
        <v>0</v>
      </c>
      <c r="J309" s="17">
        <f>SUM(ENERO:DICIEMBRE!J309)</f>
        <v>0</v>
      </c>
      <c r="K309" s="17">
        <f>SUM(ENERO:DICIEMBRE!K309)</f>
        <v>0</v>
      </c>
      <c r="L309" s="17">
        <f>SUM(ENERO:DICIEMBRE!L309)</f>
        <v>0</v>
      </c>
      <c r="M309" s="17">
        <f>SUM(ENERO:DICIEMBRE!M309)</f>
        <v>0</v>
      </c>
      <c r="N309" s="17">
        <f>SUM(ENERO:DICIEMBRE!N309)</f>
        <v>0</v>
      </c>
      <c r="O309" s="17">
        <f>SUM(ENERO:DICIEMBRE!O309)</f>
        <v>0</v>
      </c>
      <c r="P309" s="17">
        <f>SUM(ENERO:DICIEMBRE!P309)</f>
        <v>0</v>
      </c>
      <c r="Q309" s="17">
        <f>SUM(ENERO:DICIEMBRE!Q309)</f>
        <v>0</v>
      </c>
      <c r="R309" s="17">
        <f>SUM(ENERO:DICIEMBRE!R309)</f>
        <v>0</v>
      </c>
      <c r="S309" s="17">
        <f>SUM(ENERO:DICIEMBRE!S309)</f>
        <v>0</v>
      </c>
      <c r="T309" s="17">
        <f>SUM(ENERO:DICIEMBRE!T309)</f>
        <v>0</v>
      </c>
      <c r="U309" s="17">
        <f>SUM(ENERO:DICIEMBRE!U309)</f>
        <v>0</v>
      </c>
      <c r="V309" s="17">
        <f>SUM(ENERO:DICIEMBRE!V309)</f>
        <v>0</v>
      </c>
      <c r="W309" s="17">
        <f>SUM(ENERO:DICIEMBRE!W309)</f>
        <v>0</v>
      </c>
      <c r="X309" s="17">
        <f>SUM(ENERO:DICIEMBRE!X309)</f>
        <v>0</v>
      </c>
      <c r="Y309" s="17">
        <f>SUM(ENERO:DICIEMBRE!Y309)</f>
        <v>0</v>
      </c>
      <c r="Z309" s="17">
        <f>SUM(ENERO:DICIEMBRE!Z309)</f>
        <v>0</v>
      </c>
      <c r="AA309" s="17">
        <f>SUM(ENERO:DICIEMBRE!AA309)</f>
        <v>0</v>
      </c>
      <c r="AB309" s="17">
        <f>SUM(ENERO:DICIEMBRE!AB309)</f>
        <v>0</v>
      </c>
      <c r="AC309" s="17">
        <f>SUM(ENERO:DICIEMBRE!AC309)</f>
        <v>0</v>
      </c>
      <c r="AD309" s="17">
        <f>SUM(ENERO:DICIEMBRE!AD309)</f>
        <v>0</v>
      </c>
      <c r="AE309" s="17">
        <f>SUM(ENERO:DICIEMBRE!AE309)</f>
        <v>0</v>
      </c>
      <c r="AF309" s="17">
        <f>SUM(ENERO:DICIEMBRE!AF309)</f>
        <v>0</v>
      </c>
      <c r="AG309" s="17">
        <f>SUM(ENERO:DICIEMBRE!AG309)</f>
        <v>0</v>
      </c>
      <c r="AH309" s="17">
        <f>SUM(ENERO:DICIEMBRE!AH309)</f>
        <v>0</v>
      </c>
      <c r="AI309" s="17">
        <f>SUM(ENERO:DICIEMBRE!AI309)</f>
        <v>0</v>
      </c>
      <c r="AJ309" s="17">
        <f>SUM(ENERO:DICIEMBRE!AJ309)</f>
        <v>0</v>
      </c>
      <c r="AK309" s="17">
        <f>SUM(ENERO:DICIEMBRE!AK309)</f>
        <v>0</v>
      </c>
      <c r="AL309" s="17">
        <f>SUM(ENERO:DICIEMBRE!AL309)</f>
        <v>0</v>
      </c>
      <c r="AM309" s="17">
        <f>SUM(ENERO:DICIEMBRE!AM309)</f>
        <v>0</v>
      </c>
      <c r="AN309" s="17">
        <f>SUM(ENERO:DICIEMBRE!AN309)</f>
        <v>0</v>
      </c>
      <c r="AO309" s="17">
        <f>SUM(ENERO:DICIEMBRE!AO309)</f>
        <v>0</v>
      </c>
      <c r="AP309" s="17">
        <f>SUM(ENERO:DICIEMBRE!AP309)</f>
        <v>0</v>
      </c>
      <c r="AQ309" s="17">
        <f>SUM(ENERO:DICIEMBRE!AQ309)</f>
        <v>0</v>
      </c>
      <c r="AR309" s="17">
        <f>SUM(ENERO:DICIEMBRE!AR309)</f>
        <v>0</v>
      </c>
      <c r="AS309" s="17">
        <f>SUM(ENERO:DICIEMBRE!AS309)</f>
        <v>0</v>
      </c>
      <c r="AT309" s="17">
        <f>SUM(ENERO:DICIEMBRE!AT309)</f>
        <v>0</v>
      </c>
      <c r="AU309" s="17">
        <f>SUM(ENERO:DICIEMBRE!AU309)</f>
        <v>0</v>
      </c>
      <c r="AV309" s="17">
        <f>SUM(ENERO:DICIEMBRE!AV309)</f>
        <v>0</v>
      </c>
      <c r="AW309" s="17">
        <f>SUM(ENERO:DICIEMBRE!AW309)</f>
        <v>0</v>
      </c>
      <c r="AX309" s="17">
        <f>SUM(ENERO:DICIEMBRE!AX309)</f>
        <v>0</v>
      </c>
      <c r="AY309" t="str">
        <f t="shared" si="215"/>
        <v/>
      </c>
      <c r="CA309" s="23" t="str">
        <f t="shared" si="216"/>
        <v/>
      </c>
      <c r="CB309" s="23" t="str">
        <f t="shared" si="217"/>
        <v/>
      </c>
      <c r="CC309" s="87"/>
      <c r="CD309" s="87"/>
      <c r="CE309" s="87"/>
      <c r="CF309" s="23" t="str">
        <f t="shared" si="218"/>
        <v/>
      </c>
      <c r="CG309" s="87"/>
      <c r="CH309" s="23" t="str">
        <f t="shared" si="219"/>
        <v/>
      </c>
      <c r="CI309" s="23" t="str">
        <f t="shared" si="220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21"/>
        <v/>
      </c>
      <c r="CL309" s="23" t="str">
        <f t="shared" si="222"/>
        <v/>
      </c>
      <c r="CO309" s="24">
        <f t="shared" si="223"/>
        <v>0</v>
      </c>
      <c r="CP309" s="24">
        <f t="shared" si="224"/>
        <v>0</v>
      </c>
      <c r="CQ309" s="87"/>
      <c r="CR309" s="87"/>
      <c r="CS309" s="87"/>
      <c r="CT309" s="24">
        <f t="shared" si="225"/>
        <v>0</v>
      </c>
      <c r="CU309" s="87"/>
      <c r="CV309" s="24">
        <f t="shared" si="226"/>
        <v>0</v>
      </c>
      <c r="CW309" s="24">
        <f t="shared" si="226"/>
        <v>0</v>
      </c>
      <c r="CX309" s="24">
        <f t="shared" si="226"/>
        <v>0</v>
      </c>
      <c r="CY309" s="24">
        <f t="shared" si="227"/>
        <v>0</v>
      </c>
      <c r="CZ309" s="24">
        <f t="shared" si="227"/>
        <v>0</v>
      </c>
    </row>
    <row r="310" spans="1:104" x14ac:dyDescent="0.25">
      <c r="A310" s="1323"/>
      <c r="B310" s="1279" t="s">
        <v>300</v>
      </c>
      <c r="C310" s="1281"/>
      <c r="D310" s="464">
        <f t="shared" si="212"/>
        <v>0</v>
      </c>
      <c r="E310" s="465">
        <f t="shared" si="241"/>
        <v>0</v>
      </c>
      <c r="F310" s="147">
        <f t="shared" si="242"/>
        <v>0</v>
      </c>
      <c r="G310" s="17">
        <f>SUM(ENERO:DICIEMBRE!G310)</f>
        <v>0</v>
      </c>
      <c r="H310" s="17">
        <f>SUM(ENERO:DICIEMBRE!H310)</f>
        <v>0</v>
      </c>
      <c r="I310" s="17">
        <f>SUM(ENERO:DICIEMBRE!I310)</f>
        <v>0</v>
      </c>
      <c r="J310" s="17">
        <f>SUM(ENERO:DICIEMBRE!J310)</f>
        <v>0</v>
      </c>
      <c r="K310" s="17">
        <f>SUM(ENERO:DICIEMBRE!K310)</f>
        <v>0</v>
      </c>
      <c r="L310" s="17">
        <f>SUM(ENERO:DICIEMBRE!L310)</f>
        <v>0</v>
      </c>
      <c r="M310" s="17">
        <f>SUM(ENERO:DICIEMBRE!M310)</f>
        <v>0</v>
      </c>
      <c r="N310" s="17">
        <f>SUM(ENERO:DICIEMBRE!N310)</f>
        <v>0</v>
      </c>
      <c r="O310" s="17">
        <f>SUM(ENERO:DICIEMBRE!O310)</f>
        <v>0</v>
      </c>
      <c r="P310" s="17">
        <f>SUM(ENERO:DICIEMBRE!P310)</f>
        <v>0</v>
      </c>
      <c r="Q310" s="17">
        <f>SUM(ENERO:DICIEMBRE!Q310)</f>
        <v>0</v>
      </c>
      <c r="R310" s="17">
        <f>SUM(ENERO:DICIEMBRE!R310)</f>
        <v>0</v>
      </c>
      <c r="S310" s="17">
        <f>SUM(ENERO:DICIEMBRE!S310)</f>
        <v>0</v>
      </c>
      <c r="T310" s="17">
        <f>SUM(ENERO:DICIEMBRE!T310)</f>
        <v>0</v>
      </c>
      <c r="U310" s="17">
        <f>SUM(ENERO:DICIEMBRE!U310)</f>
        <v>0</v>
      </c>
      <c r="V310" s="17">
        <f>SUM(ENERO:DICIEMBRE!V310)</f>
        <v>0</v>
      </c>
      <c r="W310" s="17">
        <f>SUM(ENERO:DICIEMBRE!W310)</f>
        <v>0</v>
      </c>
      <c r="X310" s="17">
        <f>SUM(ENERO:DICIEMBRE!X310)</f>
        <v>0</v>
      </c>
      <c r="Y310" s="17">
        <f>SUM(ENERO:DICIEMBRE!Y310)</f>
        <v>0</v>
      </c>
      <c r="Z310" s="17">
        <f>SUM(ENERO:DICIEMBRE!Z310)</f>
        <v>0</v>
      </c>
      <c r="AA310" s="17">
        <f>SUM(ENERO:DICIEMBRE!AA310)</f>
        <v>0</v>
      </c>
      <c r="AB310" s="17">
        <f>SUM(ENERO:DICIEMBRE!AB310)</f>
        <v>0</v>
      </c>
      <c r="AC310" s="17">
        <f>SUM(ENERO:DICIEMBRE!AC310)</f>
        <v>0</v>
      </c>
      <c r="AD310" s="17">
        <f>SUM(ENERO:DICIEMBRE!AD310)</f>
        <v>0</v>
      </c>
      <c r="AE310" s="17">
        <f>SUM(ENERO:DICIEMBRE!AE310)</f>
        <v>0</v>
      </c>
      <c r="AF310" s="17">
        <f>SUM(ENERO:DICIEMBRE!AF310)</f>
        <v>0</v>
      </c>
      <c r="AG310" s="17">
        <f>SUM(ENERO:DICIEMBRE!AG310)</f>
        <v>0</v>
      </c>
      <c r="AH310" s="17">
        <f>SUM(ENERO:DICIEMBRE!AH310)</f>
        <v>0</v>
      </c>
      <c r="AI310" s="17">
        <f>SUM(ENERO:DICIEMBRE!AI310)</f>
        <v>0</v>
      </c>
      <c r="AJ310" s="17">
        <f>SUM(ENERO:DICIEMBRE!AJ310)</f>
        <v>0</v>
      </c>
      <c r="AK310" s="17">
        <f>SUM(ENERO:DICIEMBRE!AK310)</f>
        <v>0</v>
      </c>
      <c r="AL310" s="17">
        <f>SUM(ENERO:DICIEMBRE!AL310)</f>
        <v>0</v>
      </c>
      <c r="AM310" s="17">
        <f>SUM(ENERO:DICIEMBRE!AM310)</f>
        <v>0</v>
      </c>
      <c r="AN310" s="17">
        <f>SUM(ENERO:DICIEMBRE!AN310)</f>
        <v>0</v>
      </c>
      <c r="AO310" s="17">
        <f>SUM(ENERO:DICIEMBRE!AO310)</f>
        <v>0</v>
      </c>
      <c r="AP310" s="17">
        <f>SUM(ENERO:DICIEMBRE!AP310)</f>
        <v>0</v>
      </c>
      <c r="AQ310" s="17">
        <f>SUM(ENERO:DICIEMBRE!AQ310)</f>
        <v>0</v>
      </c>
      <c r="AR310" s="17">
        <f>SUM(ENERO:DICIEMBRE!AR310)</f>
        <v>0</v>
      </c>
      <c r="AS310" s="17">
        <f>SUM(ENERO:DICIEMBRE!AS310)</f>
        <v>0</v>
      </c>
      <c r="AT310" s="17">
        <f>SUM(ENERO:DICIEMBRE!AT310)</f>
        <v>0</v>
      </c>
      <c r="AU310" s="17">
        <f>SUM(ENERO:DICIEMBRE!AU310)</f>
        <v>0</v>
      </c>
      <c r="AV310" s="17">
        <f>SUM(ENERO:DICIEMBRE!AV310)</f>
        <v>0</v>
      </c>
      <c r="AW310" s="17">
        <f>SUM(ENERO:DICIEMBRE!AW310)</f>
        <v>0</v>
      </c>
      <c r="AX310" s="17">
        <f>SUM(ENERO:DICIEMBRE!AX310)</f>
        <v>0</v>
      </c>
      <c r="AY310" t="str">
        <f t="shared" si="215"/>
        <v/>
      </c>
      <c r="CA310" s="23" t="str">
        <f t="shared" si="216"/>
        <v/>
      </c>
      <c r="CB310" s="23" t="str">
        <f t="shared" si="217"/>
        <v/>
      </c>
      <c r="CC310" s="87"/>
      <c r="CD310" s="87"/>
      <c r="CE310" s="87"/>
      <c r="CF310" s="23" t="str">
        <f t="shared" si="218"/>
        <v/>
      </c>
      <c r="CG310" s="87"/>
      <c r="CH310" s="23" t="str">
        <f t="shared" si="219"/>
        <v/>
      </c>
      <c r="CI310" s="23" t="str">
        <f t="shared" si="220"/>
        <v/>
      </c>
      <c r="CJ310" s="87"/>
      <c r="CK310" s="23" t="str">
        <f t="shared" si="221"/>
        <v/>
      </c>
      <c r="CL310" s="23" t="str">
        <f t="shared" si="222"/>
        <v/>
      </c>
      <c r="CO310" s="24">
        <f t="shared" si="223"/>
        <v>0</v>
      </c>
      <c r="CP310" s="24">
        <f t="shared" si="224"/>
        <v>0</v>
      </c>
      <c r="CQ310" s="87"/>
      <c r="CR310" s="87"/>
      <c r="CS310" s="87"/>
      <c r="CT310" s="24">
        <f t="shared" si="225"/>
        <v>0</v>
      </c>
      <c r="CU310" s="87"/>
      <c r="CV310" s="24">
        <f t="shared" si="226"/>
        <v>0</v>
      </c>
      <c r="CW310" s="24">
        <f t="shared" si="226"/>
        <v>0</v>
      </c>
      <c r="CX310" s="87"/>
      <c r="CY310" s="24">
        <f t="shared" si="227"/>
        <v>0</v>
      </c>
      <c r="CZ310" s="24">
        <f t="shared" si="227"/>
        <v>0</v>
      </c>
    </row>
    <row r="311" spans="1:104" x14ac:dyDescent="0.25">
      <c r="A311" s="1324"/>
      <c r="B311" s="1316" t="s">
        <v>301</v>
      </c>
      <c r="C311" s="1316"/>
      <c r="D311" s="396">
        <f t="shared" si="212"/>
        <v>0</v>
      </c>
      <c r="E311" s="109">
        <f t="shared" si="241"/>
        <v>0</v>
      </c>
      <c r="F311" s="78">
        <f t="shared" si="242"/>
        <v>0</v>
      </c>
      <c r="G311" s="17">
        <f>SUM(ENERO:DICIEMBRE!G311)</f>
        <v>0</v>
      </c>
      <c r="H311" s="17">
        <f>SUM(ENERO:DICIEMBRE!H311)</f>
        <v>0</v>
      </c>
      <c r="I311" s="17">
        <f>SUM(ENERO:DICIEMBRE!I311)</f>
        <v>0</v>
      </c>
      <c r="J311" s="17">
        <f>SUM(ENERO:DICIEMBRE!J311)</f>
        <v>0</v>
      </c>
      <c r="K311" s="17">
        <f>SUM(ENERO:DICIEMBRE!K311)</f>
        <v>0</v>
      </c>
      <c r="L311" s="17">
        <f>SUM(ENERO:DICIEMBRE!L311)</f>
        <v>0</v>
      </c>
      <c r="M311" s="17">
        <f>SUM(ENERO:DICIEMBRE!M311)</f>
        <v>0</v>
      </c>
      <c r="N311" s="17">
        <f>SUM(ENERO:DICIEMBRE!N311)</f>
        <v>0</v>
      </c>
      <c r="O311" s="17">
        <f>SUM(ENERO:DICIEMBRE!O311)</f>
        <v>0</v>
      </c>
      <c r="P311" s="17">
        <f>SUM(ENERO:DICIEMBRE!P311)</f>
        <v>0</v>
      </c>
      <c r="Q311" s="17">
        <f>SUM(ENERO:DICIEMBRE!Q311)</f>
        <v>0</v>
      </c>
      <c r="R311" s="17">
        <f>SUM(ENERO:DICIEMBRE!R311)</f>
        <v>0</v>
      </c>
      <c r="S311" s="17">
        <f>SUM(ENERO:DICIEMBRE!S311)</f>
        <v>0</v>
      </c>
      <c r="T311" s="17">
        <f>SUM(ENERO:DICIEMBRE!T311)</f>
        <v>0</v>
      </c>
      <c r="U311" s="17">
        <f>SUM(ENERO:DICIEMBRE!U311)</f>
        <v>0</v>
      </c>
      <c r="V311" s="17">
        <f>SUM(ENERO:DICIEMBRE!V311)</f>
        <v>0</v>
      </c>
      <c r="W311" s="17">
        <f>SUM(ENERO:DICIEMBRE!W311)</f>
        <v>0</v>
      </c>
      <c r="X311" s="17">
        <f>SUM(ENERO:DICIEMBRE!X311)</f>
        <v>0</v>
      </c>
      <c r="Y311" s="17">
        <f>SUM(ENERO:DICIEMBRE!Y311)</f>
        <v>0</v>
      </c>
      <c r="Z311" s="17">
        <f>SUM(ENERO:DICIEMBRE!Z311)</f>
        <v>0</v>
      </c>
      <c r="AA311" s="17">
        <f>SUM(ENERO:DICIEMBRE!AA311)</f>
        <v>0</v>
      </c>
      <c r="AB311" s="17">
        <f>SUM(ENERO:DICIEMBRE!AB311)</f>
        <v>0</v>
      </c>
      <c r="AC311" s="17">
        <f>SUM(ENERO:DICIEMBRE!AC311)</f>
        <v>0</v>
      </c>
      <c r="AD311" s="17">
        <f>SUM(ENERO:DICIEMBRE!AD311)</f>
        <v>0</v>
      </c>
      <c r="AE311" s="17">
        <f>SUM(ENERO:DICIEMBRE!AE311)</f>
        <v>0</v>
      </c>
      <c r="AF311" s="17">
        <f>SUM(ENERO:DICIEMBRE!AF311)</f>
        <v>0</v>
      </c>
      <c r="AG311" s="17">
        <f>SUM(ENERO:DICIEMBRE!AG311)</f>
        <v>0</v>
      </c>
      <c r="AH311" s="17">
        <f>SUM(ENERO:DICIEMBRE!AH311)</f>
        <v>0</v>
      </c>
      <c r="AI311" s="17">
        <f>SUM(ENERO:DICIEMBRE!AI311)</f>
        <v>0</v>
      </c>
      <c r="AJ311" s="17">
        <f>SUM(ENERO:DICIEMBRE!AJ311)</f>
        <v>0</v>
      </c>
      <c r="AK311" s="17">
        <f>SUM(ENERO:DICIEMBRE!AK311)</f>
        <v>0</v>
      </c>
      <c r="AL311" s="17">
        <f>SUM(ENERO:DICIEMBRE!AL311)</f>
        <v>0</v>
      </c>
      <c r="AM311" s="17">
        <f>SUM(ENERO:DICIEMBRE!AM311)</f>
        <v>0</v>
      </c>
      <c r="AN311" s="17">
        <f>SUM(ENERO:DICIEMBRE!AN311)</f>
        <v>0</v>
      </c>
      <c r="AO311" s="17">
        <f>SUM(ENERO:DICIEMBRE!AO311)</f>
        <v>0</v>
      </c>
      <c r="AP311" s="17">
        <f>SUM(ENERO:DICIEMBRE!AP311)</f>
        <v>0</v>
      </c>
      <c r="AQ311" s="17">
        <f>SUM(ENERO:DICIEMBRE!AQ311)</f>
        <v>0</v>
      </c>
      <c r="AR311" s="17">
        <f>SUM(ENERO:DICIEMBRE!AR311)</f>
        <v>0</v>
      </c>
      <c r="AS311" s="17">
        <f>SUM(ENERO:DICIEMBRE!AS311)</f>
        <v>0</v>
      </c>
      <c r="AT311" s="17">
        <f>SUM(ENERO:DICIEMBRE!AT311)</f>
        <v>0</v>
      </c>
      <c r="AU311" s="17">
        <f>SUM(ENERO:DICIEMBRE!AU311)</f>
        <v>0</v>
      </c>
      <c r="AV311" s="17">
        <f>SUM(ENERO:DICIEMBRE!AV311)</f>
        <v>0</v>
      </c>
      <c r="AW311" s="17">
        <f>SUM(ENERO:DICIEMBRE!AW311)</f>
        <v>0</v>
      </c>
      <c r="AX311" s="17">
        <f>SUM(ENERO:DICIEMBRE!AX311)</f>
        <v>0</v>
      </c>
      <c r="AY311" t="str">
        <f t="shared" si="215"/>
        <v/>
      </c>
      <c r="CA311" s="23" t="str">
        <f t="shared" si="216"/>
        <v/>
      </c>
      <c r="CB311" s="23" t="str">
        <f t="shared" si="217"/>
        <v/>
      </c>
      <c r="CC311" s="87"/>
      <c r="CD311" s="87"/>
      <c r="CE311" s="87"/>
      <c r="CF311" s="23" t="str">
        <f t="shared" si="218"/>
        <v/>
      </c>
      <c r="CG311" s="87"/>
      <c r="CH311" s="23" t="str">
        <f t="shared" si="219"/>
        <v/>
      </c>
      <c r="CI311" s="23" t="str">
        <f t="shared" si="220"/>
        <v/>
      </c>
      <c r="CJ311" s="87"/>
      <c r="CK311" s="23" t="str">
        <f t="shared" si="221"/>
        <v/>
      </c>
      <c r="CL311" s="23" t="str">
        <f t="shared" si="222"/>
        <v/>
      </c>
      <c r="CO311" s="24">
        <f t="shared" si="223"/>
        <v>0</v>
      </c>
      <c r="CP311" s="24">
        <f t="shared" si="224"/>
        <v>0</v>
      </c>
      <c r="CQ311" s="87"/>
      <c r="CR311" s="87"/>
      <c r="CS311" s="87"/>
      <c r="CT311" s="24">
        <f t="shared" si="225"/>
        <v>0</v>
      </c>
      <c r="CU311" s="87"/>
      <c r="CV311" s="24">
        <f t="shared" si="226"/>
        <v>0</v>
      </c>
      <c r="CW311" s="24">
        <f t="shared" si="226"/>
        <v>0</v>
      </c>
      <c r="CX311" s="87"/>
      <c r="CY311" s="24">
        <f t="shared" si="227"/>
        <v>0</v>
      </c>
      <c r="CZ311" s="24">
        <f t="shared" si="227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12"/>
        <v>168</v>
      </c>
      <c r="E312" s="139">
        <f>SUM(G312++I312+K312+M312+O312+Q312+S312+U312+W312+Y312+AA312+AC312+AE312+AG312+AI312+AK312)</f>
        <v>55</v>
      </c>
      <c r="F312" s="68">
        <f>SUM(H312++J312+L312+N312+P312+R312+T312+V312+X312+Z312+AB312+AD312+AF312+AH312+AJ312+AL312)</f>
        <v>113</v>
      </c>
      <c r="G312" s="17">
        <f>SUM(ENERO:DICIEMBRE!G312)</f>
        <v>2</v>
      </c>
      <c r="H312" s="17">
        <f>SUM(ENERO:DICIEMBRE!H312)</f>
        <v>0</v>
      </c>
      <c r="I312" s="17">
        <f>SUM(ENERO:DICIEMBRE!I312)</f>
        <v>0</v>
      </c>
      <c r="J312" s="17">
        <f>SUM(ENERO:DICIEMBRE!J312)</f>
        <v>1</v>
      </c>
      <c r="K312" s="17">
        <f>SUM(ENERO:DICIEMBRE!K312)</f>
        <v>0</v>
      </c>
      <c r="L312" s="17">
        <f>SUM(ENERO:DICIEMBRE!L312)</f>
        <v>0</v>
      </c>
      <c r="M312" s="17">
        <f>SUM(ENERO:DICIEMBRE!M312)</f>
        <v>0</v>
      </c>
      <c r="N312" s="17">
        <f>SUM(ENERO:DICIEMBRE!N312)</f>
        <v>0</v>
      </c>
      <c r="O312" s="17">
        <f>SUM(ENERO:DICIEMBRE!O312)</f>
        <v>0</v>
      </c>
      <c r="P312" s="17">
        <f>SUM(ENERO:DICIEMBRE!P312)</f>
        <v>0</v>
      </c>
      <c r="Q312" s="17">
        <f>SUM(ENERO:DICIEMBRE!Q312)</f>
        <v>2</v>
      </c>
      <c r="R312" s="17">
        <f>SUM(ENERO:DICIEMBRE!R312)</f>
        <v>0</v>
      </c>
      <c r="S312" s="17">
        <f>SUM(ENERO:DICIEMBRE!S312)</f>
        <v>0</v>
      </c>
      <c r="T312" s="17">
        <f>SUM(ENERO:DICIEMBRE!T312)</f>
        <v>1</v>
      </c>
      <c r="U312" s="17">
        <f>SUM(ENERO:DICIEMBRE!U312)</f>
        <v>6</v>
      </c>
      <c r="V312" s="17">
        <f>SUM(ENERO:DICIEMBRE!V312)</f>
        <v>5</v>
      </c>
      <c r="W312" s="17">
        <f>SUM(ENERO:DICIEMBRE!W312)</f>
        <v>7</v>
      </c>
      <c r="X312" s="17">
        <f>SUM(ENERO:DICIEMBRE!X312)</f>
        <v>7</v>
      </c>
      <c r="Y312" s="17">
        <f>SUM(ENERO:DICIEMBRE!Y312)</f>
        <v>1</v>
      </c>
      <c r="Z312" s="17">
        <f>SUM(ENERO:DICIEMBRE!Z312)</f>
        <v>3</v>
      </c>
      <c r="AA312" s="17">
        <f>SUM(ENERO:DICIEMBRE!AA312)</f>
        <v>3</v>
      </c>
      <c r="AB312" s="17">
        <f>SUM(ENERO:DICIEMBRE!AB312)</f>
        <v>7</v>
      </c>
      <c r="AC312" s="17">
        <f>SUM(ENERO:DICIEMBRE!AC312)</f>
        <v>3</v>
      </c>
      <c r="AD312" s="17">
        <f>SUM(ENERO:DICIEMBRE!AD312)</f>
        <v>11</v>
      </c>
      <c r="AE312" s="17">
        <f>SUM(ENERO:DICIEMBRE!AE312)</f>
        <v>11</v>
      </c>
      <c r="AF312" s="17">
        <f>SUM(ENERO:DICIEMBRE!AF312)</f>
        <v>27</v>
      </c>
      <c r="AG312" s="17">
        <f>SUM(ENERO:DICIEMBRE!AG312)</f>
        <v>3</v>
      </c>
      <c r="AH312" s="17">
        <f>SUM(ENERO:DICIEMBRE!AH312)</f>
        <v>11</v>
      </c>
      <c r="AI312" s="17">
        <f>SUM(ENERO:DICIEMBRE!AI312)</f>
        <v>10</v>
      </c>
      <c r="AJ312" s="17">
        <f>SUM(ENERO:DICIEMBRE!AJ312)</f>
        <v>27</v>
      </c>
      <c r="AK312" s="17">
        <f>SUM(ENERO:DICIEMBRE!AK312)</f>
        <v>7</v>
      </c>
      <c r="AL312" s="17">
        <f>SUM(ENERO:DICIEMBRE!AL312)</f>
        <v>13</v>
      </c>
      <c r="AM312" s="17">
        <f>SUM(ENERO:DICIEMBRE!AM312)</f>
        <v>0</v>
      </c>
      <c r="AN312" s="17">
        <f>SUM(ENERO:DICIEMBRE!AN312)</f>
        <v>0</v>
      </c>
      <c r="AO312" s="17">
        <f>SUM(ENERO:DICIEMBRE!AO312)</f>
        <v>73</v>
      </c>
      <c r="AP312" s="17">
        <f>SUM(ENERO:DICIEMBRE!AP312)</f>
        <v>73</v>
      </c>
      <c r="AQ312" s="17">
        <f>SUM(ENERO:DICIEMBRE!AQ312)</f>
        <v>35</v>
      </c>
      <c r="AR312" s="17">
        <f>SUM(ENERO:DICIEMBRE!AR312)</f>
        <v>0</v>
      </c>
      <c r="AS312" s="17">
        <f>SUM(ENERO:DICIEMBRE!AS312)</f>
        <v>0</v>
      </c>
      <c r="AT312" s="17">
        <f>SUM(ENERO:DICIEMBRE!AT312)</f>
        <v>0</v>
      </c>
      <c r="AU312" s="17">
        <f>SUM(ENERO:DICIEMBRE!AU312)</f>
        <v>2</v>
      </c>
      <c r="AV312" s="17">
        <f>SUM(ENERO:DICIEMBRE!AV312)</f>
        <v>0</v>
      </c>
      <c r="AW312" s="17">
        <f>SUM(ENERO:DICIEMBRE!AW312)</f>
        <v>0</v>
      </c>
      <c r="AX312" s="17">
        <f>SUM(ENERO:DICIEMBRE!AX312)</f>
        <v>0</v>
      </c>
      <c r="AY312" t="str">
        <f t="shared" si="215"/>
        <v/>
      </c>
      <c r="CA312" s="23" t="str">
        <f t="shared" si="216"/>
        <v/>
      </c>
      <c r="CB312" s="23" t="str">
        <f t="shared" si="217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8"/>
        <v/>
      </c>
      <c r="CG312" s="87"/>
      <c r="CH312" s="23" t="str">
        <f t="shared" si="219"/>
        <v/>
      </c>
      <c r="CI312" s="23" t="str">
        <f t="shared" si="220"/>
        <v/>
      </c>
      <c r="CJ312" s="87"/>
      <c r="CK312" s="23" t="str">
        <f t="shared" si="221"/>
        <v/>
      </c>
      <c r="CL312" s="23" t="str">
        <f t="shared" si="222"/>
        <v/>
      </c>
      <c r="CO312" s="24">
        <f t="shared" si="223"/>
        <v>0</v>
      </c>
      <c r="CP312" s="24">
        <f t="shared" si="224"/>
        <v>0</v>
      </c>
      <c r="CQ312" s="24">
        <f>IF(AND($D312&gt;0,AO312=""),1,IF(AO312&gt;$D312,1,0))</f>
        <v>0</v>
      </c>
      <c r="CR312" s="24">
        <f t="shared" ref="CR312:CS313" si="244">IF(AND($D312&gt;0,AP312=""),1,IF(AP312&gt;$D312,1,0))</f>
        <v>0</v>
      </c>
      <c r="CS312" s="24">
        <f t="shared" si="244"/>
        <v>0</v>
      </c>
      <c r="CT312" s="24">
        <f t="shared" si="225"/>
        <v>0</v>
      </c>
      <c r="CU312" s="87"/>
      <c r="CV312" s="24">
        <f t="shared" si="226"/>
        <v>0</v>
      </c>
      <c r="CW312" s="24">
        <f t="shared" si="226"/>
        <v>0</v>
      </c>
      <c r="CX312" s="87"/>
      <c r="CY312" s="24">
        <f t="shared" si="227"/>
        <v>0</v>
      </c>
      <c r="CZ312" s="24">
        <f t="shared" si="227"/>
        <v>0</v>
      </c>
    </row>
    <row r="313" spans="1:104" x14ac:dyDescent="0.25">
      <c r="A313" s="1323"/>
      <c r="B313" s="1315" t="s">
        <v>297</v>
      </c>
      <c r="C313" s="1315"/>
      <c r="D313" s="464">
        <f t="shared" si="212"/>
        <v>190</v>
      </c>
      <c r="E313" s="465">
        <f t="shared" ref="E313:E323" si="245">SUM(G313++I313+K313+M313+O313+Q313+S313+U313+W313+Y313+AA313+AC313+AE313+AG313+AI313+AK313)</f>
        <v>49</v>
      </c>
      <c r="F313" s="147">
        <f t="shared" ref="F313:F329" si="246">SUM(H313++J313+L313+N313+P313+R313+T313+V313+X313+Z313+AB313+AD313+AF313+AH313+AJ313+AL313)</f>
        <v>141</v>
      </c>
      <c r="G313" s="17">
        <f>SUM(ENERO:DICIEMBRE!G313)</f>
        <v>1</v>
      </c>
      <c r="H313" s="17">
        <f>SUM(ENERO:DICIEMBRE!H313)</f>
        <v>0</v>
      </c>
      <c r="I313" s="17">
        <f>SUM(ENERO:DICIEMBRE!I313)</f>
        <v>1</v>
      </c>
      <c r="J313" s="17">
        <f>SUM(ENERO:DICIEMBRE!J313)</f>
        <v>1</v>
      </c>
      <c r="K313" s="17">
        <f>SUM(ENERO:DICIEMBRE!K313)</f>
        <v>0</v>
      </c>
      <c r="L313" s="17">
        <f>SUM(ENERO:DICIEMBRE!L313)</f>
        <v>1</v>
      </c>
      <c r="M313" s="17">
        <f>SUM(ENERO:DICIEMBRE!M313)</f>
        <v>0</v>
      </c>
      <c r="N313" s="17">
        <f>SUM(ENERO:DICIEMBRE!N313)</f>
        <v>0</v>
      </c>
      <c r="O313" s="17">
        <f>SUM(ENERO:DICIEMBRE!O313)</f>
        <v>0</v>
      </c>
      <c r="P313" s="17">
        <f>SUM(ENERO:DICIEMBRE!P313)</f>
        <v>0</v>
      </c>
      <c r="Q313" s="17">
        <f>SUM(ENERO:DICIEMBRE!Q313)</f>
        <v>0</v>
      </c>
      <c r="R313" s="17">
        <f>SUM(ENERO:DICIEMBRE!R313)</f>
        <v>0</v>
      </c>
      <c r="S313" s="17">
        <f>SUM(ENERO:DICIEMBRE!S313)</f>
        <v>0</v>
      </c>
      <c r="T313" s="17">
        <f>SUM(ENERO:DICIEMBRE!T313)</f>
        <v>1</v>
      </c>
      <c r="U313" s="17">
        <f>SUM(ENERO:DICIEMBRE!U313)</f>
        <v>3</v>
      </c>
      <c r="V313" s="17">
        <f>SUM(ENERO:DICIEMBRE!V313)</f>
        <v>3</v>
      </c>
      <c r="W313" s="17">
        <f>SUM(ENERO:DICIEMBRE!W313)</f>
        <v>2</v>
      </c>
      <c r="X313" s="17">
        <f>SUM(ENERO:DICIEMBRE!X313)</f>
        <v>4</v>
      </c>
      <c r="Y313" s="17">
        <f>SUM(ENERO:DICIEMBRE!Y313)</f>
        <v>1</v>
      </c>
      <c r="Z313" s="17">
        <f>SUM(ENERO:DICIEMBRE!Z313)</f>
        <v>3</v>
      </c>
      <c r="AA313" s="17">
        <f>SUM(ENERO:DICIEMBRE!AA313)</f>
        <v>4</v>
      </c>
      <c r="AB313" s="17">
        <f>SUM(ENERO:DICIEMBRE!AB313)</f>
        <v>3</v>
      </c>
      <c r="AC313" s="17">
        <f>SUM(ENERO:DICIEMBRE!AC313)</f>
        <v>4</v>
      </c>
      <c r="AD313" s="17">
        <f>SUM(ENERO:DICIEMBRE!AD313)</f>
        <v>12</v>
      </c>
      <c r="AE313" s="17">
        <f>SUM(ENERO:DICIEMBRE!AE313)</f>
        <v>10</v>
      </c>
      <c r="AF313" s="17">
        <f>SUM(ENERO:DICIEMBRE!AF313)</f>
        <v>46</v>
      </c>
      <c r="AG313" s="17">
        <f>SUM(ENERO:DICIEMBRE!AG313)</f>
        <v>3</v>
      </c>
      <c r="AH313" s="17">
        <f>SUM(ENERO:DICIEMBRE!AH313)</f>
        <v>13</v>
      </c>
      <c r="AI313" s="17">
        <f>SUM(ENERO:DICIEMBRE!AI313)</f>
        <v>9</v>
      </c>
      <c r="AJ313" s="17">
        <f>SUM(ENERO:DICIEMBRE!AJ313)</f>
        <v>34</v>
      </c>
      <c r="AK313" s="17">
        <f>SUM(ENERO:DICIEMBRE!AK313)</f>
        <v>11</v>
      </c>
      <c r="AL313" s="17">
        <f>SUM(ENERO:DICIEMBRE!AL313)</f>
        <v>20</v>
      </c>
      <c r="AM313" s="17">
        <f>SUM(ENERO:DICIEMBRE!AM313)</f>
        <v>0</v>
      </c>
      <c r="AN313" s="17">
        <f>SUM(ENERO:DICIEMBRE!AN313)</f>
        <v>0</v>
      </c>
      <c r="AO313" s="17">
        <f>SUM(ENERO:DICIEMBRE!AO313)</f>
        <v>0</v>
      </c>
      <c r="AP313" s="17">
        <f>SUM(ENERO:DICIEMBRE!AP313)</f>
        <v>0</v>
      </c>
      <c r="AQ313" s="17">
        <f>SUM(ENERO:DICIEMBRE!AQ313)</f>
        <v>56</v>
      </c>
      <c r="AR313" s="17">
        <f>SUM(ENERO:DICIEMBRE!AR313)</f>
        <v>0</v>
      </c>
      <c r="AS313" s="17">
        <f>SUM(ENERO:DICIEMBRE!AS313)</f>
        <v>0</v>
      </c>
      <c r="AT313" s="17">
        <f>SUM(ENERO:DICIEMBRE!AT313)</f>
        <v>0</v>
      </c>
      <c r="AU313" s="17">
        <f>SUM(ENERO:DICIEMBRE!AU313)</f>
        <v>5</v>
      </c>
      <c r="AV313" s="17">
        <f>SUM(ENERO:DICIEMBRE!AV313)</f>
        <v>0</v>
      </c>
      <c r="AW313" s="17">
        <f>SUM(ENERO:DICIEMBRE!AW313)</f>
        <v>0</v>
      </c>
      <c r="AX313" s="17">
        <f>SUM(ENERO:DICIEMBRE!AX313)</f>
        <v>0</v>
      </c>
      <c r="AY313" t="str">
        <f t="shared" si="215"/>
        <v/>
      </c>
      <c r="CA313" s="23" t="str">
        <f t="shared" si="216"/>
        <v/>
      </c>
      <c r="CB313" s="23" t="str">
        <f t="shared" si="217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8"/>
        <v/>
      </c>
      <c r="CG313" s="87"/>
      <c r="CH313" s="23" t="str">
        <f t="shared" si="219"/>
        <v/>
      </c>
      <c r="CI313" s="23" t="str">
        <f t="shared" si="220"/>
        <v/>
      </c>
      <c r="CJ313" s="87"/>
      <c r="CK313" s="23" t="str">
        <f t="shared" si="221"/>
        <v/>
      </c>
      <c r="CL313" s="23" t="str">
        <f t="shared" si="222"/>
        <v/>
      </c>
      <c r="CO313" s="24">
        <f t="shared" si="223"/>
        <v>0</v>
      </c>
      <c r="CP313" s="24">
        <f t="shared" si="224"/>
        <v>0</v>
      </c>
      <c r="CQ313" s="87"/>
      <c r="CR313" s="87"/>
      <c r="CS313" s="24">
        <f t="shared" si="244"/>
        <v>0</v>
      </c>
      <c r="CT313" s="24">
        <f t="shared" si="225"/>
        <v>0</v>
      </c>
      <c r="CU313" s="87"/>
      <c r="CV313" s="24">
        <f t="shared" si="226"/>
        <v>0</v>
      </c>
      <c r="CW313" s="24">
        <f t="shared" si="226"/>
        <v>0</v>
      </c>
      <c r="CX313" s="87"/>
      <c r="CY313" s="24">
        <f t="shared" si="227"/>
        <v>0</v>
      </c>
      <c r="CZ313" s="24">
        <f t="shared" si="227"/>
        <v>0</v>
      </c>
    </row>
    <row r="314" spans="1:104" x14ac:dyDescent="0.25">
      <c r="A314" s="1323"/>
      <c r="B314" s="1315" t="s">
        <v>298</v>
      </c>
      <c r="C314" s="1315"/>
      <c r="D314" s="464">
        <f t="shared" si="212"/>
        <v>162</v>
      </c>
      <c r="E314" s="465">
        <f t="shared" si="245"/>
        <v>52</v>
      </c>
      <c r="F314" s="486">
        <f t="shared" si="246"/>
        <v>110</v>
      </c>
      <c r="G314" s="17">
        <f>SUM(ENERO:DICIEMBRE!G314)</f>
        <v>1</v>
      </c>
      <c r="H314" s="17">
        <f>SUM(ENERO:DICIEMBRE!H314)</f>
        <v>0</v>
      </c>
      <c r="I314" s="17">
        <f>SUM(ENERO:DICIEMBRE!I314)</f>
        <v>0</v>
      </c>
      <c r="J314" s="17">
        <f>SUM(ENERO:DICIEMBRE!J314)</f>
        <v>1</v>
      </c>
      <c r="K314" s="17">
        <f>SUM(ENERO:DICIEMBRE!K314)</f>
        <v>0</v>
      </c>
      <c r="L314" s="17">
        <f>SUM(ENERO:DICIEMBRE!L314)</f>
        <v>0</v>
      </c>
      <c r="M314" s="17">
        <f>SUM(ENERO:DICIEMBRE!M314)</f>
        <v>0</v>
      </c>
      <c r="N314" s="17">
        <f>SUM(ENERO:DICIEMBRE!N314)</f>
        <v>0</v>
      </c>
      <c r="O314" s="17">
        <f>SUM(ENERO:DICIEMBRE!O314)</f>
        <v>0</v>
      </c>
      <c r="P314" s="17">
        <f>SUM(ENERO:DICIEMBRE!P314)</f>
        <v>0</v>
      </c>
      <c r="Q314" s="17">
        <f>SUM(ENERO:DICIEMBRE!Q314)</f>
        <v>1</v>
      </c>
      <c r="R314" s="17">
        <f>SUM(ENERO:DICIEMBRE!R314)</f>
        <v>0</v>
      </c>
      <c r="S314" s="17">
        <f>SUM(ENERO:DICIEMBRE!S314)</f>
        <v>0</v>
      </c>
      <c r="T314" s="17">
        <f>SUM(ENERO:DICIEMBRE!T314)</f>
        <v>1</v>
      </c>
      <c r="U314" s="17">
        <f>SUM(ENERO:DICIEMBRE!U314)</f>
        <v>5</v>
      </c>
      <c r="V314" s="17">
        <f>SUM(ENERO:DICIEMBRE!V314)</f>
        <v>5</v>
      </c>
      <c r="W314" s="17">
        <f>SUM(ENERO:DICIEMBRE!W314)</f>
        <v>6</v>
      </c>
      <c r="X314" s="17">
        <f>SUM(ENERO:DICIEMBRE!X314)</f>
        <v>7</v>
      </c>
      <c r="Y314" s="17">
        <f>SUM(ENERO:DICIEMBRE!Y314)</f>
        <v>1</v>
      </c>
      <c r="Z314" s="17">
        <f>SUM(ENERO:DICIEMBRE!Z314)</f>
        <v>3</v>
      </c>
      <c r="AA314" s="17">
        <f>SUM(ENERO:DICIEMBRE!AA314)</f>
        <v>3</v>
      </c>
      <c r="AB314" s="17">
        <f>SUM(ENERO:DICIEMBRE!AB314)</f>
        <v>6</v>
      </c>
      <c r="AC314" s="17">
        <f>SUM(ENERO:DICIEMBRE!AC314)</f>
        <v>3</v>
      </c>
      <c r="AD314" s="17">
        <f>SUM(ENERO:DICIEMBRE!AD314)</f>
        <v>10</v>
      </c>
      <c r="AE314" s="17">
        <f>SUM(ENERO:DICIEMBRE!AE314)</f>
        <v>12</v>
      </c>
      <c r="AF314" s="17">
        <f>SUM(ENERO:DICIEMBRE!AF314)</f>
        <v>28</v>
      </c>
      <c r="AG314" s="17">
        <f>SUM(ENERO:DICIEMBRE!AG314)</f>
        <v>3</v>
      </c>
      <c r="AH314" s="17">
        <f>SUM(ENERO:DICIEMBRE!AH314)</f>
        <v>11</v>
      </c>
      <c r="AI314" s="17">
        <f>SUM(ENERO:DICIEMBRE!AI314)</f>
        <v>10</v>
      </c>
      <c r="AJ314" s="17">
        <f>SUM(ENERO:DICIEMBRE!AJ314)</f>
        <v>25</v>
      </c>
      <c r="AK314" s="17">
        <f>SUM(ENERO:DICIEMBRE!AK314)</f>
        <v>7</v>
      </c>
      <c r="AL314" s="17">
        <f>SUM(ENERO:DICIEMBRE!AL314)</f>
        <v>13</v>
      </c>
      <c r="AM314" s="17">
        <f>SUM(ENERO:DICIEMBRE!AM314)</f>
        <v>0</v>
      </c>
      <c r="AN314" s="17">
        <f>SUM(ENERO:DICIEMBRE!AN314)</f>
        <v>0</v>
      </c>
      <c r="AO314" s="17">
        <f>SUM(ENERO:DICIEMBRE!AO314)</f>
        <v>0</v>
      </c>
      <c r="AP314" s="17">
        <f>SUM(ENERO:DICIEMBRE!AP314)</f>
        <v>0</v>
      </c>
      <c r="AQ314" s="17">
        <f>SUM(ENERO:DICIEMBRE!AQ314)</f>
        <v>0</v>
      </c>
      <c r="AR314" s="17">
        <f>SUM(ENERO:DICIEMBRE!AR314)</f>
        <v>0</v>
      </c>
      <c r="AS314" s="17">
        <f>SUM(ENERO:DICIEMBRE!AS314)</f>
        <v>0</v>
      </c>
      <c r="AT314" s="17">
        <f>SUM(ENERO:DICIEMBRE!AT314)</f>
        <v>0</v>
      </c>
      <c r="AU314" s="17">
        <f>SUM(ENERO:DICIEMBRE!AU314)</f>
        <v>2</v>
      </c>
      <c r="AV314" s="17">
        <f>SUM(ENERO:DICIEMBRE!AV314)</f>
        <v>0</v>
      </c>
      <c r="AW314" s="17">
        <f>SUM(ENERO:DICIEMBRE!AW314)</f>
        <v>0</v>
      </c>
      <c r="AX314" s="17">
        <f>SUM(ENERO:DICIEMBRE!AX314)</f>
        <v>0</v>
      </c>
      <c r="AY314" t="str">
        <f t="shared" si="215"/>
        <v/>
      </c>
      <c r="CA314" s="23" t="str">
        <f t="shared" si="216"/>
        <v/>
      </c>
      <c r="CB314" s="23" t="str">
        <f t="shared" si="217"/>
        <v/>
      </c>
      <c r="CC314" s="87"/>
      <c r="CD314" s="87"/>
      <c r="CE314" s="87"/>
      <c r="CF314" s="23" t="str">
        <f t="shared" si="218"/>
        <v/>
      </c>
      <c r="CG314" s="87"/>
      <c r="CH314" s="23" t="str">
        <f t="shared" si="219"/>
        <v/>
      </c>
      <c r="CI314" s="23" t="str">
        <f t="shared" si="220"/>
        <v/>
      </c>
      <c r="CJ314" s="87"/>
      <c r="CK314" s="23" t="str">
        <f t="shared" si="221"/>
        <v/>
      </c>
      <c r="CL314" s="23" t="str">
        <f t="shared" si="222"/>
        <v/>
      </c>
      <c r="CO314" s="24">
        <f t="shared" si="223"/>
        <v>0</v>
      </c>
      <c r="CP314" s="24">
        <f t="shared" si="224"/>
        <v>0</v>
      </c>
      <c r="CQ314" s="87"/>
      <c r="CR314" s="87"/>
      <c r="CS314" s="87"/>
      <c r="CT314" s="24">
        <f t="shared" si="225"/>
        <v>0</v>
      </c>
      <c r="CU314" s="87"/>
      <c r="CV314" s="24">
        <f t="shared" si="226"/>
        <v>0</v>
      </c>
      <c r="CW314" s="24">
        <f t="shared" si="226"/>
        <v>0</v>
      </c>
      <c r="CX314" s="87"/>
      <c r="CY314" s="24">
        <f t="shared" si="227"/>
        <v>0</v>
      </c>
      <c r="CZ314" s="24">
        <f t="shared" si="227"/>
        <v>0</v>
      </c>
    </row>
    <row r="315" spans="1:104" x14ac:dyDescent="0.25">
      <c r="A315" s="1323"/>
      <c r="B315" s="1279" t="s">
        <v>299</v>
      </c>
      <c r="C315" s="1281"/>
      <c r="D315" s="464">
        <f t="shared" ref="D315:D329" si="247">SUM(E315+F315)</f>
        <v>167</v>
      </c>
      <c r="E315" s="465">
        <f t="shared" si="245"/>
        <v>54</v>
      </c>
      <c r="F315" s="486">
        <f t="shared" si="246"/>
        <v>113</v>
      </c>
      <c r="G315" s="17">
        <f>SUM(ENERO:DICIEMBRE!G315)</f>
        <v>1</v>
      </c>
      <c r="H315" s="17">
        <f>SUM(ENERO:DICIEMBRE!H315)</f>
        <v>0</v>
      </c>
      <c r="I315" s="17">
        <f>SUM(ENERO:DICIEMBRE!I315)</f>
        <v>0</v>
      </c>
      <c r="J315" s="17">
        <f>SUM(ENERO:DICIEMBRE!J315)</f>
        <v>1</v>
      </c>
      <c r="K315" s="17">
        <f>SUM(ENERO:DICIEMBRE!K315)</f>
        <v>0</v>
      </c>
      <c r="L315" s="17">
        <f>SUM(ENERO:DICIEMBRE!L315)</f>
        <v>0</v>
      </c>
      <c r="M315" s="17">
        <f>SUM(ENERO:DICIEMBRE!M315)</f>
        <v>0</v>
      </c>
      <c r="N315" s="17">
        <f>SUM(ENERO:DICIEMBRE!N315)</f>
        <v>0</v>
      </c>
      <c r="O315" s="17">
        <f>SUM(ENERO:DICIEMBRE!O315)</f>
        <v>0</v>
      </c>
      <c r="P315" s="17">
        <f>SUM(ENERO:DICIEMBRE!P315)</f>
        <v>0</v>
      </c>
      <c r="Q315" s="17">
        <f>SUM(ENERO:DICIEMBRE!Q315)</f>
        <v>2</v>
      </c>
      <c r="R315" s="17">
        <f>SUM(ENERO:DICIEMBRE!R315)</f>
        <v>0</v>
      </c>
      <c r="S315" s="17">
        <f>SUM(ENERO:DICIEMBRE!S315)</f>
        <v>0</v>
      </c>
      <c r="T315" s="17">
        <f>SUM(ENERO:DICIEMBRE!T315)</f>
        <v>1</v>
      </c>
      <c r="U315" s="17">
        <f>SUM(ENERO:DICIEMBRE!U315)</f>
        <v>5</v>
      </c>
      <c r="V315" s="17">
        <f>SUM(ENERO:DICIEMBRE!V315)</f>
        <v>5</v>
      </c>
      <c r="W315" s="17">
        <f>SUM(ENERO:DICIEMBRE!W315)</f>
        <v>5</v>
      </c>
      <c r="X315" s="17">
        <f>SUM(ENERO:DICIEMBRE!X315)</f>
        <v>4</v>
      </c>
      <c r="Y315" s="17">
        <f>SUM(ENERO:DICIEMBRE!Y315)</f>
        <v>1</v>
      </c>
      <c r="Z315" s="17">
        <f>SUM(ENERO:DICIEMBRE!Z315)</f>
        <v>3</v>
      </c>
      <c r="AA315" s="17">
        <f>SUM(ENERO:DICIEMBRE!AA315)</f>
        <v>4</v>
      </c>
      <c r="AB315" s="17">
        <f>SUM(ENERO:DICIEMBRE!AB315)</f>
        <v>6</v>
      </c>
      <c r="AC315" s="17">
        <f>SUM(ENERO:DICIEMBRE!AC315)</f>
        <v>4</v>
      </c>
      <c r="AD315" s="17">
        <f>SUM(ENERO:DICIEMBRE!AD315)</f>
        <v>11</v>
      </c>
      <c r="AE315" s="17">
        <f>SUM(ENERO:DICIEMBRE!AE315)</f>
        <v>10</v>
      </c>
      <c r="AF315" s="17">
        <f>SUM(ENERO:DICIEMBRE!AF315)</f>
        <v>31</v>
      </c>
      <c r="AG315" s="17">
        <f>SUM(ENERO:DICIEMBRE!AG315)</f>
        <v>4</v>
      </c>
      <c r="AH315" s="17">
        <f>SUM(ENERO:DICIEMBRE!AH315)</f>
        <v>12</v>
      </c>
      <c r="AI315" s="17">
        <f>SUM(ENERO:DICIEMBRE!AI315)</f>
        <v>10</v>
      </c>
      <c r="AJ315" s="17">
        <f>SUM(ENERO:DICIEMBRE!AJ315)</f>
        <v>29</v>
      </c>
      <c r="AK315" s="17">
        <f>SUM(ENERO:DICIEMBRE!AK315)</f>
        <v>8</v>
      </c>
      <c r="AL315" s="17">
        <f>SUM(ENERO:DICIEMBRE!AL315)</f>
        <v>10</v>
      </c>
      <c r="AM315" s="17">
        <f>SUM(ENERO:DICIEMBRE!AM315)</f>
        <v>0</v>
      </c>
      <c r="AN315" s="17">
        <f>SUM(ENERO:DICIEMBRE!AN315)</f>
        <v>0</v>
      </c>
      <c r="AO315" s="17">
        <f>SUM(ENERO:DICIEMBRE!AO315)</f>
        <v>0</v>
      </c>
      <c r="AP315" s="17">
        <f>SUM(ENERO:DICIEMBRE!AP315)</f>
        <v>0</v>
      </c>
      <c r="AQ315" s="17">
        <f>SUM(ENERO:DICIEMBRE!AQ315)</f>
        <v>0</v>
      </c>
      <c r="AR315" s="17">
        <f>SUM(ENERO:DICIEMBRE!AR315)</f>
        <v>0</v>
      </c>
      <c r="AS315" s="17">
        <f>SUM(ENERO:DICIEMBRE!AS315)</f>
        <v>0</v>
      </c>
      <c r="AT315" s="17">
        <f>SUM(ENERO:DICIEMBRE!AT315)</f>
        <v>0</v>
      </c>
      <c r="AU315" s="17">
        <f>SUM(ENERO:DICIEMBRE!AU315)</f>
        <v>1</v>
      </c>
      <c r="AV315" s="17">
        <f>SUM(ENERO:DICIEMBRE!AV315)</f>
        <v>4</v>
      </c>
      <c r="AW315" s="17">
        <f>SUM(ENERO:DICIEMBRE!AW315)</f>
        <v>0</v>
      </c>
      <c r="AX315" s="17">
        <f>SUM(ENERO:DICIEMBRE!AX315)</f>
        <v>0</v>
      </c>
      <c r="AY315" t="str">
        <f t="shared" ref="AY315:AY328" si="248">CA315&amp;CB315&amp;CC315&amp;CD315&amp;CE315&amp;CF315&amp;CG315&amp;CH315&amp;CI315&amp;CJ315&amp;CK315&amp;CL315</f>
        <v/>
      </c>
      <c r="CA315" s="23" t="str">
        <f t="shared" ref="CA315:CA329" si="249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50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51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52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3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4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5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6">IF(AND($F315&gt;0,AM315=""),1,IF(AM315&gt;$F315,1,0))</f>
        <v>0</v>
      </c>
      <c r="CP315" s="24">
        <f t="shared" ref="CP315:CP329" si="257">IF(AND(AG315+AH315&gt;0,AN315=""),1,IF(AN315&gt;AG315+AH315,1,0))</f>
        <v>0</v>
      </c>
      <c r="CQ315" s="87"/>
      <c r="CR315" s="87"/>
      <c r="CS315" s="87"/>
      <c r="CT315" s="24">
        <f t="shared" ref="CT315:CT329" si="258">IF(AND($D315&gt;0,AR315=""),1,IF(AR315&gt;$D315,1,0))</f>
        <v>0</v>
      </c>
      <c r="CU315" s="87"/>
      <c r="CV315" s="24">
        <f t="shared" ref="CV315:CW329" si="259">IF(AND($D315&gt;0,AT315=""),1,IF(AT315&gt;$D315,1,0))</f>
        <v>0</v>
      </c>
      <c r="CW315" s="24">
        <f t="shared" si="259"/>
        <v>0</v>
      </c>
      <c r="CX315" s="24">
        <f>IF(AND($D315&gt;0,AV315=""),1,IF(AV315&gt;$D315,1,0))</f>
        <v>0</v>
      </c>
      <c r="CY315" s="24">
        <f t="shared" ref="CY315:CZ329" si="260">IF(AND($D315&gt;0,AW315=""),1,IF(AW315&gt;$D315,1,0))</f>
        <v>0</v>
      </c>
      <c r="CZ315" s="24">
        <f t="shared" si="260"/>
        <v>0</v>
      </c>
    </row>
    <row r="316" spans="1:104" x14ac:dyDescent="0.25">
      <c r="A316" s="1323"/>
      <c r="B316" s="1279" t="s">
        <v>300</v>
      </c>
      <c r="C316" s="1281"/>
      <c r="D316" s="464">
        <f t="shared" si="247"/>
        <v>99</v>
      </c>
      <c r="E316" s="465">
        <f t="shared" si="245"/>
        <v>23</v>
      </c>
      <c r="F316" s="486">
        <f t="shared" si="246"/>
        <v>76</v>
      </c>
      <c r="G316" s="17">
        <f>SUM(ENERO:DICIEMBRE!G316)</f>
        <v>0</v>
      </c>
      <c r="H316" s="17">
        <f>SUM(ENERO:DICIEMBRE!H316)</f>
        <v>0</v>
      </c>
      <c r="I316" s="17">
        <f>SUM(ENERO:DICIEMBRE!I316)</f>
        <v>1</v>
      </c>
      <c r="J316" s="17">
        <f>SUM(ENERO:DICIEMBRE!J316)</f>
        <v>0</v>
      </c>
      <c r="K316" s="17">
        <f>SUM(ENERO:DICIEMBRE!K316)</f>
        <v>0</v>
      </c>
      <c r="L316" s="17">
        <f>SUM(ENERO:DICIEMBRE!L316)</f>
        <v>1</v>
      </c>
      <c r="M316" s="17">
        <f>SUM(ENERO:DICIEMBRE!M316)</f>
        <v>0</v>
      </c>
      <c r="N316" s="17">
        <f>SUM(ENERO:DICIEMBRE!N316)</f>
        <v>0</v>
      </c>
      <c r="O316" s="17">
        <f>SUM(ENERO:DICIEMBRE!O316)</f>
        <v>0</v>
      </c>
      <c r="P316" s="17">
        <f>SUM(ENERO:DICIEMBRE!P316)</f>
        <v>0</v>
      </c>
      <c r="Q316" s="17">
        <f>SUM(ENERO:DICIEMBRE!Q316)</f>
        <v>0</v>
      </c>
      <c r="R316" s="17">
        <f>SUM(ENERO:DICIEMBRE!R316)</f>
        <v>0</v>
      </c>
      <c r="S316" s="17">
        <f>SUM(ENERO:DICIEMBRE!S316)</f>
        <v>0</v>
      </c>
      <c r="T316" s="17">
        <f>SUM(ENERO:DICIEMBRE!T316)</f>
        <v>0</v>
      </c>
      <c r="U316" s="17">
        <f>SUM(ENERO:DICIEMBRE!U316)</f>
        <v>1</v>
      </c>
      <c r="V316" s="17">
        <f>SUM(ENERO:DICIEMBRE!V316)</f>
        <v>3</v>
      </c>
      <c r="W316" s="17">
        <f>SUM(ENERO:DICIEMBRE!W316)</f>
        <v>0</v>
      </c>
      <c r="X316" s="17">
        <f>SUM(ENERO:DICIEMBRE!X316)</f>
        <v>2</v>
      </c>
      <c r="Y316" s="17">
        <f>SUM(ENERO:DICIEMBRE!Y316)</f>
        <v>0</v>
      </c>
      <c r="Z316" s="17">
        <f>SUM(ENERO:DICIEMBRE!Z316)</f>
        <v>2</v>
      </c>
      <c r="AA316" s="17">
        <f>SUM(ENERO:DICIEMBRE!AA316)</f>
        <v>2</v>
      </c>
      <c r="AB316" s="17">
        <f>SUM(ENERO:DICIEMBRE!AB316)</f>
        <v>2</v>
      </c>
      <c r="AC316" s="17">
        <f>SUM(ENERO:DICIEMBRE!AC316)</f>
        <v>1</v>
      </c>
      <c r="AD316" s="17">
        <f>SUM(ENERO:DICIEMBRE!AD316)</f>
        <v>6</v>
      </c>
      <c r="AE316" s="17">
        <f>SUM(ENERO:DICIEMBRE!AE316)</f>
        <v>4</v>
      </c>
      <c r="AF316" s="17">
        <f>SUM(ENERO:DICIEMBRE!AF316)</f>
        <v>23</v>
      </c>
      <c r="AG316" s="17">
        <f>SUM(ENERO:DICIEMBRE!AG316)</f>
        <v>2</v>
      </c>
      <c r="AH316" s="17">
        <f>SUM(ENERO:DICIEMBRE!AH316)</f>
        <v>11</v>
      </c>
      <c r="AI316" s="17">
        <f>SUM(ENERO:DICIEMBRE!AI316)</f>
        <v>4</v>
      </c>
      <c r="AJ316" s="17">
        <f>SUM(ENERO:DICIEMBRE!AJ316)</f>
        <v>17</v>
      </c>
      <c r="AK316" s="17">
        <f>SUM(ENERO:DICIEMBRE!AK316)</f>
        <v>8</v>
      </c>
      <c r="AL316" s="17">
        <f>SUM(ENERO:DICIEMBRE!AL316)</f>
        <v>9</v>
      </c>
      <c r="AM316" s="17">
        <f>SUM(ENERO:DICIEMBRE!AM316)</f>
        <v>0</v>
      </c>
      <c r="AN316" s="17">
        <f>SUM(ENERO:DICIEMBRE!AN316)</f>
        <v>0</v>
      </c>
      <c r="AO316" s="17">
        <f>SUM(ENERO:DICIEMBRE!AO316)</f>
        <v>0</v>
      </c>
      <c r="AP316" s="17">
        <f>SUM(ENERO:DICIEMBRE!AP316)</f>
        <v>0</v>
      </c>
      <c r="AQ316" s="17">
        <f>SUM(ENERO:DICIEMBRE!AQ316)</f>
        <v>0</v>
      </c>
      <c r="AR316" s="17">
        <f>SUM(ENERO:DICIEMBRE!AR316)</f>
        <v>0</v>
      </c>
      <c r="AS316" s="17">
        <f>SUM(ENERO:DICIEMBRE!AS316)</f>
        <v>0</v>
      </c>
      <c r="AT316" s="17">
        <f>SUM(ENERO:DICIEMBRE!AT316)</f>
        <v>0</v>
      </c>
      <c r="AU316" s="17">
        <f>SUM(ENERO:DICIEMBRE!AU316)</f>
        <v>3</v>
      </c>
      <c r="AV316" s="17">
        <f>SUM(ENERO:DICIEMBRE!AV316)</f>
        <v>0</v>
      </c>
      <c r="AW316" s="17">
        <f>SUM(ENERO:DICIEMBRE!AW316)</f>
        <v>0</v>
      </c>
      <c r="AX316" s="17">
        <f>SUM(ENERO:DICIEMBRE!AX316)</f>
        <v>0</v>
      </c>
      <c r="AY316" t="str">
        <f t="shared" si="248"/>
        <v/>
      </c>
      <c r="CA316" s="23" t="str">
        <f t="shared" si="249"/>
        <v/>
      </c>
      <c r="CB316" s="23" t="str">
        <f t="shared" si="250"/>
        <v/>
      </c>
      <c r="CC316" s="87"/>
      <c r="CD316" s="87"/>
      <c r="CE316" s="87"/>
      <c r="CF316" s="23" t="str">
        <f t="shared" si="251"/>
        <v/>
      </c>
      <c r="CG316" s="87"/>
      <c r="CH316" s="23" t="str">
        <f t="shared" si="252"/>
        <v/>
      </c>
      <c r="CI316" s="23" t="str">
        <f t="shared" si="253"/>
        <v/>
      </c>
      <c r="CJ316" s="87"/>
      <c r="CK316" s="23" t="str">
        <f t="shared" si="254"/>
        <v/>
      </c>
      <c r="CL316" s="23" t="str">
        <f t="shared" si="255"/>
        <v/>
      </c>
      <c r="CO316" s="24">
        <f t="shared" si="256"/>
        <v>0</v>
      </c>
      <c r="CP316" s="24">
        <f t="shared" si="257"/>
        <v>0</v>
      </c>
      <c r="CQ316" s="87"/>
      <c r="CR316" s="87"/>
      <c r="CS316" s="87"/>
      <c r="CT316" s="24">
        <f t="shared" si="258"/>
        <v>0</v>
      </c>
      <c r="CU316" s="87"/>
      <c r="CV316" s="24">
        <f t="shared" si="259"/>
        <v>0</v>
      </c>
      <c r="CW316" s="24">
        <f t="shared" si="259"/>
        <v>0</v>
      </c>
      <c r="CX316" s="87"/>
      <c r="CY316" s="24">
        <f t="shared" si="260"/>
        <v>0</v>
      </c>
      <c r="CZ316" s="24">
        <f t="shared" si="260"/>
        <v>0</v>
      </c>
    </row>
    <row r="317" spans="1:104" x14ac:dyDescent="0.25">
      <c r="A317" s="1324"/>
      <c r="B317" s="1316" t="s">
        <v>301</v>
      </c>
      <c r="C317" s="1316"/>
      <c r="D317" s="396">
        <f t="shared" si="247"/>
        <v>9</v>
      </c>
      <c r="E317" s="109">
        <f t="shared" si="245"/>
        <v>2</v>
      </c>
      <c r="F317" s="78">
        <f t="shared" si="246"/>
        <v>7</v>
      </c>
      <c r="G317" s="17">
        <f>SUM(ENERO:DICIEMBRE!G317)</f>
        <v>0</v>
      </c>
      <c r="H317" s="17">
        <f>SUM(ENERO:DICIEMBRE!H317)</f>
        <v>0</v>
      </c>
      <c r="I317" s="17">
        <f>SUM(ENERO:DICIEMBRE!I317)</f>
        <v>0</v>
      </c>
      <c r="J317" s="17">
        <f>SUM(ENERO:DICIEMBRE!J317)</f>
        <v>0</v>
      </c>
      <c r="K317" s="17">
        <f>SUM(ENERO:DICIEMBRE!K317)</f>
        <v>0</v>
      </c>
      <c r="L317" s="17">
        <f>SUM(ENERO:DICIEMBRE!L317)</f>
        <v>0</v>
      </c>
      <c r="M317" s="17">
        <f>SUM(ENERO:DICIEMBRE!M317)</f>
        <v>0</v>
      </c>
      <c r="N317" s="17">
        <f>SUM(ENERO:DICIEMBRE!N317)</f>
        <v>0</v>
      </c>
      <c r="O317" s="17">
        <f>SUM(ENERO:DICIEMBRE!O317)</f>
        <v>0</v>
      </c>
      <c r="P317" s="17">
        <f>SUM(ENERO:DICIEMBRE!P317)</f>
        <v>0</v>
      </c>
      <c r="Q317" s="17">
        <f>SUM(ENERO:DICIEMBRE!Q317)</f>
        <v>0</v>
      </c>
      <c r="R317" s="17">
        <f>SUM(ENERO:DICIEMBRE!R317)</f>
        <v>0</v>
      </c>
      <c r="S317" s="17">
        <f>SUM(ENERO:DICIEMBRE!S317)</f>
        <v>0</v>
      </c>
      <c r="T317" s="17">
        <f>SUM(ENERO:DICIEMBRE!T317)</f>
        <v>0</v>
      </c>
      <c r="U317" s="17">
        <f>SUM(ENERO:DICIEMBRE!U317)</f>
        <v>1</v>
      </c>
      <c r="V317" s="17">
        <f>SUM(ENERO:DICIEMBRE!V317)</f>
        <v>0</v>
      </c>
      <c r="W317" s="17">
        <f>SUM(ENERO:DICIEMBRE!W317)</f>
        <v>0</v>
      </c>
      <c r="X317" s="17">
        <f>SUM(ENERO:DICIEMBRE!X317)</f>
        <v>0</v>
      </c>
      <c r="Y317" s="17">
        <f>SUM(ENERO:DICIEMBRE!Y317)</f>
        <v>0</v>
      </c>
      <c r="Z317" s="17">
        <f>SUM(ENERO:DICIEMBRE!Z317)</f>
        <v>0</v>
      </c>
      <c r="AA317" s="17">
        <f>SUM(ENERO:DICIEMBRE!AA317)</f>
        <v>0</v>
      </c>
      <c r="AB317" s="17">
        <f>SUM(ENERO:DICIEMBRE!AB317)</f>
        <v>1</v>
      </c>
      <c r="AC317" s="17">
        <f>SUM(ENERO:DICIEMBRE!AC317)</f>
        <v>0</v>
      </c>
      <c r="AD317" s="17">
        <f>SUM(ENERO:DICIEMBRE!AD317)</f>
        <v>0</v>
      </c>
      <c r="AE317" s="17">
        <f>SUM(ENERO:DICIEMBRE!AE317)</f>
        <v>0</v>
      </c>
      <c r="AF317" s="17">
        <f>SUM(ENERO:DICIEMBRE!AF317)</f>
        <v>2</v>
      </c>
      <c r="AG317" s="17">
        <f>SUM(ENERO:DICIEMBRE!AG317)</f>
        <v>0</v>
      </c>
      <c r="AH317" s="17">
        <f>SUM(ENERO:DICIEMBRE!AH317)</f>
        <v>3</v>
      </c>
      <c r="AI317" s="17">
        <f>SUM(ENERO:DICIEMBRE!AI317)</f>
        <v>0</v>
      </c>
      <c r="AJ317" s="17">
        <f>SUM(ENERO:DICIEMBRE!AJ317)</f>
        <v>0</v>
      </c>
      <c r="AK317" s="17">
        <f>SUM(ENERO:DICIEMBRE!AK317)</f>
        <v>1</v>
      </c>
      <c r="AL317" s="17">
        <f>SUM(ENERO:DICIEMBRE!AL317)</f>
        <v>1</v>
      </c>
      <c r="AM317" s="17">
        <f>SUM(ENERO:DICIEMBRE!AM317)</f>
        <v>0</v>
      </c>
      <c r="AN317" s="17">
        <f>SUM(ENERO:DICIEMBRE!AN317)</f>
        <v>0</v>
      </c>
      <c r="AO317" s="17">
        <f>SUM(ENERO:DICIEMBRE!AO317)</f>
        <v>0</v>
      </c>
      <c r="AP317" s="17">
        <f>SUM(ENERO:DICIEMBRE!AP317)</f>
        <v>0</v>
      </c>
      <c r="AQ317" s="17">
        <f>SUM(ENERO:DICIEMBRE!AQ317)</f>
        <v>0</v>
      </c>
      <c r="AR317" s="17">
        <f>SUM(ENERO:DICIEMBRE!AR317)</f>
        <v>0</v>
      </c>
      <c r="AS317" s="17">
        <f>SUM(ENERO:DICIEMBRE!AS317)</f>
        <v>0</v>
      </c>
      <c r="AT317" s="17">
        <f>SUM(ENERO:DICIEMBRE!AT317)</f>
        <v>0</v>
      </c>
      <c r="AU317" s="17">
        <f>SUM(ENERO:DICIEMBRE!AU317)</f>
        <v>0</v>
      </c>
      <c r="AV317" s="17">
        <f>SUM(ENERO:DICIEMBRE!AV317)</f>
        <v>0</v>
      </c>
      <c r="AW317" s="17">
        <f>SUM(ENERO:DICIEMBRE!AW317)</f>
        <v>0</v>
      </c>
      <c r="AX317" s="17">
        <f>SUM(ENERO:DICIEMBRE!AX317)</f>
        <v>0</v>
      </c>
      <c r="AY317" t="str">
        <f t="shared" si="248"/>
        <v/>
      </c>
      <c r="CA317" s="23" t="str">
        <f t="shared" si="249"/>
        <v/>
      </c>
      <c r="CB317" s="23" t="str">
        <f t="shared" si="250"/>
        <v/>
      </c>
      <c r="CC317" s="87"/>
      <c r="CD317" s="87"/>
      <c r="CE317" s="87"/>
      <c r="CF317" s="23" t="str">
        <f t="shared" si="251"/>
        <v/>
      </c>
      <c r="CG317" s="87"/>
      <c r="CH317" s="23" t="str">
        <f t="shared" si="252"/>
        <v/>
      </c>
      <c r="CI317" s="23" t="str">
        <f t="shared" si="253"/>
        <v/>
      </c>
      <c r="CJ317" s="87"/>
      <c r="CK317" s="23" t="str">
        <f t="shared" si="254"/>
        <v/>
      </c>
      <c r="CL317" s="23" t="str">
        <f t="shared" si="255"/>
        <v/>
      </c>
      <c r="CO317" s="24">
        <f t="shared" si="256"/>
        <v>0</v>
      </c>
      <c r="CP317" s="24">
        <f t="shared" si="257"/>
        <v>0</v>
      </c>
      <c r="CQ317" s="87"/>
      <c r="CR317" s="87"/>
      <c r="CS317" s="87"/>
      <c r="CT317" s="24">
        <f t="shared" si="258"/>
        <v>0</v>
      </c>
      <c r="CU317" s="87"/>
      <c r="CV317" s="24">
        <f t="shared" si="259"/>
        <v>0</v>
      </c>
      <c r="CW317" s="24">
        <f t="shared" si="259"/>
        <v>0</v>
      </c>
      <c r="CX317" s="87"/>
      <c r="CY317" s="24">
        <f t="shared" si="260"/>
        <v>0</v>
      </c>
      <c r="CZ317" s="24">
        <f t="shared" si="260"/>
        <v>0</v>
      </c>
    </row>
    <row r="318" spans="1:104" x14ac:dyDescent="0.25">
      <c r="A318" s="1319" t="s">
        <v>111</v>
      </c>
      <c r="B318" s="1318" t="s">
        <v>296</v>
      </c>
      <c r="C318" s="1318"/>
      <c r="D318" s="184">
        <f t="shared" si="247"/>
        <v>0</v>
      </c>
      <c r="E318" s="139">
        <f t="shared" si="245"/>
        <v>0</v>
      </c>
      <c r="F318" s="68">
        <f t="shared" si="246"/>
        <v>0</v>
      </c>
      <c r="G318" s="17">
        <f>SUM(ENERO:DICIEMBRE!G318)</f>
        <v>0</v>
      </c>
      <c r="H318" s="17">
        <f>SUM(ENERO:DICIEMBRE!H318)</f>
        <v>0</v>
      </c>
      <c r="I318" s="17">
        <f>SUM(ENERO:DICIEMBRE!I318)</f>
        <v>0</v>
      </c>
      <c r="J318" s="17">
        <f>SUM(ENERO:DICIEMBRE!J318)</f>
        <v>0</v>
      </c>
      <c r="K318" s="17">
        <f>SUM(ENERO:DICIEMBRE!K318)</f>
        <v>0</v>
      </c>
      <c r="L318" s="17">
        <f>SUM(ENERO:DICIEMBRE!L318)</f>
        <v>0</v>
      </c>
      <c r="M318" s="17">
        <f>SUM(ENERO:DICIEMBRE!M318)</f>
        <v>0</v>
      </c>
      <c r="N318" s="17">
        <f>SUM(ENERO:DICIEMBRE!N318)</f>
        <v>0</v>
      </c>
      <c r="O318" s="17">
        <f>SUM(ENERO:DICIEMBRE!O318)</f>
        <v>0</v>
      </c>
      <c r="P318" s="17">
        <f>SUM(ENERO:DICIEMBRE!P318)</f>
        <v>0</v>
      </c>
      <c r="Q318" s="17">
        <f>SUM(ENERO:DICIEMBRE!Q318)</f>
        <v>0</v>
      </c>
      <c r="R318" s="17">
        <f>SUM(ENERO:DICIEMBRE!R318)</f>
        <v>0</v>
      </c>
      <c r="S318" s="17">
        <f>SUM(ENERO:DICIEMBRE!S318)</f>
        <v>0</v>
      </c>
      <c r="T318" s="17">
        <f>SUM(ENERO:DICIEMBRE!T318)</f>
        <v>0</v>
      </c>
      <c r="U318" s="17">
        <f>SUM(ENERO:DICIEMBRE!U318)</f>
        <v>0</v>
      </c>
      <c r="V318" s="17">
        <f>SUM(ENERO:DICIEMBRE!V318)</f>
        <v>0</v>
      </c>
      <c r="W318" s="17">
        <f>SUM(ENERO:DICIEMBRE!W318)</f>
        <v>0</v>
      </c>
      <c r="X318" s="17">
        <f>SUM(ENERO:DICIEMBRE!X318)</f>
        <v>0</v>
      </c>
      <c r="Y318" s="17">
        <f>SUM(ENERO:DICIEMBRE!Y318)</f>
        <v>0</v>
      </c>
      <c r="Z318" s="17">
        <f>SUM(ENERO:DICIEMBRE!Z318)</f>
        <v>0</v>
      </c>
      <c r="AA318" s="17">
        <f>SUM(ENERO:DICIEMBRE!AA318)</f>
        <v>0</v>
      </c>
      <c r="AB318" s="17">
        <f>SUM(ENERO:DICIEMBRE!AB318)</f>
        <v>0</v>
      </c>
      <c r="AC318" s="17">
        <f>SUM(ENERO:DICIEMBRE!AC318)</f>
        <v>0</v>
      </c>
      <c r="AD318" s="17">
        <f>SUM(ENERO:DICIEMBRE!AD318)</f>
        <v>0</v>
      </c>
      <c r="AE318" s="17">
        <f>SUM(ENERO:DICIEMBRE!AE318)</f>
        <v>0</v>
      </c>
      <c r="AF318" s="17">
        <f>SUM(ENERO:DICIEMBRE!AF318)</f>
        <v>0</v>
      </c>
      <c r="AG318" s="17">
        <f>SUM(ENERO:DICIEMBRE!AG318)</f>
        <v>0</v>
      </c>
      <c r="AH318" s="17">
        <f>SUM(ENERO:DICIEMBRE!AH318)</f>
        <v>0</v>
      </c>
      <c r="AI318" s="17">
        <f>SUM(ENERO:DICIEMBRE!AI318)</f>
        <v>0</v>
      </c>
      <c r="AJ318" s="17">
        <f>SUM(ENERO:DICIEMBRE!AJ318)</f>
        <v>0</v>
      </c>
      <c r="AK318" s="17">
        <f>SUM(ENERO:DICIEMBRE!AK318)</f>
        <v>0</v>
      </c>
      <c r="AL318" s="17">
        <f>SUM(ENERO:DICIEMBRE!AL318)</f>
        <v>0</v>
      </c>
      <c r="AM318" s="17">
        <f>SUM(ENERO:DICIEMBRE!AM318)</f>
        <v>0</v>
      </c>
      <c r="AN318" s="17">
        <f>SUM(ENERO:DICIEMBRE!AN318)</f>
        <v>0</v>
      </c>
      <c r="AO318" s="17">
        <f>SUM(ENERO:DICIEMBRE!AO318)</f>
        <v>0</v>
      </c>
      <c r="AP318" s="17">
        <f>SUM(ENERO:DICIEMBRE!AP318)</f>
        <v>0</v>
      </c>
      <c r="AQ318" s="17">
        <f>SUM(ENERO:DICIEMBRE!AQ318)</f>
        <v>0</v>
      </c>
      <c r="AR318" s="17">
        <f>SUM(ENERO:DICIEMBRE!AR318)</f>
        <v>0</v>
      </c>
      <c r="AS318" s="17">
        <f>SUM(ENERO:DICIEMBRE!AS318)</f>
        <v>0</v>
      </c>
      <c r="AT318" s="17">
        <f>SUM(ENERO:DICIEMBRE!AT318)</f>
        <v>0</v>
      </c>
      <c r="AU318" s="17">
        <f>SUM(ENERO:DICIEMBRE!AU318)</f>
        <v>0</v>
      </c>
      <c r="AV318" s="17">
        <f>SUM(ENERO:DICIEMBRE!AV318)</f>
        <v>0</v>
      </c>
      <c r="AW318" s="17">
        <f>SUM(ENERO:DICIEMBRE!AW318)</f>
        <v>0</v>
      </c>
      <c r="AX318" s="17">
        <f>SUM(ENERO:DICIEMBRE!AX318)</f>
        <v>0</v>
      </c>
      <c r="AY318" t="str">
        <f t="shared" si="248"/>
        <v/>
      </c>
      <c r="CA318" s="23" t="str">
        <f t="shared" si="249"/>
        <v/>
      </c>
      <c r="CB318" s="23" t="str">
        <f t="shared" si="250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51"/>
        <v/>
      </c>
      <c r="CG318" s="87"/>
      <c r="CH318" s="23" t="str">
        <f t="shared" si="252"/>
        <v/>
      </c>
      <c r="CI318" s="23" t="str">
        <f t="shared" si="253"/>
        <v/>
      </c>
      <c r="CJ318" s="87"/>
      <c r="CK318" s="23" t="str">
        <f t="shared" si="254"/>
        <v/>
      </c>
      <c r="CL318" s="23" t="str">
        <f t="shared" si="255"/>
        <v/>
      </c>
      <c r="CO318" s="24">
        <f t="shared" si="256"/>
        <v>0</v>
      </c>
      <c r="CP318" s="24">
        <f t="shared" si="257"/>
        <v>0</v>
      </c>
      <c r="CQ318" s="24">
        <f>IF(AND($D318&gt;0,AO318=""),1,IF(AO318&gt;$D318,1,0))</f>
        <v>0</v>
      </c>
      <c r="CR318" s="24">
        <f t="shared" ref="CR318:CS319" si="261">IF(AND($D318&gt;0,AP318=""),1,IF(AP318&gt;$D318,1,0))</f>
        <v>0</v>
      </c>
      <c r="CS318" s="24">
        <f t="shared" si="261"/>
        <v>0</v>
      </c>
      <c r="CT318" s="24">
        <f t="shared" si="258"/>
        <v>0</v>
      </c>
      <c r="CU318" s="87"/>
      <c r="CV318" s="24">
        <f t="shared" si="259"/>
        <v>0</v>
      </c>
      <c r="CW318" s="24">
        <f t="shared" si="259"/>
        <v>0</v>
      </c>
      <c r="CX318" s="87"/>
      <c r="CY318" s="24">
        <f t="shared" si="260"/>
        <v>0</v>
      </c>
      <c r="CZ318" s="24">
        <f t="shared" si="260"/>
        <v>0</v>
      </c>
    </row>
    <row r="319" spans="1:104" x14ac:dyDescent="0.25">
      <c r="A319" s="1320"/>
      <c r="B319" s="1315" t="s">
        <v>297</v>
      </c>
      <c r="C319" s="1315"/>
      <c r="D319" s="524">
        <f t="shared" si="247"/>
        <v>0</v>
      </c>
      <c r="E319" s="465">
        <f t="shared" si="245"/>
        <v>0</v>
      </c>
      <c r="F319" s="147">
        <f t="shared" si="246"/>
        <v>0</v>
      </c>
      <c r="G319" s="17">
        <f>SUM(ENERO:DICIEMBRE!G319)</f>
        <v>0</v>
      </c>
      <c r="H319" s="17">
        <f>SUM(ENERO:DICIEMBRE!H319)</f>
        <v>0</v>
      </c>
      <c r="I319" s="17">
        <f>SUM(ENERO:DICIEMBRE!I319)</f>
        <v>0</v>
      </c>
      <c r="J319" s="17">
        <f>SUM(ENERO:DICIEMBRE!J319)</f>
        <v>0</v>
      </c>
      <c r="K319" s="17">
        <f>SUM(ENERO:DICIEMBRE!K319)</f>
        <v>0</v>
      </c>
      <c r="L319" s="17">
        <f>SUM(ENERO:DICIEMBRE!L319)</f>
        <v>0</v>
      </c>
      <c r="M319" s="17">
        <f>SUM(ENERO:DICIEMBRE!M319)</f>
        <v>0</v>
      </c>
      <c r="N319" s="17">
        <f>SUM(ENERO:DICIEMBRE!N319)</f>
        <v>0</v>
      </c>
      <c r="O319" s="17">
        <f>SUM(ENERO:DICIEMBRE!O319)</f>
        <v>0</v>
      </c>
      <c r="P319" s="17">
        <f>SUM(ENERO:DICIEMBRE!P319)</f>
        <v>0</v>
      </c>
      <c r="Q319" s="17">
        <f>SUM(ENERO:DICIEMBRE!Q319)</f>
        <v>0</v>
      </c>
      <c r="R319" s="17">
        <f>SUM(ENERO:DICIEMBRE!R319)</f>
        <v>0</v>
      </c>
      <c r="S319" s="17">
        <f>SUM(ENERO:DICIEMBRE!S319)</f>
        <v>0</v>
      </c>
      <c r="T319" s="17">
        <f>SUM(ENERO:DICIEMBRE!T319)</f>
        <v>0</v>
      </c>
      <c r="U319" s="17">
        <f>SUM(ENERO:DICIEMBRE!U319)</f>
        <v>0</v>
      </c>
      <c r="V319" s="17">
        <f>SUM(ENERO:DICIEMBRE!V319)</f>
        <v>0</v>
      </c>
      <c r="W319" s="17">
        <f>SUM(ENERO:DICIEMBRE!W319)</f>
        <v>0</v>
      </c>
      <c r="X319" s="17">
        <f>SUM(ENERO:DICIEMBRE!X319)</f>
        <v>0</v>
      </c>
      <c r="Y319" s="17">
        <f>SUM(ENERO:DICIEMBRE!Y319)</f>
        <v>0</v>
      </c>
      <c r="Z319" s="17">
        <f>SUM(ENERO:DICIEMBRE!Z319)</f>
        <v>0</v>
      </c>
      <c r="AA319" s="17">
        <f>SUM(ENERO:DICIEMBRE!AA319)</f>
        <v>0</v>
      </c>
      <c r="AB319" s="17">
        <f>SUM(ENERO:DICIEMBRE!AB319)</f>
        <v>0</v>
      </c>
      <c r="AC319" s="17">
        <f>SUM(ENERO:DICIEMBRE!AC319)</f>
        <v>0</v>
      </c>
      <c r="AD319" s="17">
        <f>SUM(ENERO:DICIEMBRE!AD319)</f>
        <v>0</v>
      </c>
      <c r="AE319" s="17">
        <f>SUM(ENERO:DICIEMBRE!AE319)</f>
        <v>0</v>
      </c>
      <c r="AF319" s="17">
        <f>SUM(ENERO:DICIEMBRE!AF319)</f>
        <v>0</v>
      </c>
      <c r="AG319" s="17">
        <f>SUM(ENERO:DICIEMBRE!AG319)</f>
        <v>0</v>
      </c>
      <c r="AH319" s="17">
        <f>SUM(ENERO:DICIEMBRE!AH319)</f>
        <v>0</v>
      </c>
      <c r="AI319" s="17">
        <f>SUM(ENERO:DICIEMBRE!AI319)</f>
        <v>0</v>
      </c>
      <c r="AJ319" s="17">
        <f>SUM(ENERO:DICIEMBRE!AJ319)</f>
        <v>0</v>
      </c>
      <c r="AK319" s="17">
        <f>SUM(ENERO:DICIEMBRE!AK319)</f>
        <v>0</v>
      </c>
      <c r="AL319" s="17">
        <f>SUM(ENERO:DICIEMBRE!AL319)</f>
        <v>0</v>
      </c>
      <c r="AM319" s="17">
        <f>SUM(ENERO:DICIEMBRE!AM319)</f>
        <v>0</v>
      </c>
      <c r="AN319" s="17">
        <f>SUM(ENERO:DICIEMBRE!AN319)</f>
        <v>0</v>
      </c>
      <c r="AO319" s="17">
        <f>SUM(ENERO:DICIEMBRE!AO319)</f>
        <v>0</v>
      </c>
      <c r="AP319" s="17">
        <f>SUM(ENERO:DICIEMBRE!AP319)</f>
        <v>0</v>
      </c>
      <c r="AQ319" s="17">
        <f>SUM(ENERO:DICIEMBRE!AQ319)</f>
        <v>0</v>
      </c>
      <c r="AR319" s="17">
        <f>SUM(ENERO:DICIEMBRE!AR319)</f>
        <v>0</v>
      </c>
      <c r="AS319" s="17">
        <f>SUM(ENERO:DICIEMBRE!AS319)</f>
        <v>0</v>
      </c>
      <c r="AT319" s="17">
        <f>SUM(ENERO:DICIEMBRE!AT319)</f>
        <v>0</v>
      </c>
      <c r="AU319" s="17">
        <f>SUM(ENERO:DICIEMBRE!AU319)</f>
        <v>0</v>
      </c>
      <c r="AV319" s="17">
        <f>SUM(ENERO:DICIEMBRE!AV319)</f>
        <v>0</v>
      </c>
      <c r="AW319" s="17">
        <f>SUM(ENERO:DICIEMBRE!AW319)</f>
        <v>0</v>
      </c>
      <c r="AX319" s="17">
        <f>SUM(ENERO:DICIEMBRE!AX319)</f>
        <v>0</v>
      </c>
      <c r="AY319" t="str">
        <f t="shared" si="248"/>
        <v/>
      </c>
      <c r="CA319" s="23" t="str">
        <f t="shared" si="249"/>
        <v/>
      </c>
      <c r="CB319" s="23" t="str">
        <f t="shared" si="250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51"/>
        <v/>
      </c>
      <c r="CG319" s="87"/>
      <c r="CH319" s="23" t="str">
        <f t="shared" si="252"/>
        <v/>
      </c>
      <c r="CI319" s="23" t="str">
        <f t="shared" si="253"/>
        <v/>
      </c>
      <c r="CJ319" s="87"/>
      <c r="CK319" s="23" t="str">
        <f t="shared" si="254"/>
        <v/>
      </c>
      <c r="CL319" s="23" t="str">
        <f t="shared" si="255"/>
        <v/>
      </c>
      <c r="CO319" s="24">
        <f t="shared" si="256"/>
        <v>0</v>
      </c>
      <c r="CP319" s="24">
        <f t="shared" si="257"/>
        <v>0</v>
      </c>
      <c r="CQ319" s="87"/>
      <c r="CR319" s="87"/>
      <c r="CS319" s="24">
        <f t="shared" si="261"/>
        <v>0</v>
      </c>
      <c r="CT319" s="24">
        <f t="shared" si="258"/>
        <v>0</v>
      </c>
      <c r="CU319" s="87"/>
      <c r="CV319" s="24">
        <f t="shared" si="259"/>
        <v>0</v>
      </c>
      <c r="CW319" s="24">
        <f t="shared" si="259"/>
        <v>0</v>
      </c>
      <c r="CX319" s="87"/>
      <c r="CY319" s="24">
        <f t="shared" si="260"/>
        <v>0</v>
      </c>
      <c r="CZ319" s="24">
        <f t="shared" si="260"/>
        <v>0</v>
      </c>
    </row>
    <row r="320" spans="1:104" x14ac:dyDescent="0.25">
      <c r="A320" s="1320"/>
      <c r="B320" s="1315" t="s">
        <v>298</v>
      </c>
      <c r="C320" s="1315"/>
      <c r="D320" s="524">
        <f t="shared" si="247"/>
        <v>0</v>
      </c>
      <c r="E320" s="465">
        <f t="shared" si="245"/>
        <v>0</v>
      </c>
      <c r="F320" s="147">
        <f t="shared" si="246"/>
        <v>0</v>
      </c>
      <c r="G320" s="17">
        <f>SUM(ENERO:DICIEMBRE!G320)</f>
        <v>0</v>
      </c>
      <c r="H320" s="17">
        <f>SUM(ENERO:DICIEMBRE!H320)</f>
        <v>0</v>
      </c>
      <c r="I320" s="17">
        <f>SUM(ENERO:DICIEMBRE!I320)</f>
        <v>0</v>
      </c>
      <c r="J320" s="17">
        <f>SUM(ENERO:DICIEMBRE!J320)</f>
        <v>0</v>
      </c>
      <c r="K320" s="17">
        <f>SUM(ENERO:DICIEMBRE!K320)</f>
        <v>0</v>
      </c>
      <c r="L320" s="17">
        <f>SUM(ENERO:DICIEMBRE!L320)</f>
        <v>0</v>
      </c>
      <c r="M320" s="17">
        <f>SUM(ENERO:DICIEMBRE!M320)</f>
        <v>0</v>
      </c>
      <c r="N320" s="17">
        <f>SUM(ENERO:DICIEMBRE!N320)</f>
        <v>0</v>
      </c>
      <c r="O320" s="17">
        <f>SUM(ENERO:DICIEMBRE!O320)</f>
        <v>0</v>
      </c>
      <c r="P320" s="17">
        <f>SUM(ENERO:DICIEMBRE!P320)</f>
        <v>0</v>
      </c>
      <c r="Q320" s="17">
        <f>SUM(ENERO:DICIEMBRE!Q320)</f>
        <v>0</v>
      </c>
      <c r="R320" s="17">
        <f>SUM(ENERO:DICIEMBRE!R320)</f>
        <v>0</v>
      </c>
      <c r="S320" s="17">
        <f>SUM(ENERO:DICIEMBRE!S320)</f>
        <v>0</v>
      </c>
      <c r="T320" s="17">
        <f>SUM(ENERO:DICIEMBRE!T320)</f>
        <v>0</v>
      </c>
      <c r="U320" s="17">
        <f>SUM(ENERO:DICIEMBRE!U320)</f>
        <v>0</v>
      </c>
      <c r="V320" s="17">
        <f>SUM(ENERO:DICIEMBRE!V320)</f>
        <v>0</v>
      </c>
      <c r="W320" s="17">
        <f>SUM(ENERO:DICIEMBRE!W320)</f>
        <v>0</v>
      </c>
      <c r="X320" s="17">
        <f>SUM(ENERO:DICIEMBRE!X320)</f>
        <v>0</v>
      </c>
      <c r="Y320" s="17">
        <f>SUM(ENERO:DICIEMBRE!Y320)</f>
        <v>0</v>
      </c>
      <c r="Z320" s="17">
        <f>SUM(ENERO:DICIEMBRE!Z320)</f>
        <v>0</v>
      </c>
      <c r="AA320" s="17">
        <f>SUM(ENERO:DICIEMBRE!AA320)</f>
        <v>0</v>
      </c>
      <c r="AB320" s="17">
        <f>SUM(ENERO:DICIEMBRE!AB320)</f>
        <v>0</v>
      </c>
      <c r="AC320" s="17">
        <f>SUM(ENERO:DICIEMBRE!AC320)</f>
        <v>0</v>
      </c>
      <c r="AD320" s="17">
        <f>SUM(ENERO:DICIEMBRE!AD320)</f>
        <v>0</v>
      </c>
      <c r="AE320" s="17">
        <f>SUM(ENERO:DICIEMBRE!AE320)</f>
        <v>0</v>
      </c>
      <c r="AF320" s="17">
        <f>SUM(ENERO:DICIEMBRE!AF320)</f>
        <v>0</v>
      </c>
      <c r="AG320" s="17">
        <f>SUM(ENERO:DICIEMBRE!AG320)</f>
        <v>0</v>
      </c>
      <c r="AH320" s="17">
        <f>SUM(ENERO:DICIEMBRE!AH320)</f>
        <v>0</v>
      </c>
      <c r="AI320" s="17">
        <f>SUM(ENERO:DICIEMBRE!AI320)</f>
        <v>0</v>
      </c>
      <c r="AJ320" s="17">
        <f>SUM(ENERO:DICIEMBRE!AJ320)</f>
        <v>0</v>
      </c>
      <c r="AK320" s="17">
        <f>SUM(ENERO:DICIEMBRE!AK320)</f>
        <v>0</v>
      </c>
      <c r="AL320" s="17">
        <f>SUM(ENERO:DICIEMBRE!AL320)</f>
        <v>0</v>
      </c>
      <c r="AM320" s="17">
        <f>SUM(ENERO:DICIEMBRE!AM320)</f>
        <v>0</v>
      </c>
      <c r="AN320" s="17">
        <f>SUM(ENERO:DICIEMBRE!AN320)</f>
        <v>0</v>
      </c>
      <c r="AO320" s="17">
        <f>SUM(ENERO:DICIEMBRE!AO320)</f>
        <v>0</v>
      </c>
      <c r="AP320" s="17">
        <f>SUM(ENERO:DICIEMBRE!AP320)</f>
        <v>0</v>
      </c>
      <c r="AQ320" s="17">
        <f>SUM(ENERO:DICIEMBRE!AQ320)</f>
        <v>0</v>
      </c>
      <c r="AR320" s="17">
        <f>SUM(ENERO:DICIEMBRE!AR320)</f>
        <v>0</v>
      </c>
      <c r="AS320" s="17">
        <f>SUM(ENERO:DICIEMBRE!AS320)</f>
        <v>0</v>
      </c>
      <c r="AT320" s="17">
        <f>SUM(ENERO:DICIEMBRE!AT320)</f>
        <v>0</v>
      </c>
      <c r="AU320" s="17">
        <f>SUM(ENERO:DICIEMBRE!AU320)</f>
        <v>0</v>
      </c>
      <c r="AV320" s="17">
        <f>SUM(ENERO:DICIEMBRE!AV320)</f>
        <v>0</v>
      </c>
      <c r="AW320" s="17">
        <f>SUM(ENERO:DICIEMBRE!AW320)</f>
        <v>0</v>
      </c>
      <c r="AX320" s="17">
        <f>SUM(ENERO:DICIEMBRE!AX320)</f>
        <v>0</v>
      </c>
      <c r="AY320" t="str">
        <f t="shared" si="248"/>
        <v/>
      </c>
      <c r="CA320" s="23" t="str">
        <f t="shared" si="249"/>
        <v/>
      </c>
      <c r="CB320" s="23" t="str">
        <f t="shared" si="250"/>
        <v/>
      </c>
      <c r="CC320" s="87"/>
      <c r="CD320" s="87"/>
      <c r="CE320" s="87"/>
      <c r="CF320" s="23" t="str">
        <f t="shared" si="251"/>
        <v/>
      </c>
      <c r="CG320" s="87"/>
      <c r="CH320" s="23" t="str">
        <f t="shared" si="252"/>
        <v/>
      </c>
      <c r="CI320" s="23" t="str">
        <f t="shared" si="253"/>
        <v/>
      </c>
      <c r="CJ320" s="87"/>
      <c r="CK320" s="23" t="str">
        <f t="shared" si="254"/>
        <v/>
      </c>
      <c r="CL320" s="23" t="str">
        <f t="shared" si="255"/>
        <v/>
      </c>
      <c r="CO320" s="24">
        <f t="shared" si="256"/>
        <v>0</v>
      </c>
      <c r="CP320" s="24">
        <f t="shared" si="257"/>
        <v>0</v>
      </c>
      <c r="CQ320" s="87"/>
      <c r="CR320" s="87"/>
      <c r="CS320" s="87"/>
      <c r="CT320" s="24">
        <f t="shared" si="258"/>
        <v>0</v>
      </c>
      <c r="CU320" s="87"/>
      <c r="CV320" s="24">
        <f t="shared" si="259"/>
        <v>0</v>
      </c>
      <c r="CW320" s="24">
        <f t="shared" si="259"/>
        <v>0</v>
      </c>
      <c r="CX320" s="87"/>
      <c r="CY320" s="24">
        <f t="shared" si="260"/>
        <v>0</v>
      </c>
      <c r="CZ320" s="24">
        <f t="shared" si="260"/>
        <v>0</v>
      </c>
    </row>
    <row r="321" spans="1:104" x14ac:dyDescent="0.25">
      <c r="A321" s="1320"/>
      <c r="B321" s="1279" t="s">
        <v>299</v>
      </c>
      <c r="C321" s="1281"/>
      <c r="D321" s="524">
        <f t="shared" si="247"/>
        <v>0</v>
      </c>
      <c r="E321" s="465">
        <f t="shared" si="245"/>
        <v>0</v>
      </c>
      <c r="F321" s="147">
        <f t="shared" si="246"/>
        <v>0</v>
      </c>
      <c r="G321" s="17">
        <f>SUM(ENERO:DICIEMBRE!G321)</f>
        <v>0</v>
      </c>
      <c r="H321" s="17">
        <f>SUM(ENERO:DICIEMBRE!H321)</f>
        <v>0</v>
      </c>
      <c r="I321" s="17">
        <f>SUM(ENERO:DICIEMBRE!I321)</f>
        <v>0</v>
      </c>
      <c r="J321" s="17">
        <f>SUM(ENERO:DICIEMBRE!J321)</f>
        <v>0</v>
      </c>
      <c r="K321" s="17">
        <f>SUM(ENERO:DICIEMBRE!K321)</f>
        <v>0</v>
      </c>
      <c r="L321" s="17">
        <f>SUM(ENERO:DICIEMBRE!L321)</f>
        <v>0</v>
      </c>
      <c r="M321" s="17">
        <f>SUM(ENERO:DICIEMBRE!M321)</f>
        <v>0</v>
      </c>
      <c r="N321" s="17">
        <f>SUM(ENERO:DICIEMBRE!N321)</f>
        <v>0</v>
      </c>
      <c r="O321" s="17">
        <f>SUM(ENERO:DICIEMBRE!O321)</f>
        <v>0</v>
      </c>
      <c r="P321" s="17">
        <f>SUM(ENERO:DICIEMBRE!P321)</f>
        <v>0</v>
      </c>
      <c r="Q321" s="17">
        <f>SUM(ENERO:DICIEMBRE!Q321)</f>
        <v>0</v>
      </c>
      <c r="R321" s="17">
        <f>SUM(ENERO:DICIEMBRE!R321)</f>
        <v>0</v>
      </c>
      <c r="S321" s="17">
        <f>SUM(ENERO:DICIEMBRE!S321)</f>
        <v>0</v>
      </c>
      <c r="T321" s="17">
        <f>SUM(ENERO:DICIEMBRE!T321)</f>
        <v>0</v>
      </c>
      <c r="U321" s="17">
        <f>SUM(ENERO:DICIEMBRE!U321)</f>
        <v>0</v>
      </c>
      <c r="V321" s="17">
        <f>SUM(ENERO:DICIEMBRE!V321)</f>
        <v>0</v>
      </c>
      <c r="W321" s="17">
        <f>SUM(ENERO:DICIEMBRE!W321)</f>
        <v>0</v>
      </c>
      <c r="X321" s="17">
        <f>SUM(ENERO:DICIEMBRE!X321)</f>
        <v>0</v>
      </c>
      <c r="Y321" s="17">
        <f>SUM(ENERO:DICIEMBRE!Y321)</f>
        <v>0</v>
      </c>
      <c r="Z321" s="17">
        <f>SUM(ENERO:DICIEMBRE!Z321)</f>
        <v>0</v>
      </c>
      <c r="AA321" s="17">
        <f>SUM(ENERO:DICIEMBRE!AA321)</f>
        <v>0</v>
      </c>
      <c r="AB321" s="17">
        <f>SUM(ENERO:DICIEMBRE!AB321)</f>
        <v>0</v>
      </c>
      <c r="AC321" s="17">
        <f>SUM(ENERO:DICIEMBRE!AC321)</f>
        <v>0</v>
      </c>
      <c r="AD321" s="17">
        <f>SUM(ENERO:DICIEMBRE!AD321)</f>
        <v>0</v>
      </c>
      <c r="AE321" s="17">
        <f>SUM(ENERO:DICIEMBRE!AE321)</f>
        <v>0</v>
      </c>
      <c r="AF321" s="17">
        <f>SUM(ENERO:DICIEMBRE!AF321)</f>
        <v>0</v>
      </c>
      <c r="AG321" s="17">
        <f>SUM(ENERO:DICIEMBRE!AG321)</f>
        <v>0</v>
      </c>
      <c r="AH321" s="17">
        <f>SUM(ENERO:DICIEMBRE!AH321)</f>
        <v>0</v>
      </c>
      <c r="AI321" s="17">
        <f>SUM(ENERO:DICIEMBRE!AI321)</f>
        <v>0</v>
      </c>
      <c r="AJ321" s="17">
        <f>SUM(ENERO:DICIEMBRE!AJ321)</f>
        <v>0</v>
      </c>
      <c r="AK321" s="17">
        <f>SUM(ENERO:DICIEMBRE!AK321)</f>
        <v>0</v>
      </c>
      <c r="AL321" s="17">
        <f>SUM(ENERO:DICIEMBRE!AL321)</f>
        <v>0</v>
      </c>
      <c r="AM321" s="17">
        <f>SUM(ENERO:DICIEMBRE!AM321)</f>
        <v>0</v>
      </c>
      <c r="AN321" s="17">
        <f>SUM(ENERO:DICIEMBRE!AN321)</f>
        <v>0</v>
      </c>
      <c r="AO321" s="17">
        <f>SUM(ENERO:DICIEMBRE!AO321)</f>
        <v>0</v>
      </c>
      <c r="AP321" s="17">
        <f>SUM(ENERO:DICIEMBRE!AP321)</f>
        <v>0</v>
      </c>
      <c r="AQ321" s="17">
        <f>SUM(ENERO:DICIEMBRE!AQ321)</f>
        <v>0</v>
      </c>
      <c r="AR321" s="17">
        <f>SUM(ENERO:DICIEMBRE!AR321)</f>
        <v>0</v>
      </c>
      <c r="AS321" s="17">
        <f>SUM(ENERO:DICIEMBRE!AS321)</f>
        <v>0</v>
      </c>
      <c r="AT321" s="17">
        <f>SUM(ENERO:DICIEMBRE!AT321)</f>
        <v>0</v>
      </c>
      <c r="AU321" s="17">
        <f>SUM(ENERO:DICIEMBRE!AU321)</f>
        <v>0</v>
      </c>
      <c r="AV321" s="17">
        <f>SUM(ENERO:DICIEMBRE!AV321)</f>
        <v>0</v>
      </c>
      <c r="AW321" s="17">
        <f>SUM(ENERO:DICIEMBRE!AW321)</f>
        <v>0</v>
      </c>
      <c r="AX321" s="17">
        <f>SUM(ENERO:DICIEMBRE!AX321)</f>
        <v>0</v>
      </c>
      <c r="AY321" t="str">
        <f t="shared" si="248"/>
        <v/>
      </c>
      <c r="CA321" s="23" t="str">
        <f t="shared" si="249"/>
        <v/>
      </c>
      <c r="CB321" s="23" t="str">
        <f t="shared" si="250"/>
        <v/>
      </c>
      <c r="CC321" s="87"/>
      <c r="CD321" s="87"/>
      <c r="CE321" s="87"/>
      <c r="CF321" s="23" t="str">
        <f t="shared" si="251"/>
        <v/>
      </c>
      <c r="CG321" s="87"/>
      <c r="CH321" s="23" t="str">
        <f t="shared" si="252"/>
        <v/>
      </c>
      <c r="CI321" s="23" t="str">
        <f t="shared" si="253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4"/>
        <v/>
      </c>
      <c r="CL321" s="23" t="str">
        <f t="shared" si="255"/>
        <v/>
      </c>
      <c r="CO321" s="24">
        <f t="shared" si="256"/>
        <v>0</v>
      </c>
      <c r="CP321" s="24">
        <f t="shared" si="257"/>
        <v>0</v>
      </c>
      <c r="CQ321" s="87"/>
      <c r="CR321" s="87"/>
      <c r="CS321" s="87"/>
      <c r="CT321" s="24">
        <f t="shared" si="258"/>
        <v>0</v>
      </c>
      <c r="CU321" s="87"/>
      <c r="CV321" s="24">
        <f t="shared" si="259"/>
        <v>0</v>
      </c>
      <c r="CW321" s="24">
        <f t="shared" si="259"/>
        <v>0</v>
      </c>
      <c r="CX321" s="24">
        <f>IF(AND($D321&gt;0,AV321=""),1,IF(AV321&gt;$D321,1,0))</f>
        <v>0</v>
      </c>
      <c r="CY321" s="24">
        <f t="shared" si="260"/>
        <v>0</v>
      </c>
      <c r="CZ321" s="24">
        <f t="shared" si="260"/>
        <v>0</v>
      </c>
    </row>
    <row r="322" spans="1:104" x14ac:dyDescent="0.25">
      <c r="A322" s="1320"/>
      <c r="B322" s="1279" t="s">
        <v>300</v>
      </c>
      <c r="C322" s="1281"/>
      <c r="D322" s="524">
        <f t="shared" si="247"/>
        <v>0</v>
      </c>
      <c r="E322" s="465">
        <f t="shared" si="245"/>
        <v>0</v>
      </c>
      <c r="F322" s="147">
        <f t="shared" si="246"/>
        <v>0</v>
      </c>
      <c r="G322" s="17">
        <f>SUM(ENERO:DICIEMBRE!G322)</f>
        <v>0</v>
      </c>
      <c r="H322" s="17">
        <f>SUM(ENERO:DICIEMBRE!H322)</f>
        <v>0</v>
      </c>
      <c r="I322" s="17">
        <f>SUM(ENERO:DICIEMBRE!I322)</f>
        <v>0</v>
      </c>
      <c r="J322" s="17">
        <f>SUM(ENERO:DICIEMBRE!J322)</f>
        <v>0</v>
      </c>
      <c r="K322" s="17">
        <f>SUM(ENERO:DICIEMBRE!K322)</f>
        <v>0</v>
      </c>
      <c r="L322" s="17">
        <f>SUM(ENERO:DICIEMBRE!L322)</f>
        <v>0</v>
      </c>
      <c r="M322" s="17">
        <f>SUM(ENERO:DICIEMBRE!M322)</f>
        <v>0</v>
      </c>
      <c r="N322" s="17">
        <f>SUM(ENERO:DICIEMBRE!N322)</f>
        <v>0</v>
      </c>
      <c r="O322" s="17">
        <f>SUM(ENERO:DICIEMBRE!O322)</f>
        <v>0</v>
      </c>
      <c r="P322" s="17">
        <f>SUM(ENERO:DICIEMBRE!P322)</f>
        <v>0</v>
      </c>
      <c r="Q322" s="17">
        <f>SUM(ENERO:DICIEMBRE!Q322)</f>
        <v>0</v>
      </c>
      <c r="R322" s="17">
        <f>SUM(ENERO:DICIEMBRE!R322)</f>
        <v>0</v>
      </c>
      <c r="S322" s="17">
        <f>SUM(ENERO:DICIEMBRE!S322)</f>
        <v>0</v>
      </c>
      <c r="T322" s="17">
        <f>SUM(ENERO:DICIEMBRE!T322)</f>
        <v>0</v>
      </c>
      <c r="U322" s="17">
        <f>SUM(ENERO:DICIEMBRE!U322)</f>
        <v>0</v>
      </c>
      <c r="V322" s="17">
        <f>SUM(ENERO:DICIEMBRE!V322)</f>
        <v>0</v>
      </c>
      <c r="W322" s="17">
        <f>SUM(ENERO:DICIEMBRE!W322)</f>
        <v>0</v>
      </c>
      <c r="X322" s="17">
        <f>SUM(ENERO:DICIEMBRE!X322)</f>
        <v>0</v>
      </c>
      <c r="Y322" s="17">
        <f>SUM(ENERO:DICIEMBRE!Y322)</f>
        <v>0</v>
      </c>
      <c r="Z322" s="17">
        <f>SUM(ENERO:DICIEMBRE!Z322)</f>
        <v>0</v>
      </c>
      <c r="AA322" s="17">
        <f>SUM(ENERO:DICIEMBRE!AA322)</f>
        <v>0</v>
      </c>
      <c r="AB322" s="17">
        <f>SUM(ENERO:DICIEMBRE!AB322)</f>
        <v>0</v>
      </c>
      <c r="AC322" s="17">
        <f>SUM(ENERO:DICIEMBRE!AC322)</f>
        <v>0</v>
      </c>
      <c r="AD322" s="17">
        <f>SUM(ENERO:DICIEMBRE!AD322)</f>
        <v>0</v>
      </c>
      <c r="AE322" s="17">
        <f>SUM(ENERO:DICIEMBRE!AE322)</f>
        <v>0</v>
      </c>
      <c r="AF322" s="17">
        <f>SUM(ENERO:DICIEMBRE!AF322)</f>
        <v>0</v>
      </c>
      <c r="AG322" s="17">
        <f>SUM(ENERO:DICIEMBRE!AG322)</f>
        <v>0</v>
      </c>
      <c r="AH322" s="17">
        <f>SUM(ENERO:DICIEMBRE!AH322)</f>
        <v>0</v>
      </c>
      <c r="AI322" s="17">
        <f>SUM(ENERO:DICIEMBRE!AI322)</f>
        <v>0</v>
      </c>
      <c r="AJ322" s="17">
        <f>SUM(ENERO:DICIEMBRE!AJ322)</f>
        <v>0</v>
      </c>
      <c r="AK322" s="17">
        <f>SUM(ENERO:DICIEMBRE!AK322)</f>
        <v>0</v>
      </c>
      <c r="AL322" s="17">
        <f>SUM(ENERO:DICIEMBRE!AL322)</f>
        <v>0</v>
      </c>
      <c r="AM322" s="17">
        <f>SUM(ENERO:DICIEMBRE!AM322)</f>
        <v>0</v>
      </c>
      <c r="AN322" s="17">
        <f>SUM(ENERO:DICIEMBRE!AN322)</f>
        <v>0</v>
      </c>
      <c r="AO322" s="17">
        <f>SUM(ENERO:DICIEMBRE!AO322)</f>
        <v>0</v>
      </c>
      <c r="AP322" s="17">
        <f>SUM(ENERO:DICIEMBRE!AP322)</f>
        <v>0</v>
      </c>
      <c r="AQ322" s="17">
        <f>SUM(ENERO:DICIEMBRE!AQ322)</f>
        <v>0</v>
      </c>
      <c r="AR322" s="17">
        <f>SUM(ENERO:DICIEMBRE!AR322)</f>
        <v>0</v>
      </c>
      <c r="AS322" s="17">
        <f>SUM(ENERO:DICIEMBRE!AS322)</f>
        <v>0</v>
      </c>
      <c r="AT322" s="17">
        <f>SUM(ENERO:DICIEMBRE!AT322)</f>
        <v>0</v>
      </c>
      <c r="AU322" s="17">
        <f>SUM(ENERO:DICIEMBRE!AU322)</f>
        <v>0</v>
      </c>
      <c r="AV322" s="17">
        <f>SUM(ENERO:DICIEMBRE!AV322)</f>
        <v>0</v>
      </c>
      <c r="AW322" s="17">
        <f>SUM(ENERO:DICIEMBRE!AW322)</f>
        <v>0</v>
      </c>
      <c r="AX322" s="17">
        <f>SUM(ENERO:DICIEMBRE!AX322)</f>
        <v>0</v>
      </c>
      <c r="AY322" t="str">
        <f t="shared" si="248"/>
        <v/>
      </c>
      <c r="CA322" s="23" t="str">
        <f t="shared" si="249"/>
        <v/>
      </c>
      <c r="CB322" s="23" t="str">
        <f t="shared" si="250"/>
        <v/>
      </c>
      <c r="CC322" s="87"/>
      <c r="CD322" s="87"/>
      <c r="CE322" s="87"/>
      <c r="CF322" s="23" t="str">
        <f t="shared" si="251"/>
        <v/>
      </c>
      <c r="CG322" s="87"/>
      <c r="CH322" s="23" t="str">
        <f t="shared" si="252"/>
        <v/>
      </c>
      <c r="CI322" s="23" t="str">
        <f t="shared" si="253"/>
        <v/>
      </c>
      <c r="CJ322" s="87"/>
      <c r="CK322" s="23" t="str">
        <f t="shared" si="254"/>
        <v/>
      </c>
      <c r="CL322" s="23" t="str">
        <f t="shared" si="255"/>
        <v/>
      </c>
      <c r="CO322" s="24">
        <f t="shared" si="256"/>
        <v>0</v>
      </c>
      <c r="CP322" s="24">
        <f t="shared" si="257"/>
        <v>0</v>
      </c>
      <c r="CQ322" s="87"/>
      <c r="CR322" s="87"/>
      <c r="CS322" s="87"/>
      <c r="CT322" s="24">
        <f t="shared" si="258"/>
        <v>0</v>
      </c>
      <c r="CU322" s="87"/>
      <c r="CV322" s="24">
        <f t="shared" si="259"/>
        <v>0</v>
      </c>
      <c r="CW322" s="24">
        <f t="shared" si="259"/>
        <v>0</v>
      </c>
      <c r="CX322" s="87"/>
      <c r="CY322" s="24">
        <f t="shared" si="260"/>
        <v>0</v>
      </c>
      <c r="CZ322" s="24">
        <f t="shared" si="260"/>
        <v>0</v>
      </c>
    </row>
    <row r="323" spans="1:104" x14ac:dyDescent="0.25">
      <c r="A323" s="1321"/>
      <c r="B323" s="1316" t="s">
        <v>301</v>
      </c>
      <c r="C323" s="1316"/>
      <c r="D323" s="201">
        <f t="shared" si="247"/>
        <v>0</v>
      </c>
      <c r="E323" s="124">
        <f t="shared" si="245"/>
        <v>0</v>
      </c>
      <c r="F323" s="125">
        <f t="shared" si="246"/>
        <v>0</v>
      </c>
      <c r="G323" s="17">
        <f>SUM(ENERO:DICIEMBRE!G323)</f>
        <v>0</v>
      </c>
      <c r="H323" s="17">
        <f>SUM(ENERO:DICIEMBRE!H323)</f>
        <v>0</v>
      </c>
      <c r="I323" s="17">
        <f>SUM(ENERO:DICIEMBRE!I323)</f>
        <v>0</v>
      </c>
      <c r="J323" s="17">
        <f>SUM(ENERO:DICIEMBRE!J323)</f>
        <v>0</v>
      </c>
      <c r="K323" s="17">
        <f>SUM(ENERO:DICIEMBRE!K323)</f>
        <v>0</v>
      </c>
      <c r="L323" s="17">
        <f>SUM(ENERO:DICIEMBRE!L323)</f>
        <v>0</v>
      </c>
      <c r="M323" s="17">
        <f>SUM(ENERO:DICIEMBRE!M323)</f>
        <v>0</v>
      </c>
      <c r="N323" s="17">
        <f>SUM(ENERO:DICIEMBRE!N323)</f>
        <v>0</v>
      </c>
      <c r="O323" s="17">
        <f>SUM(ENERO:DICIEMBRE!O323)</f>
        <v>0</v>
      </c>
      <c r="P323" s="17">
        <f>SUM(ENERO:DICIEMBRE!P323)</f>
        <v>0</v>
      </c>
      <c r="Q323" s="17">
        <f>SUM(ENERO:DICIEMBRE!Q323)</f>
        <v>0</v>
      </c>
      <c r="R323" s="17">
        <f>SUM(ENERO:DICIEMBRE!R323)</f>
        <v>0</v>
      </c>
      <c r="S323" s="17">
        <f>SUM(ENERO:DICIEMBRE!S323)</f>
        <v>0</v>
      </c>
      <c r="T323" s="17">
        <f>SUM(ENERO:DICIEMBRE!T323)</f>
        <v>0</v>
      </c>
      <c r="U323" s="17">
        <f>SUM(ENERO:DICIEMBRE!U323)</f>
        <v>0</v>
      </c>
      <c r="V323" s="17">
        <f>SUM(ENERO:DICIEMBRE!V323)</f>
        <v>0</v>
      </c>
      <c r="W323" s="17">
        <f>SUM(ENERO:DICIEMBRE!W323)</f>
        <v>0</v>
      </c>
      <c r="X323" s="17">
        <f>SUM(ENERO:DICIEMBRE!X323)</f>
        <v>0</v>
      </c>
      <c r="Y323" s="17">
        <f>SUM(ENERO:DICIEMBRE!Y323)</f>
        <v>0</v>
      </c>
      <c r="Z323" s="17">
        <f>SUM(ENERO:DICIEMBRE!Z323)</f>
        <v>0</v>
      </c>
      <c r="AA323" s="17">
        <f>SUM(ENERO:DICIEMBRE!AA323)</f>
        <v>0</v>
      </c>
      <c r="AB323" s="17">
        <f>SUM(ENERO:DICIEMBRE!AB323)</f>
        <v>0</v>
      </c>
      <c r="AC323" s="17">
        <f>SUM(ENERO:DICIEMBRE!AC323)</f>
        <v>0</v>
      </c>
      <c r="AD323" s="17">
        <f>SUM(ENERO:DICIEMBRE!AD323)</f>
        <v>0</v>
      </c>
      <c r="AE323" s="17">
        <f>SUM(ENERO:DICIEMBRE!AE323)</f>
        <v>0</v>
      </c>
      <c r="AF323" s="17">
        <f>SUM(ENERO:DICIEMBRE!AF323)</f>
        <v>0</v>
      </c>
      <c r="AG323" s="17">
        <f>SUM(ENERO:DICIEMBRE!AG323)</f>
        <v>0</v>
      </c>
      <c r="AH323" s="17">
        <f>SUM(ENERO:DICIEMBRE!AH323)</f>
        <v>0</v>
      </c>
      <c r="AI323" s="17">
        <f>SUM(ENERO:DICIEMBRE!AI323)</f>
        <v>0</v>
      </c>
      <c r="AJ323" s="17">
        <f>SUM(ENERO:DICIEMBRE!AJ323)</f>
        <v>0</v>
      </c>
      <c r="AK323" s="17">
        <f>SUM(ENERO:DICIEMBRE!AK323)</f>
        <v>0</v>
      </c>
      <c r="AL323" s="17">
        <f>SUM(ENERO:DICIEMBRE!AL323)</f>
        <v>0</v>
      </c>
      <c r="AM323" s="17">
        <f>SUM(ENERO:DICIEMBRE!AM323)</f>
        <v>0</v>
      </c>
      <c r="AN323" s="17">
        <f>SUM(ENERO:DICIEMBRE!AN323)</f>
        <v>0</v>
      </c>
      <c r="AO323" s="17">
        <f>SUM(ENERO:DICIEMBRE!AO323)</f>
        <v>0</v>
      </c>
      <c r="AP323" s="17">
        <f>SUM(ENERO:DICIEMBRE!AP323)</f>
        <v>0</v>
      </c>
      <c r="AQ323" s="17">
        <f>SUM(ENERO:DICIEMBRE!AQ323)</f>
        <v>0</v>
      </c>
      <c r="AR323" s="17">
        <f>SUM(ENERO:DICIEMBRE!AR323)</f>
        <v>0</v>
      </c>
      <c r="AS323" s="17">
        <f>SUM(ENERO:DICIEMBRE!AS323)</f>
        <v>0</v>
      </c>
      <c r="AT323" s="17">
        <f>SUM(ENERO:DICIEMBRE!AT323)</f>
        <v>0</v>
      </c>
      <c r="AU323" s="17">
        <f>SUM(ENERO:DICIEMBRE!AU323)</f>
        <v>0</v>
      </c>
      <c r="AV323" s="17">
        <f>SUM(ENERO:DICIEMBRE!AV323)</f>
        <v>0</v>
      </c>
      <c r="AW323" s="17">
        <f>SUM(ENERO:DICIEMBRE!AW323)</f>
        <v>0</v>
      </c>
      <c r="AX323" s="17">
        <f>SUM(ENERO:DICIEMBRE!AX323)</f>
        <v>0</v>
      </c>
      <c r="AY323" t="str">
        <f t="shared" si="248"/>
        <v/>
      </c>
      <c r="CA323" s="23" t="str">
        <f t="shared" si="249"/>
        <v/>
      </c>
      <c r="CB323" s="23" t="str">
        <f t="shared" si="250"/>
        <v/>
      </c>
      <c r="CC323" s="87"/>
      <c r="CD323" s="87"/>
      <c r="CE323" s="87"/>
      <c r="CF323" s="23" t="str">
        <f t="shared" si="251"/>
        <v/>
      </c>
      <c r="CG323" s="87"/>
      <c r="CH323" s="23" t="str">
        <f t="shared" si="252"/>
        <v/>
      </c>
      <c r="CI323" s="23" t="str">
        <f t="shared" si="253"/>
        <v/>
      </c>
      <c r="CJ323" s="87"/>
      <c r="CK323" s="23" t="str">
        <f t="shared" si="254"/>
        <v/>
      </c>
      <c r="CL323" s="23" t="str">
        <f t="shared" si="255"/>
        <v/>
      </c>
      <c r="CO323" s="24">
        <f t="shared" si="256"/>
        <v>0</v>
      </c>
      <c r="CP323" s="24">
        <f t="shared" si="257"/>
        <v>0</v>
      </c>
      <c r="CQ323" s="87"/>
      <c r="CR323" s="87"/>
      <c r="CS323" s="87"/>
      <c r="CT323" s="24">
        <f t="shared" si="258"/>
        <v>0</v>
      </c>
      <c r="CU323" s="87"/>
      <c r="CV323" s="24">
        <f t="shared" si="259"/>
        <v>0</v>
      </c>
      <c r="CW323" s="24">
        <f t="shared" si="259"/>
        <v>0</v>
      </c>
      <c r="CX323" s="87"/>
      <c r="CY323" s="24">
        <f t="shared" si="260"/>
        <v>0</v>
      </c>
      <c r="CZ323" s="24">
        <f t="shared" si="260"/>
        <v>0</v>
      </c>
    </row>
    <row r="324" spans="1:104" x14ac:dyDescent="0.25">
      <c r="A324" s="1317" t="s">
        <v>308</v>
      </c>
      <c r="B324" s="1318" t="s">
        <v>296</v>
      </c>
      <c r="C324" s="1318"/>
      <c r="D324" s="184">
        <f t="shared" si="247"/>
        <v>0</v>
      </c>
      <c r="E324" s="139">
        <f t="shared" ref="E324:E328" si="262">SUM(G324++I324+K324+M324+O324+Q324+S324+U324+W324+Y324+AA324+AC324+AE324+AG324+AI324+AK324)</f>
        <v>0</v>
      </c>
      <c r="F324" s="68">
        <f t="shared" si="246"/>
        <v>0</v>
      </c>
      <c r="G324" s="17">
        <f>SUM(ENERO:DICIEMBRE!G324)</f>
        <v>0</v>
      </c>
      <c r="H324" s="17">
        <f>SUM(ENERO:DICIEMBRE!H324)</f>
        <v>0</v>
      </c>
      <c r="I324" s="17">
        <f>SUM(ENERO:DICIEMBRE!I324)</f>
        <v>0</v>
      </c>
      <c r="J324" s="17">
        <f>SUM(ENERO:DICIEMBRE!J324)</f>
        <v>0</v>
      </c>
      <c r="K324" s="17">
        <f>SUM(ENERO:DICIEMBRE!K324)</f>
        <v>0</v>
      </c>
      <c r="L324" s="17">
        <f>SUM(ENERO:DICIEMBRE!L324)</f>
        <v>0</v>
      </c>
      <c r="M324" s="17">
        <f>SUM(ENERO:DICIEMBRE!M324)</f>
        <v>0</v>
      </c>
      <c r="N324" s="17">
        <f>SUM(ENERO:DICIEMBRE!N324)</f>
        <v>0</v>
      </c>
      <c r="O324" s="17">
        <f>SUM(ENERO:DICIEMBRE!O324)</f>
        <v>0</v>
      </c>
      <c r="P324" s="17">
        <f>SUM(ENERO:DICIEMBRE!P324)</f>
        <v>0</v>
      </c>
      <c r="Q324" s="17">
        <f>SUM(ENERO:DICIEMBRE!Q324)</f>
        <v>0</v>
      </c>
      <c r="R324" s="17">
        <f>SUM(ENERO:DICIEMBRE!R324)</f>
        <v>0</v>
      </c>
      <c r="S324" s="17">
        <f>SUM(ENERO:DICIEMBRE!S324)</f>
        <v>0</v>
      </c>
      <c r="T324" s="17">
        <f>SUM(ENERO:DICIEMBRE!T324)</f>
        <v>0</v>
      </c>
      <c r="U324" s="17">
        <f>SUM(ENERO:DICIEMBRE!U324)</f>
        <v>0</v>
      </c>
      <c r="V324" s="17">
        <f>SUM(ENERO:DICIEMBRE!V324)</f>
        <v>0</v>
      </c>
      <c r="W324" s="17">
        <f>SUM(ENERO:DICIEMBRE!W324)</f>
        <v>0</v>
      </c>
      <c r="X324" s="17">
        <f>SUM(ENERO:DICIEMBRE!X324)</f>
        <v>0</v>
      </c>
      <c r="Y324" s="17">
        <f>SUM(ENERO:DICIEMBRE!Y324)</f>
        <v>0</v>
      </c>
      <c r="Z324" s="17">
        <f>SUM(ENERO:DICIEMBRE!Z324)</f>
        <v>0</v>
      </c>
      <c r="AA324" s="17">
        <f>SUM(ENERO:DICIEMBRE!AA324)</f>
        <v>0</v>
      </c>
      <c r="AB324" s="17">
        <f>SUM(ENERO:DICIEMBRE!AB324)</f>
        <v>0</v>
      </c>
      <c r="AC324" s="17">
        <f>SUM(ENERO:DICIEMBRE!AC324)</f>
        <v>0</v>
      </c>
      <c r="AD324" s="17">
        <f>SUM(ENERO:DICIEMBRE!AD324)</f>
        <v>0</v>
      </c>
      <c r="AE324" s="17">
        <f>SUM(ENERO:DICIEMBRE!AE324)</f>
        <v>0</v>
      </c>
      <c r="AF324" s="17">
        <f>SUM(ENERO:DICIEMBRE!AF324)</f>
        <v>0</v>
      </c>
      <c r="AG324" s="17">
        <f>SUM(ENERO:DICIEMBRE!AG324)</f>
        <v>0</v>
      </c>
      <c r="AH324" s="17">
        <f>SUM(ENERO:DICIEMBRE!AH324)</f>
        <v>0</v>
      </c>
      <c r="AI324" s="17">
        <f>SUM(ENERO:DICIEMBRE!AI324)</f>
        <v>0</v>
      </c>
      <c r="AJ324" s="17">
        <f>SUM(ENERO:DICIEMBRE!AJ324)</f>
        <v>0</v>
      </c>
      <c r="AK324" s="17">
        <f>SUM(ENERO:DICIEMBRE!AK324)</f>
        <v>0</v>
      </c>
      <c r="AL324" s="17">
        <f>SUM(ENERO:DICIEMBRE!AL324)</f>
        <v>0</v>
      </c>
      <c r="AM324" s="17">
        <f>SUM(ENERO:DICIEMBRE!AM324)</f>
        <v>0</v>
      </c>
      <c r="AN324" s="17">
        <f>SUM(ENERO:DICIEMBRE!AN324)</f>
        <v>0</v>
      </c>
      <c r="AO324" s="17">
        <f>SUM(ENERO:DICIEMBRE!AO324)</f>
        <v>0</v>
      </c>
      <c r="AP324" s="17">
        <f>SUM(ENERO:DICIEMBRE!AP324)</f>
        <v>0</v>
      </c>
      <c r="AQ324" s="17">
        <f>SUM(ENERO:DICIEMBRE!AQ324)</f>
        <v>0</v>
      </c>
      <c r="AR324" s="17">
        <f>SUM(ENERO:DICIEMBRE!AR324)</f>
        <v>0</v>
      </c>
      <c r="AS324" s="17">
        <f>SUM(ENERO:DICIEMBRE!AS324)</f>
        <v>0</v>
      </c>
      <c r="AT324" s="17">
        <f>SUM(ENERO:DICIEMBRE!AT324)</f>
        <v>0</v>
      </c>
      <c r="AU324" s="17">
        <f>SUM(ENERO:DICIEMBRE!AU324)</f>
        <v>0</v>
      </c>
      <c r="AV324" s="17">
        <f>SUM(ENERO:DICIEMBRE!AV324)</f>
        <v>0</v>
      </c>
      <c r="AW324" s="17">
        <f>SUM(ENERO:DICIEMBRE!AW324)</f>
        <v>0</v>
      </c>
      <c r="AX324" s="17">
        <f>SUM(ENERO:DICIEMBRE!AX324)</f>
        <v>0</v>
      </c>
      <c r="AY324" t="str">
        <f>CA324&amp;CB324&amp;CC324&amp;CD324&amp;CE324&amp;CF324&amp;CG324&amp;CH324&amp;CI324&amp;CJ324&amp;CK324&amp;CL324</f>
        <v/>
      </c>
      <c r="CA324" s="23" t="str">
        <f t="shared" si="249"/>
        <v/>
      </c>
      <c r="CB324" s="23" t="str">
        <f t="shared" si="250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51"/>
        <v/>
      </c>
      <c r="CG324" s="87"/>
      <c r="CH324" s="23" t="str">
        <f t="shared" si="252"/>
        <v/>
      </c>
      <c r="CI324" s="23" t="str">
        <f t="shared" si="253"/>
        <v/>
      </c>
      <c r="CJ324" s="87"/>
      <c r="CK324" s="23" t="str">
        <f t="shared" si="254"/>
        <v/>
      </c>
      <c r="CL324" s="23" t="str">
        <f t="shared" si="255"/>
        <v/>
      </c>
      <c r="CO324" s="24">
        <f t="shared" si="256"/>
        <v>0</v>
      </c>
      <c r="CP324" s="24">
        <f t="shared" si="257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8"/>
        <v>0</v>
      </c>
      <c r="CU324" s="87"/>
      <c r="CV324" s="24">
        <f t="shared" si="259"/>
        <v>0</v>
      </c>
      <c r="CW324" s="24">
        <f t="shared" si="259"/>
        <v>0</v>
      </c>
      <c r="CX324" s="87"/>
      <c r="CY324" s="24">
        <f t="shared" si="260"/>
        <v>0</v>
      </c>
      <c r="CZ324" s="24">
        <f t="shared" si="260"/>
        <v>0</v>
      </c>
    </row>
    <row r="325" spans="1:104" x14ac:dyDescent="0.25">
      <c r="A325" s="1317"/>
      <c r="B325" s="1315" t="s">
        <v>297</v>
      </c>
      <c r="C325" s="1315"/>
      <c r="D325" s="524">
        <f t="shared" si="247"/>
        <v>0</v>
      </c>
      <c r="E325" s="465">
        <f t="shared" si="262"/>
        <v>0</v>
      </c>
      <c r="F325" s="147">
        <f t="shared" si="246"/>
        <v>0</v>
      </c>
      <c r="G325" s="17">
        <f>SUM(ENERO:DICIEMBRE!G325)</f>
        <v>0</v>
      </c>
      <c r="H325" s="17">
        <f>SUM(ENERO:DICIEMBRE!H325)</f>
        <v>0</v>
      </c>
      <c r="I325" s="17">
        <f>SUM(ENERO:DICIEMBRE!I325)</f>
        <v>0</v>
      </c>
      <c r="J325" s="17">
        <f>SUM(ENERO:DICIEMBRE!J325)</f>
        <v>0</v>
      </c>
      <c r="K325" s="17">
        <f>SUM(ENERO:DICIEMBRE!K325)</f>
        <v>0</v>
      </c>
      <c r="L325" s="17">
        <f>SUM(ENERO:DICIEMBRE!L325)</f>
        <v>0</v>
      </c>
      <c r="M325" s="17">
        <f>SUM(ENERO:DICIEMBRE!M325)</f>
        <v>0</v>
      </c>
      <c r="N325" s="17">
        <f>SUM(ENERO:DICIEMBRE!N325)</f>
        <v>0</v>
      </c>
      <c r="O325" s="17">
        <f>SUM(ENERO:DICIEMBRE!O325)</f>
        <v>0</v>
      </c>
      <c r="P325" s="17">
        <f>SUM(ENERO:DICIEMBRE!P325)</f>
        <v>0</v>
      </c>
      <c r="Q325" s="17">
        <f>SUM(ENERO:DICIEMBRE!Q325)</f>
        <v>0</v>
      </c>
      <c r="R325" s="17">
        <f>SUM(ENERO:DICIEMBRE!R325)</f>
        <v>0</v>
      </c>
      <c r="S325" s="17">
        <f>SUM(ENERO:DICIEMBRE!S325)</f>
        <v>0</v>
      </c>
      <c r="T325" s="17">
        <f>SUM(ENERO:DICIEMBRE!T325)</f>
        <v>0</v>
      </c>
      <c r="U325" s="17">
        <f>SUM(ENERO:DICIEMBRE!U325)</f>
        <v>0</v>
      </c>
      <c r="V325" s="17">
        <f>SUM(ENERO:DICIEMBRE!V325)</f>
        <v>0</v>
      </c>
      <c r="W325" s="17">
        <f>SUM(ENERO:DICIEMBRE!W325)</f>
        <v>0</v>
      </c>
      <c r="X325" s="17">
        <f>SUM(ENERO:DICIEMBRE!X325)</f>
        <v>0</v>
      </c>
      <c r="Y325" s="17">
        <f>SUM(ENERO:DICIEMBRE!Y325)</f>
        <v>0</v>
      </c>
      <c r="Z325" s="17">
        <f>SUM(ENERO:DICIEMBRE!Z325)</f>
        <v>0</v>
      </c>
      <c r="AA325" s="17">
        <f>SUM(ENERO:DICIEMBRE!AA325)</f>
        <v>0</v>
      </c>
      <c r="AB325" s="17">
        <f>SUM(ENERO:DICIEMBRE!AB325)</f>
        <v>0</v>
      </c>
      <c r="AC325" s="17">
        <f>SUM(ENERO:DICIEMBRE!AC325)</f>
        <v>0</v>
      </c>
      <c r="AD325" s="17">
        <f>SUM(ENERO:DICIEMBRE!AD325)</f>
        <v>0</v>
      </c>
      <c r="AE325" s="17">
        <f>SUM(ENERO:DICIEMBRE!AE325)</f>
        <v>0</v>
      </c>
      <c r="AF325" s="17">
        <f>SUM(ENERO:DICIEMBRE!AF325)</f>
        <v>0</v>
      </c>
      <c r="AG325" s="17">
        <f>SUM(ENERO:DICIEMBRE!AG325)</f>
        <v>0</v>
      </c>
      <c r="AH325" s="17">
        <f>SUM(ENERO:DICIEMBRE!AH325)</f>
        <v>0</v>
      </c>
      <c r="AI325" s="17">
        <f>SUM(ENERO:DICIEMBRE!AI325)</f>
        <v>0</v>
      </c>
      <c r="AJ325" s="17">
        <f>SUM(ENERO:DICIEMBRE!AJ325)</f>
        <v>0</v>
      </c>
      <c r="AK325" s="17">
        <f>SUM(ENERO:DICIEMBRE!AK325)</f>
        <v>0</v>
      </c>
      <c r="AL325" s="17">
        <f>SUM(ENERO:DICIEMBRE!AL325)</f>
        <v>0</v>
      </c>
      <c r="AM325" s="17">
        <f>SUM(ENERO:DICIEMBRE!AM325)</f>
        <v>0</v>
      </c>
      <c r="AN325" s="17">
        <f>SUM(ENERO:DICIEMBRE!AN325)</f>
        <v>0</v>
      </c>
      <c r="AO325" s="17">
        <f>SUM(ENERO:DICIEMBRE!AO325)</f>
        <v>0</v>
      </c>
      <c r="AP325" s="17">
        <f>SUM(ENERO:DICIEMBRE!AP325)</f>
        <v>0</v>
      </c>
      <c r="AQ325" s="17">
        <f>SUM(ENERO:DICIEMBRE!AQ325)</f>
        <v>0</v>
      </c>
      <c r="AR325" s="17">
        <f>SUM(ENERO:DICIEMBRE!AR325)</f>
        <v>0</v>
      </c>
      <c r="AS325" s="17">
        <f>SUM(ENERO:DICIEMBRE!AS325)</f>
        <v>0</v>
      </c>
      <c r="AT325" s="17">
        <f>SUM(ENERO:DICIEMBRE!AT325)</f>
        <v>0</v>
      </c>
      <c r="AU325" s="17">
        <f>SUM(ENERO:DICIEMBRE!AU325)</f>
        <v>0</v>
      </c>
      <c r="AV325" s="17">
        <f>SUM(ENERO:DICIEMBRE!AV325)</f>
        <v>0</v>
      </c>
      <c r="AW325" s="17">
        <f>SUM(ENERO:DICIEMBRE!AW325)</f>
        <v>0</v>
      </c>
      <c r="AX325" s="17">
        <f>SUM(ENERO:DICIEMBRE!AX325)</f>
        <v>0</v>
      </c>
      <c r="AY325" t="str">
        <f t="shared" si="248"/>
        <v/>
      </c>
      <c r="CA325" s="23" t="str">
        <f t="shared" si="249"/>
        <v/>
      </c>
      <c r="CB325" s="23" t="str">
        <f t="shared" si="250"/>
        <v/>
      </c>
      <c r="CC325" s="23" t="str">
        <f t="shared" ref="CC325:CC328" si="263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4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5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51"/>
        <v/>
      </c>
      <c r="CG325" s="87"/>
      <c r="CH325" s="23" t="str">
        <f t="shared" si="252"/>
        <v/>
      </c>
      <c r="CI325" s="23" t="str">
        <f t="shared" si="253"/>
        <v/>
      </c>
      <c r="CJ325" s="87"/>
      <c r="CK325" s="23" t="str">
        <f t="shared" si="254"/>
        <v/>
      </c>
      <c r="CL325" s="23" t="str">
        <f t="shared" si="255"/>
        <v/>
      </c>
      <c r="CO325" s="24">
        <f t="shared" si="256"/>
        <v>0</v>
      </c>
      <c r="CP325" s="24">
        <f t="shared" si="257"/>
        <v>0</v>
      </c>
      <c r="CQ325" s="24">
        <f t="shared" ref="CQ325:CS329" si="266">IF(AND($D325&gt;0,AO325=""),1,IF(AO325&gt;$D325,1,0))</f>
        <v>0</v>
      </c>
      <c r="CR325" s="24">
        <f t="shared" si="266"/>
        <v>0</v>
      </c>
      <c r="CS325" s="24">
        <f t="shared" si="266"/>
        <v>0</v>
      </c>
      <c r="CT325" s="24">
        <f t="shared" si="258"/>
        <v>0</v>
      </c>
      <c r="CU325" s="87"/>
      <c r="CV325" s="24">
        <f t="shared" si="259"/>
        <v>0</v>
      </c>
      <c r="CW325" s="24">
        <f t="shared" si="259"/>
        <v>0</v>
      </c>
      <c r="CX325" s="87"/>
      <c r="CY325" s="24">
        <f t="shared" si="260"/>
        <v>0</v>
      </c>
      <c r="CZ325" s="24">
        <f t="shared" si="260"/>
        <v>0</v>
      </c>
    </row>
    <row r="326" spans="1:104" x14ac:dyDescent="0.25">
      <c r="A326" s="1317"/>
      <c r="B326" s="1315" t="s">
        <v>298</v>
      </c>
      <c r="C326" s="1315"/>
      <c r="D326" s="524">
        <f t="shared" si="247"/>
        <v>0</v>
      </c>
      <c r="E326" s="465">
        <f t="shared" si="262"/>
        <v>0</v>
      </c>
      <c r="F326" s="147">
        <f t="shared" si="246"/>
        <v>0</v>
      </c>
      <c r="G326" s="17">
        <f>SUM(ENERO:DICIEMBRE!G326)</f>
        <v>0</v>
      </c>
      <c r="H326" s="17">
        <f>SUM(ENERO:DICIEMBRE!H326)</f>
        <v>0</v>
      </c>
      <c r="I326" s="17">
        <f>SUM(ENERO:DICIEMBRE!I326)</f>
        <v>0</v>
      </c>
      <c r="J326" s="17">
        <f>SUM(ENERO:DICIEMBRE!J326)</f>
        <v>0</v>
      </c>
      <c r="K326" s="17">
        <f>SUM(ENERO:DICIEMBRE!K326)</f>
        <v>0</v>
      </c>
      <c r="L326" s="17">
        <f>SUM(ENERO:DICIEMBRE!L326)</f>
        <v>0</v>
      </c>
      <c r="M326" s="17">
        <f>SUM(ENERO:DICIEMBRE!M326)</f>
        <v>0</v>
      </c>
      <c r="N326" s="17">
        <f>SUM(ENERO:DICIEMBRE!N326)</f>
        <v>0</v>
      </c>
      <c r="O326" s="17">
        <f>SUM(ENERO:DICIEMBRE!O326)</f>
        <v>0</v>
      </c>
      <c r="P326" s="17">
        <f>SUM(ENERO:DICIEMBRE!P326)</f>
        <v>0</v>
      </c>
      <c r="Q326" s="17">
        <f>SUM(ENERO:DICIEMBRE!Q326)</f>
        <v>0</v>
      </c>
      <c r="R326" s="17">
        <f>SUM(ENERO:DICIEMBRE!R326)</f>
        <v>0</v>
      </c>
      <c r="S326" s="17">
        <f>SUM(ENERO:DICIEMBRE!S326)</f>
        <v>0</v>
      </c>
      <c r="T326" s="17">
        <f>SUM(ENERO:DICIEMBRE!T326)</f>
        <v>0</v>
      </c>
      <c r="U326" s="17">
        <f>SUM(ENERO:DICIEMBRE!U326)</f>
        <v>0</v>
      </c>
      <c r="V326" s="17">
        <f>SUM(ENERO:DICIEMBRE!V326)</f>
        <v>0</v>
      </c>
      <c r="W326" s="17">
        <f>SUM(ENERO:DICIEMBRE!W326)</f>
        <v>0</v>
      </c>
      <c r="X326" s="17">
        <f>SUM(ENERO:DICIEMBRE!X326)</f>
        <v>0</v>
      </c>
      <c r="Y326" s="17">
        <f>SUM(ENERO:DICIEMBRE!Y326)</f>
        <v>0</v>
      </c>
      <c r="Z326" s="17">
        <f>SUM(ENERO:DICIEMBRE!Z326)</f>
        <v>0</v>
      </c>
      <c r="AA326" s="17">
        <f>SUM(ENERO:DICIEMBRE!AA326)</f>
        <v>0</v>
      </c>
      <c r="AB326" s="17">
        <f>SUM(ENERO:DICIEMBRE!AB326)</f>
        <v>0</v>
      </c>
      <c r="AC326" s="17">
        <f>SUM(ENERO:DICIEMBRE!AC326)</f>
        <v>0</v>
      </c>
      <c r="AD326" s="17">
        <f>SUM(ENERO:DICIEMBRE!AD326)</f>
        <v>0</v>
      </c>
      <c r="AE326" s="17">
        <f>SUM(ENERO:DICIEMBRE!AE326)</f>
        <v>0</v>
      </c>
      <c r="AF326" s="17">
        <f>SUM(ENERO:DICIEMBRE!AF326)</f>
        <v>0</v>
      </c>
      <c r="AG326" s="17">
        <f>SUM(ENERO:DICIEMBRE!AG326)</f>
        <v>0</v>
      </c>
      <c r="AH326" s="17">
        <f>SUM(ENERO:DICIEMBRE!AH326)</f>
        <v>0</v>
      </c>
      <c r="AI326" s="17">
        <f>SUM(ENERO:DICIEMBRE!AI326)</f>
        <v>0</v>
      </c>
      <c r="AJ326" s="17">
        <f>SUM(ENERO:DICIEMBRE!AJ326)</f>
        <v>0</v>
      </c>
      <c r="AK326" s="17">
        <f>SUM(ENERO:DICIEMBRE!AK326)</f>
        <v>0</v>
      </c>
      <c r="AL326" s="17">
        <f>SUM(ENERO:DICIEMBRE!AL326)</f>
        <v>0</v>
      </c>
      <c r="AM326" s="17">
        <f>SUM(ENERO:DICIEMBRE!AM326)</f>
        <v>0</v>
      </c>
      <c r="AN326" s="17">
        <f>SUM(ENERO:DICIEMBRE!AN326)</f>
        <v>0</v>
      </c>
      <c r="AO326" s="17">
        <f>SUM(ENERO:DICIEMBRE!AO326)</f>
        <v>0</v>
      </c>
      <c r="AP326" s="17">
        <f>SUM(ENERO:DICIEMBRE!AP326)</f>
        <v>0</v>
      </c>
      <c r="AQ326" s="17">
        <f>SUM(ENERO:DICIEMBRE!AQ326)</f>
        <v>0</v>
      </c>
      <c r="AR326" s="17">
        <f>SUM(ENERO:DICIEMBRE!AR326)</f>
        <v>0</v>
      </c>
      <c r="AS326" s="17">
        <f>SUM(ENERO:DICIEMBRE!AS326)</f>
        <v>0</v>
      </c>
      <c r="AT326" s="17">
        <f>SUM(ENERO:DICIEMBRE!AT326)</f>
        <v>0</v>
      </c>
      <c r="AU326" s="17">
        <f>SUM(ENERO:DICIEMBRE!AU326)</f>
        <v>0</v>
      </c>
      <c r="AV326" s="17">
        <f>SUM(ENERO:DICIEMBRE!AV326)</f>
        <v>0</v>
      </c>
      <c r="AW326" s="17">
        <f>SUM(ENERO:DICIEMBRE!AW326)</f>
        <v>0</v>
      </c>
      <c r="AX326" s="17">
        <f>SUM(ENERO:DICIEMBRE!AX326)</f>
        <v>0</v>
      </c>
      <c r="AY326" t="str">
        <f t="shared" si="248"/>
        <v/>
      </c>
      <c r="CA326" s="23" t="str">
        <f t="shared" si="249"/>
        <v/>
      </c>
      <c r="CB326" s="23" t="str">
        <f t="shared" si="250"/>
        <v/>
      </c>
      <c r="CC326" s="23" t="str">
        <f t="shared" si="263"/>
        <v/>
      </c>
      <c r="CD326" s="23" t="str">
        <f t="shared" si="264"/>
        <v/>
      </c>
      <c r="CE326" s="23" t="str">
        <f t="shared" si="265"/>
        <v/>
      </c>
      <c r="CF326" s="23" t="str">
        <f t="shared" si="251"/>
        <v/>
      </c>
      <c r="CG326" s="87"/>
      <c r="CH326" s="23" t="str">
        <f t="shared" si="252"/>
        <v/>
      </c>
      <c r="CI326" s="23" t="str">
        <f t="shared" si="253"/>
        <v/>
      </c>
      <c r="CJ326" s="87"/>
      <c r="CK326" s="23" t="str">
        <f t="shared" si="254"/>
        <v/>
      </c>
      <c r="CL326" s="23" t="str">
        <f t="shared" si="255"/>
        <v/>
      </c>
      <c r="CO326" s="24">
        <f t="shared" si="256"/>
        <v>0</v>
      </c>
      <c r="CP326" s="24">
        <f t="shared" si="257"/>
        <v>0</v>
      </c>
      <c r="CQ326" s="24">
        <f t="shared" si="266"/>
        <v>0</v>
      </c>
      <c r="CR326" s="24">
        <f t="shared" si="266"/>
        <v>0</v>
      </c>
      <c r="CS326" s="24">
        <f t="shared" si="266"/>
        <v>0</v>
      </c>
      <c r="CT326" s="24">
        <f t="shared" si="258"/>
        <v>0</v>
      </c>
      <c r="CU326" s="87"/>
      <c r="CV326" s="24">
        <f t="shared" si="259"/>
        <v>0</v>
      </c>
      <c r="CW326" s="24">
        <f t="shared" si="259"/>
        <v>0</v>
      </c>
      <c r="CX326" s="87"/>
      <c r="CY326" s="24">
        <f t="shared" si="260"/>
        <v>0</v>
      </c>
      <c r="CZ326" s="24">
        <f t="shared" si="260"/>
        <v>0</v>
      </c>
    </row>
    <row r="327" spans="1:104" x14ac:dyDescent="0.25">
      <c r="A327" s="1317"/>
      <c r="B327" s="1279" t="s">
        <v>299</v>
      </c>
      <c r="C327" s="1281"/>
      <c r="D327" s="524">
        <f t="shared" si="247"/>
        <v>0</v>
      </c>
      <c r="E327" s="465">
        <f>SUM(G327++I327+K327+M327+O327+Q327+S327+U327+W327+Y327+AA327+AC327+AE327+AG327+AI327+AK327)</f>
        <v>0</v>
      </c>
      <c r="F327" s="147">
        <f t="shared" si="246"/>
        <v>0</v>
      </c>
      <c r="G327" s="17">
        <f>SUM(ENERO:DICIEMBRE!G327)</f>
        <v>0</v>
      </c>
      <c r="H327" s="17">
        <f>SUM(ENERO:DICIEMBRE!H327)</f>
        <v>0</v>
      </c>
      <c r="I327" s="17">
        <f>SUM(ENERO:DICIEMBRE!I327)</f>
        <v>0</v>
      </c>
      <c r="J327" s="17">
        <f>SUM(ENERO:DICIEMBRE!J327)</f>
        <v>0</v>
      </c>
      <c r="K327" s="17">
        <f>SUM(ENERO:DICIEMBRE!K327)</f>
        <v>0</v>
      </c>
      <c r="L327" s="17">
        <f>SUM(ENERO:DICIEMBRE!L327)</f>
        <v>0</v>
      </c>
      <c r="M327" s="17">
        <f>SUM(ENERO:DICIEMBRE!M327)</f>
        <v>0</v>
      </c>
      <c r="N327" s="17">
        <f>SUM(ENERO:DICIEMBRE!N327)</f>
        <v>0</v>
      </c>
      <c r="O327" s="17">
        <f>SUM(ENERO:DICIEMBRE!O327)</f>
        <v>0</v>
      </c>
      <c r="P327" s="17">
        <f>SUM(ENERO:DICIEMBRE!P327)</f>
        <v>0</v>
      </c>
      <c r="Q327" s="17">
        <f>SUM(ENERO:DICIEMBRE!Q327)</f>
        <v>0</v>
      </c>
      <c r="R327" s="17">
        <f>SUM(ENERO:DICIEMBRE!R327)</f>
        <v>0</v>
      </c>
      <c r="S327" s="17">
        <f>SUM(ENERO:DICIEMBRE!S327)</f>
        <v>0</v>
      </c>
      <c r="T327" s="17">
        <f>SUM(ENERO:DICIEMBRE!T327)</f>
        <v>0</v>
      </c>
      <c r="U327" s="17">
        <f>SUM(ENERO:DICIEMBRE!U327)</f>
        <v>0</v>
      </c>
      <c r="V327" s="17">
        <f>SUM(ENERO:DICIEMBRE!V327)</f>
        <v>0</v>
      </c>
      <c r="W327" s="17">
        <f>SUM(ENERO:DICIEMBRE!W327)</f>
        <v>0</v>
      </c>
      <c r="X327" s="17">
        <f>SUM(ENERO:DICIEMBRE!X327)</f>
        <v>0</v>
      </c>
      <c r="Y327" s="17">
        <f>SUM(ENERO:DICIEMBRE!Y327)</f>
        <v>0</v>
      </c>
      <c r="Z327" s="17">
        <f>SUM(ENERO:DICIEMBRE!Z327)</f>
        <v>0</v>
      </c>
      <c r="AA327" s="17">
        <f>SUM(ENERO:DICIEMBRE!AA327)</f>
        <v>0</v>
      </c>
      <c r="AB327" s="17">
        <f>SUM(ENERO:DICIEMBRE!AB327)</f>
        <v>0</v>
      </c>
      <c r="AC327" s="17">
        <f>SUM(ENERO:DICIEMBRE!AC327)</f>
        <v>0</v>
      </c>
      <c r="AD327" s="17">
        <f>SUM(ENERO:DICIEMBRE!AD327)</f>
        <v>0</v>
      </c>
      <c r="AE327" s="17">
        <f>SUM(ENERO:DICIEMBRE!AE327)</f>
        <v>0</v>
      </c>
      <c r="AF327" s="17">
        <f>SUM(ENERO:DICIEMBRE!AF327)</f>
        <v>0</v>
      </c>
      <c r="AG327" s="17">
        <f>SUM(ENERO:DICIEMBRE!AG327)</f>
        <v>0</v>
      </c>
      <c r="AH327" s="17">
        <f>SUM(ENERO:DICIEMBRE!AH327)</f>
        <v>0</v>
      </c>
      <c r="AI327" s="17">
        <f>SUM(ENERO:DICIEMBRE!AI327)</f>
        <v>0</v>
      </c>
      <c r="AJ327" s="17">
        <f>SUM(ENERO:DICIEMBRE!AJ327)</f>
        <v>0</v>
      </c>
      <c r="AK327" s="17">
        <f>SUM(ENERO:DICIEMBRE!AK327)</f>
        <v>0</v>
      </c>
      <c r="AL327" s="17">
        <f>SUM(ENERO:DICIEMBRE!AL327)</f>
        <v>0</v>
      </c>
      <c r="AM327" s="17">
        <f>SUM(ENERO:DICIEMBRE!AM327)</f>
        <v>0</v>
      </c>
      <c r="AN327" s="17">
        <f>SUM(ENERO:DICIEMBRE!AN327)</f>
        <v>0</v>
      </c>
      <c r="AO327" s="17">
        <f>SUM(ENERO:DICIEMBRE!AO327)</f>
        <v>0</v>
      </c>
      <c r="AP327" s="17">
        <f>SUM(ENERO:DICIEMBRE!AP327)</f>
        <v>0</v>
      </c>
      <c r="AQ327" s="17">
        <f>SUM(ENERO:DICIEMBRE!AQ327)</f>
        <v>0</v>
      </c>
      <c r="AR327" s="17">
        <f>SUM(ENERO:DICIEMBRE!AR327)</f>
        <v>0</v>
      </c>
      <c r="AS327" s="17">
        <f>SUM(ENERO:DICIEMBRE!AS327)</f>
        <v>0</v>
      </c>
      <c r="AT327" s="17">
        <f>SUM(ENERO:DICIEMBRE!AT327)</f>
        <v>0</v>
      </c>
      <c r="AU327" s="17">
        <f>SUM(ENERO:DICIEMBRE!AU327)</f>
        <v>0</v>
      </c>
      <c r="AV327" s="17">
        <f>SUM(ENERO:DICIEMBRE!AV327)</f>
        <v>0</v>
      </c>
      <c r="AW327" s="17">
        <f>SUM(ENERO:DICIEMBRE!AW327)</f>
        <v>0</v>
      </c>
      <c r="AX327" s="17">
        <f>SUM(ENERO:DICIEMBRE!AX327)</f>
        <v>0</v>
      </c>
      <c r="AY327" t="str">
        <f t="shared" si="248"/>
        <v/>
      </c>
      <c r="CA327" s="23" t="str">
        <f t="shared" si="249"/>
        <v/>
      </c>
      <c r="CB327" s="23" t="str">
        <f t="shared" si="250"/>
        <v/>
      </c>
      <c r="CC327" s="23" t="str">
        <f t="shared" si="263"/>
        <v/>
      </c>
      <c r="CD327" s="23" t="str">
        <f t="shared" si="264"/>
        <v/>
      </c>
      <c r="CE327" s="23" t="str">
        <f t="shared" si="265"/>
        <v/>
      </c>
      <c r="CF327" s="23" t="str">
        <f t="shared" si="251"/>
        <v/>
      </c>
      <c r="CG327" s="87"/>
      <c r="CH327" s="23" t="str">
        <f t="shared" si="252"/>
        <v/>
      </c>
      <c r="CI327" s="23" t="str">
        <f t="shared" si="253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4"/>
        <v/>
      </c>
      <c r="CL327" s="23" t="str">
        <f t="shared" si="255"/>
        <v/>
      </c>
      <c r="CO327" s="24">
        <f t="shared" si="256"/>
        <v>0</v>
      </c>
      <c r="CP327" s="24">
        <f t="shared" si="257"/>
        <v>0</v>
      </c>
      <c r="CQ327" s="24">
        <f t="shared" si="266"/>
        <v>0</v>
      </c>
      <c r="CR327" s="24">
        <f t="shared" si="266"/>
        <v>0</v>
      </c>
      <c r="CS327" s="24">
        <f t="shared" si="266"/>
        <v>0</v>
      </c>
      <c r="CT327" s="24">
        <f t="shared" si="258"/>
        <v>0</v>
      </c>
      <c r="CU327" s="87"/>
      <c r="CV327" s="24">
        <f t="shared" si="259"/>
        <v>0</v>
      </c>
      <c r="CW327" s="24">
        <f t="shared" si="259"/>
        <v>0</v>
      </c>
      <c r="CX327" s="24">
        <f>IF(AND($D327&gt;0,AV327=""),1,IF(AV327&gt;$D327,1,0))</f>
        <v>0</v>
      </c>
      <c r="CY327" s="24">
        <f t="shared" si="260"/>
        <v>0</v>
      </c>
      <c r="CZ327" s="24">
        <f t="shared" si="260"/>
        <v>0</v>
      </c>
    </row>
    <row r="328" spans="1:104" x14ac:dyDescent="0.25">
      <c r="A328" s="1317"/>
      <c r="B328" s="1279" t="s">
        <v>300</v>
      </c>
      <c r="C328" s="1281"/>
      <c r="D328" s="524">
        <f t="shared" si="247"/>
        <v>0</v>
      </c>
      <c r="E328" s="465">
        <f t="shared" si="262"/>
        <v>0</v>
      </c>
      <c r="F328" s="147">
        <f t="shared" si="246"/>
        <v>0</v>
      </c>
      <c r="G328" s="17">
        <f>SUM(ENERO:DICIEMBRE!G328)</f>
        <v>0</v>
      </c>
      <c r="H328" s="17">
        <f>SUM(ENERO:DICIEMBRE!H328)</f>
        <v>0</v>
      </c>
      <c r="I328" s="17">
        <f>SUM(ENERO:DICIEMBRE!I328)</f>
        <v>0</v>
      </c>
      <c r="J328" s="17">
        <f>SUM(ENERO:DICIEMBRE!J328)</f>
        <v>0</v>
      </c>
      <c r="K328" s="17">
        <f>SUM(ENERO:DICIEMBRE!K328)</f>
        <v>0</v>
      </c>
      <c r="L328" s="17">
        <f>SUM(ENERO:DICIEMBRE!L328)</f>
        <v>0</v>
      </c>
      <c r="M328" s="17">
        <f>SUM(ENERO:DICIEMBRE!M328)</f>
        <v>0</v>
      </c>
      <c r="N328" s="17">
        <f>SUM(ENERO:DICIEMBRE!N328)</f>
        <v>0</v>
      </c>
      <c r="O328" s="17">
        <f>SUM(ENERO:DICIEMBRE!O328)</f>
        <v>0</v>
      </c>
      <c r="P328" s="17">
        <f>SUM(ENERO:DICIEMBRE!P328)</f>
        <v>0</v>
      </c>
      <c r="Q328" s="17">
        <f>SUM(ENERO:DICIEMBRE!Q328)</f>
        <v>0</v>
      </c>
      <c r="R328" s="17">
        <f>SUM(ENERO:DICIEMBRE!R328)</f>
        <v>0</v>
      </c>
      <c r="S328" s="17">
        <f>SUM(ENERO:DICIEMBRE!S328)</f>
        <v>0</v>
      </c>
      <c r="T328" s="17">
        <f>SUM(ENERO:DICIEMBRE!T328)</f>
        <v>0</v>
      </c>
      <c r="U328" s="17">
        <f>SUM(ENERO:DICIEMBRE!U328)</f>
        <v>0</v>
      </c>
      <c r="V328" s="17">
        <f>SUM(ENERO:DICIEMBRE!V328)</f>
        <v>0</v>
      </c>
      <c r="W328" s="17">
        <f>SUM(ENERO:DICIEMBRE!W328)</f>
        <v>0</v>
      </c>
      <c r="X328" s="17">
        <f>SUM(ENERO:DICIEMBRE!X328)</f>
        <v>0</v>
      </c>
      <c r="Y328" s="17">
        <f>SUM(ENERO:DICIEMBRE!Y328)</f>
        <v>0</v>
      </c>
      <c r="Z328" s="17">
        <f>SUM(ENERO:DICIEMBRE!Z328)</f>
        <v>0</v>
      </c>
      <c r="AA328" s="17">
        <f>SUM(ENERO:DICIEMBRE!AA328)</f>
        <v>0</v>
      </c>
      <c r="AB328" s="17">
        <f>SUM(ENERO:DICIEMBRE!AB328)</f>
        <v>0</v>
      </c>
      <c r="AC328" s="17">
        <f>SUM(ENERO:DICIEMBRE!AC328)</f>
        <v>0</v>
      </c>
      <c r="AD328" s="17">
        <f>SUM(ENERO:DICIEMBRE!AD328)</f>
        <v>0</v>
      </c>
      <c r="AE328" s="17">
        <f>SUM(ENERO:DICIEMBRE!AE328)</f>
        <v>0</v>
      </c>
      <c r="AF328" s="17">
        <f>SUM(ENERO:DICIEMBRE!AF328)</f>
        <v>0</v>
      </c>
      <c r="AG328" s="17">
        <f>SUM(ENERO:DICIEMBRE!AG328)</f>
        <v>0</v>
      </c>
      <c r="AH328" s="17">
        <f>SUM(ENERO:DICIEMBRE!AH328)</f>
        <v>0</v>
      </c>
      <c r="AI328" s="17">
        <f>SUM(ENERO:DICIEMBRE!AI328)</f>
        <v>0</v>
      </c>
      <c r="AJ328" s="17">
        <f>SUM(ENERO:DICIEMBRE!AJ328)</f>
        <v>0</v>
      </c>
      <c r="AK328" s="17">
        <f>SUM(ENERO:DICIEMBRE!AK328)</f>
        <v>0</v>
      </c>
      <c r="AL328" s="17">
        <f>SUM(ENERO:DICIEMBRE!AL328)</f>
        <v>0</v>
      </c>
      <c r="AM328" s="17">
        <f>SUM(ENERO:DICIEMBRE!AM328)</f>
        <v>0</v>
      </c>
      <c r="AN328" s="17">
        <f>SUM(ENERO:DICIEMBRE!AN328)</f>
        <v>0</v>
      </c>
      <c r="AO328" s="17">
        <f>SUM(ENERO:DICIEMBRE!AO328)</f>
        <v>0</v>
      </c>
      <c r="AP328" s="17">
        <f>SUM(ENERO:DICIEMBRE!AP328)</f>
        <v>0</v>
      </c>
      <c r="AQ328" s="17">
        <f>SUM(ENERO:DICIEMBRE!AQ328)</f>
        <v>0</v>
      </c>
      <c r="AR328" s="17">
        <f>SUM(ENERO:DICIEMBRE!AR328)</f>
        <v>0</v>
      </c>
      <c r="AS328" s="17">
        <f>SUM(ENERO:DICIEMBRE!AS328)</f>
        <v>0</v>
      </c>
      <c r="AT328" s="17">
        <f>SUM(ENERO:DICIEMBRE!AT328)</f>
        <v>0</v>
      </c>
      <c r="AU328" s="17">
        <f>SUM(ENERO:DICIEMBRE!AU328)</f>
        <v>0</v>
      </c>
      <c r="AV328" s="17">
        <f>SUM(ENERO:DICIEMBRE!AV328)</f>
        <v>0</v>
      </c>
      <c r="AW328" s="17">
        <f>SUM(ENERO:DICIEMBRE!AW328)</f>
        <v>0</v>
      </c>
      <c r="AX328" s="17">
        <f>SUM(ENERO:DICIEMBRE!AX328)</f>
        <v>0</v>
      </c>
      <c r="AY328" t="str">
        <f t="shared" si="248"/>
        <v/>
      </c>
      <c r="CA328" s="23" t="str">
        <f t="shared" si="249"/>
        <v/>
      </c>
      <c r="CB328" s="23" t="str">
        <f t="shared" si="250"/>
        <v/>
      </c>
      <c r="CC328" s="23" t="str">
        <f t="shared" si="263"/>
        <v/>
      </c>
      <c r="CD328" s="23" t="str">
        <f t="shared" si="264"/>
        <v/>
      </c>
      <c r="CE328" s="23" t="str">
        <f t="shared" si="265"/>
        <v/>
      </c>
      <c r="CF328" s="23" t="str">
        <f t="shared" si="251"/>
        <v/>
      </c>
      <c r="CG328" s="87"/>
      <c r="CH328" s="23" t="str">
        <f t="shared" si="252"/>
        <v/>
      </c>
      <c r="CI328" s="23" t="str">
        <f t="shared" si="253"/>
        <v/>
      </c>
      <c r="CJ328" s="87"/>
      <c r="CK328" s="23" t="str">
        <f t="shared" si="254"/>
        <v/>
      </c>
      <c r="CL328" s="23" t="str">
        <f t="shared" si="255"/>
        <v/>
      </c>
      <c r="CO328" s="24">
        <f t="shared" si="256"/>
        <v>0</v>
      </c>
      <c r="CP328" s="24">
        <f t="shared" si="257"/>
        <v>0</v>
      </c>
      <c r="CQ328" s="24">
        <f t="shared" si="266"/>
        <v>0</v>
      </c>
      <c r="CR328" s="24">
        <f t="shared" si="266"/>
        <v>0</v>
      </c>
      <c r="CS328" s="24">
        <f t="shared" si="266"/>
        <v>0</v>
      </c>
      <c r="CT328" s="24">
        <f t="shared" si="258"/>
        <v>0</v>
      </c>
      <c r="CU328" s="87"/>
      <c r="CV328" s="24">
        <f t="shared" si="259"/>
        <v>0</v>
      </c>
      <c r="CW328" s="24">
        <f t="shared" si="259"/>
        <v>0</v>
      </c>
      <c r="CX328" s="87"/>
      <c r="CY328" s="24">
        <f t="shared" si="260"/>
        <v>0</v>
      </c>
      <c r="CZ328" s="24">
        <f t="shared" si="260"/>
        <v>0</v>
      </c>
    </row>
    <row r="329" spans="1:104" x14ac:dyDescent="0.25">
      <c r="A329" s="1317"/>
      <c r="B329" s="1316" t="s">
        <v>301</v>
      </c>
      <c r="C329" s="1316"/>
      <c r="D329" s="201">
        <f t="shared" si="247"/>
        <v>0</v>
      </c>
      <c r="E329" s="124">
        <f>SUM(G329++I329+K329+M329+O329+Q329+S329+U329+W329+Y329+AA329+AC329+AE329+AG329+AI329+AK329)</f>
        <v>0</v>
      </c>
      <c r="F329" s="125">
        <f t="shared" si="246"/>
        <v>0</v>
      </c>
      <c r="G329" s="17">
        <f>SUM(ENERO:DICIEMBRE!G329)</f>
        <v>0</v>
      </c>
      <c r="H329" s="17">
        <f>SUM(ENERO:DICIEMBRE!H329)</f>
        <v>0</v>
      </c>
      <c r="I329" s="17">
        <f>SUM(ENERO:DICIEMBRE!I329)</f>
        <v>0</v>
      </c>
      <c r="J329" s="17">
        <f>SUM(ENERO:DICIEMBRE!J329)</f>
        <v>0</v>
      </c>
      <c r="K329" s="17">
        <f>SUM(ENERO:DICIEMBRE!K329)</f>
        <v>0</v>
      </c>
      <c r="L329" s="17">
        <f>SUM(ENERO:DICIEMBRE!L329)</f>
        <v>0</v>
      </c>
      <c r="M329" s="17">
        <f>SUM(ENERO:DICIEMBRE!M329)</f>
        <v>0</v>
      </c>
      <c r="N329" s="17">
        <f>SUM(ENERO:DICIEMBRE!N329)</f>
        <v>0</v>
      </c>
      <c r="O329" s="17">
        <f>SUM(ENERO:DICIEMBRE!O329)</f>
        <v>0</v>
      </c>
      <c r="P329" s="17">
        <f>SUM(ENERO:DICIEMBRE!P329)</f>
        <v>0</v>
      </c>
      <c r="Q329" s="17">
        <f>SUM(ENERO:DICIEMBRE!Q329)</f>
        <v>0</v>
      </c>
      <c r="R329" s="17">
        <f>SUM(ENERO:DICIEMBRE!R329)</f>
        <v>0</v>
      </c>
      <c r="S329" s="17">
        <f>SUM(ENERO:DICIEMBRE!S329)</f>
        <v>0</v>
      </c>
      <c r="T329" s="17">
        <f>SUM(ENERO:DICIEMBRE!T329)</f>
        <v>0</v>
      </c>
      <c r="U329" s="17">
        <f>SUM(ENERO:DICIEMBRE!U329)</f>
        <v>0</v>
      </c>
      <c r="V329" s="17">
        <f>SUM(ENERO:DICIEMBRE!V329)</f>
        <v>0</v>
      </c>
      <c r="W329" s="17">
        <f>SUM(ENERO:DICIEMBRE!W329)</f>
        <v>0</v>
      </c>
      <c r="X329" s="17">
        <f>SUM(ENERO:DICIEMBRE!X329)</f>
        <v>0</v>
      </c>
      <c r="Y329" s="17">
        <f>SUM(ENERO:DICIEMBRE!Y329)</f>
        <v>0</v>
      </c>
      <c r="Z329" s="17">
        <f>SUM(ENERO:DICIEMBRE!Z329)</f>
        <v>0</v>
      </c>
      <c r="AA329" s="17">
        <f>SUM(ENERO:DICIEMBRE!AA329)</f>
        <v>0</v>
      </c>
      <c r="AB329" s="17">
        <f>SUM(ENERO:DICIEMBRE!AB329)</f>
        <v>0</v>
      </c>
      <c r="AC329" s="17">
        <f>SUM(ENERO:DICIEMBRE!AC329)</f>
        <v>0</v>
      </c>
      <c r="AD329" s="17">
        <f>SUM(ENERO:DICIEMBRE!AD329)</f>
        <v>0</v>
      </c>
      <c r="AE329" s="17">
        <f>SUM(ENERO:DICIEMBRE!AE329)</f>
        <v>0</v>
      </c>
      <c r="AF329" s="17">
        <f>SUM(ENERO:DICIEMBRE!AF329)</f>
        <v>0</v>
      </c>
      <c r="AG329" s="17">
        <f>SUM(ENERO:DICIEMBRE!AG329)</f>
        <v>0</v>
      </c>
      <c r="AH329" s="17">
        <f>SUM(ENERO:DICIEMBRE!AH329)</f>
        <v>0</v>
      </c>
      <c r="AI329" s="17">
        <f>SUM(ENERO:DICIEMBRE!AI329)</f>
        <v>0</v>
      </c>
      <c r="AJ329" s="17">
        <f>SUM(ENERO:DICIEMBRE!AJ329)</f>
        <v>0</v>
      </c>
      <c r="AK329" s="17">
        <f>SUM(ENERO:DICIEMBRE!AK329)</f>
        <v>0</v>
      </c>
      <c r="AL329" s="17">
        <f>SUM(ENERO:DICIEMBRE!AL329)</f>
        <v>0</v>
      </c>
      <c r="AM329" s="17">
        <f>SUM(ENERO:DICIEMBRE!AM329)</f>
        <v>0</v>
      </c>
      <c r="AN329" s="17">
        <f>SUM(ENERO:DICIEMBRE!AN329)</f>
        <v>0</v>
      </c>
      <c r="AO329" s="17">
        <f>SUM(ENERO:DICIEMBRE!AO329)</f>
        <v>0</v>
      </c>
      <c r="AP329" s="17">
        <f>SUM(ENERO:DICIEMBRE!AP329)</f>
        <v>0</v>
      </c>
      <c r="AQ329" s="17">
        <f>SUM(ENERO:DICIEMBRE!AQ329)</f>
        <v>0</v>
      </c>
      <c r="AR329" s="17">
        <f>SUM(ENERO:DICIEMBRE!AR329)</f>
        <v>0</v>
      </c>
      <c r="AS329" s="17">
        <f>SUM(ENERO:DICIEMBRE!AS329)</f>
        <v>0</v>
      </c>
      <c r="AT329" s="17">
        <f>SUM(ENERO:DICIEMBRE!AT329)</f>
        <v>0</v>
      </c>
      <c r="AU329" s="17">
        <f>SUM(ENERO:DICIEMBRE!AU329)</f>
        <v>0</v>
      </c>
      <c r="AV329" s="17">
        <f>SUM(ENERO:DICIEMBRE!AV329)</f>
        <v>0</v>
      </c>
      <c r="AW329" s="17">
        <f>SUM(ENERO:DICIEMBRE!AW329)</f>
        <v>0</v>
      </c>
      <c r="AX329" s="17">
        <f>SUM(ENERO:DICIEMBRE!AX329)</f>
        <v>0</v>
      </c>
      <c r="AY329" t="str">
        <f>CA329&amp;CB329&amp;CC329&amp;CD329&amp;CE329&amp;CF329&amp;CG329&amp;CH329&amp;CI329&amp;CJ329&amp;CK329&amp;CL329</f>
        <v/>
      </c>
      <c r="CA329" s="23" t="str">
        <f t="shared" si="249"/>
        <v/>
      </c>
      <c r="CB329" s="23" t="str">
        <f t="shared" si="250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51"/>
        <v/>
      </c>
      <c r="CG329" s="87"/>
      <c r="CH329" s="23" t="str">
        <f t="shared" si="252"/>
        <v/>
      </c>
      <c r="CI329" s="23" t="str">
        <f t="shared" si="253"/>
        <v/>
      </c>
      <c r="CJ329" s="87"/>
      <c r="CK329" s="23" t="str">
        <f t="shared" si="254"/>
        <v/>
      </c>
      <c r="CL329" s="23" t="str">
        <f t="shared" si="255"/>
        <v/>
      </c>
      <c r="CO329" s="24">
        <f t="shared" si="256"/>
        <v>0</v>
      </c>
      <c r="CP329" s="24">
        <f t="shared" si="257"/>
        <v>0</v>
      </c>
      <c r="CQ329" s="24">
        <f t="shared" si="266"/>
        <v>0</v>
      </c>
      <c r="CR329" s="24">
        <f t="shared" si="266"/>
        <v>0</v>
      </c>
      <c r="CS329" s="24">
        <f t="shared" si="266"/>
        <v>0</v>
      </c>
      <c r="CT329" s="24">
        <f t="shared" si="258"/>
        <v>0</v>
      </c>
      <c r="CU329" s="87"/>
      <c r="CV329" s="24">
        <f t="shared" si="259"/>
        <v>0</v>
      </c>
      <c r="CW329" s="24">
        <f t="shared" si="259"/>
        <v>0</v>
      </c>
      <c r="CX329" s="87"/>
      <c r="CY329" s="24">
        <f t="shared" si="260"/>
        <v>0</v>
      </c>
      <c r="CZ329" s="24">
        <f t="shared" si="260"/>
        <v>0</v>
      </c>
    </row>
    <row r="330" spans="1:104" x14ac:dyDescent="0.25">
      <c r="A330" s="1311" t="s">
        <v>4</v>
      </c>
      <c r="B330" s="1313" t="s">
        <v>296</v>
      </c>
      <c r="C330" s="1314"/>
      <c r="D330" s="390">
        <f>SUM(E330+F330)</f>
        <v>3405</v>
      </c>
      <c r="E330" s="529">
        <f>SUM(G330++I330+K330+M330+O330+Q330+S330+U330+W330+Y330+AA330+AC330+AE330+AG330+AI330+AK330)</f>
        <v>1433</v>
      </c>
      <c r="F330" s="267">
        <f>SUM(H330++J330+L330+N330+P330+R330+T330+V330+X330+Z330+AB330+AD330+AF330+AH330+AJ330+AL330)</f>
        <v>1972</v>
      </c>
      <c r="G330" s="17">
        <f>SUM(ENERO:DICIEMBRE!G330)</f>
        <v>91</v>
      </c>
      <c r="H330" s="17">
        <f>SUM(ENERO:DICIEMBRE!H330)</f>
        <v>70</v>
      </c>
      <c r="I330" s="17">
        <f>SUM(ENERO:DICIEMBRE!I330)</f>
        <v>15</v>
      </c>
      <c r="J330" s="17">
        <f>SUM(ENERO:DICIEMBRE!J330)</f>
        <v>15</v>
      </c>
      <c r="K330" s="17">
        <f>SUM(ENERO:DICIEMBRE!K330)</f>
        <v>17</v>
      </c>
      <c r="L330" s="17">
        <f>SUM(ENERO:DICIEMBRE!L330)</f>
        <v>22</v>
      </c>
      <c r="M330" s="17">
        <f>SUM(ENERO:DICIEMBRE!M330)</f>
        <v>29</v>
      </c>
      <c r="N330" s="17">
        <f>SUM(ENERO:DICIEMBRE!N330)</f>
        <v>22</v>
      </c>
      <c r="O330" s="17">
        <f>SUM(ENERO:DICIEMBRE!O330)</f>
        <v>35</v>
      </c>
      <c r="P330" s="17">
        <f>SUM(ENERO:DICIEMBRE!P330)</f>
        <v>26</v>
      </c>
      <c r="Q330" s="17">
        <f>SUM(ENERO:DICIEMBRE!Q330)</f>
        <v>36</v>
      </c>
      <c r="R330" s="17">
        <f>SUM(ENERO:DICIEMBRE!R330)</f>
        <v>31</v>
      </c>
      <c r="S330" s="17">
        <f>SUM(ENERO:DICIEMBRE!S330)</f>
        <v>70</v>
      </c>
      <c r="T330" s="17">
        <f>SUM(ENERO:DICIEMBRE!T330)</f>
        <v>60</v>
      </c>
      <c r="U330" s="17">
        <f>SUM(ENERO:DICIEMBRE!U330)</f>
        <v>207</v>
      </c>
      <c r="V330" s="17">
        <f>SUM(ENERO:DICIEMBRE!V330)</f>
        <v>178</v>
      </c>
      <c r="W330" s="17">
        <f>SUM(ENERO:DICIEMBRE!W330)</f>
        <v>234</v>
      </c>
      <c r="X330" s="17">
        <f>SUM(ENERO:DICIEMBRE!X330)</f>
        <v>232</v>
      </c>
      <c r="Y330" s="17">
        <f>SUM(ENERO:DICIEMBRE!Y330)</f>
        <v>94</v>
      </c>
      <c r="Z330" s="17">
        <f>SUM(ENERO:DICIEMBRE!Z330)</f>
        <v>132</v>
      </c>
      <c r="AA330" s="17">
        <f>SUM(ENERO:DICIEMBRE!AA330)</f>
        <v>119</v>
      </c>
      <c r="AB330" s="17">
        <f>SUM(ENERO:DICIEMBRE!AB330)</f>
        <v>304</v>
      </c>
      <c r="AC330" s="17">
        <f>SUM(ENERO:DICIEMBRE!AC330)</f>
        <v>114</v>
      </c>
      <c r="AD330" s="17">
        <f>SUM(ENERO:DICIEMBRE!AD330)</f>
        <v>263</v>
      </c>
      <c r="AE330" s="17">
        <f>SUM(ENERO:DICIEMBRE!AE330)</f>
        <v>145</v>
      </c>
      <c r="AF330" s="17">
        <f>SUM(ENERO:DICIEMBRE!AF330)</f>
        <v>294</v>
      </c>
      <c r="AG330" s="17">
        <f>SUM(ENERO:DICIEMBRE!AG330)</f>
        <v>58</v>
      </c>
      <c r="AH330" s="17">
        <f>SUM(ENERO:DICIEMBRE!AH330)</f>
        <v>95</v>
      </c>
      <c r="AI330" s="17">
        <f>SUM(ENERO:DICIEMBRE!AI330)</f>
        <v>118</v>
      </c>
      <c r="AJ330" s="17">
        <f>SUM(ENERO:DICIEMBRE!AJ330)</f>
        <v>152</v>
      </c>
      <c r="AK330" s="17">
        <f>SUM(ENERO:DICIEMBRE!AK330)</f>
        <v>51</v>
      </c>
      <c r="AL330" s="17">
        <f>SUM(ENERO:DICIEMBRE!AL330)</f>
        <v>76</v>
      </c>
      <c r="AM330" s="17">
        <f>SUM(ENERO:DICIEMBRE!AM330)</f>
        <v>4</v>
      </c>
      <c r="AN330" s="17">
        <f>SUM(ENERO:DICIEMBRE!AN330)</f>
        <v>20</v>
      </c>
      <c r="AO330" s="17">
        <f>SUM(ENERO:DICIEMBRE!AO330)</f>
        <v>1213</v>
      </c>
      <c r="AP330" s="17">
        <f>SUM(ENERO:DICIEMBRE!AP330)</f>
        <v>1146</v>
      </c>
      <c r="AQ330" s="17">
        <f>SUM(ENERO:DICIEMBRE!AQ330)</f>
        <v>732</v>
      </c>
      <c r="AR330" s="17">
        <f>SUM(ENERO:DICIEMBRE!AR330)</f>
        <v>761</v>
      </c>
      <c r="AS330" s="17">
        <f>SUM(ENERO:DICIEMBRE!AS330)</f>
        <v>11</v>
      </c>
      <c r="AT330" s="17">
        <f>SUM(ENERO:DICIEMBRE!AT330)</f>
        <v>101</v>
      </c>
      <c r="AU330" s="17">
        <f>SUM(ENERO:DICIEMBRE!AU330)</f>
        <v>10</v>
      </c>
      <c r="AV330" s="17">
        <f>SUM(ENERO:DICIEMBRE!AV330)</f>
        <v>0</v>
      </c>
      <c r="AW330" s="17">
        <f>SUM(ENERO:DICIEMBRE!AW330)</f>
        <v>8</v>
      </c>
      <c r="AX330" s="17">
        <f>SUM(ENERO:DICIEMBRE!AX330)</f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7">SUM(E331+F331)</f>
        <v>10339</v>
      </c>
      <c r="E331" s="531">
        <f t="shared" ref="E331:F335" si="268">SUM(G331++I331+K331+M331+O331+Q331+S331+U331+W331+Y331+AA331+AC331+AE331+AG331+AI331+AK331)</f>
        <v>4466</v>
      </c>
      <c r="F331" s="532">
        <f t="shared" si="268"/>
        <v>5873</v>
      </c>
      <c r="G331" s="17">
        <f>SUM(ENERO:DICIEMBRE!G331)</f>
        <v>84</v>
      </c>
      <c r="H331" s="17">
        <f>SUM(ENERO:DICIEMBRE!H331)</f>
        <v>64</v>
      </c>
      <c r="I331" s="17">
        <f>SUM(ENERO:DICIEMBRE!I331)</f>
        <v>22</v>
      </c>
      <c r="J331" s="17">
        <f>SUM(ENERO:DICIEMBRE!J331)</f>
        <v>27</v>
      </c>
      <c r="K331" s="17">
        <f>SUM(ENERO:DICIEMBRE!K331)</f>
        <v>58</v>
      </c>
      <c r="L331" s="17">
        <f>SUM(ENERO:DICIEMBRE!L331)</f>
        <v>63</v>
      </c>
      <c r="M331" s="17">
        <f>SUM(ENERO:DICIEMBRE!M331)</f>
        <v>33</v>
      </c>
      <c r="N331" s="17">
        <f>SUM(ENERO:DICIEMBRE!N331)</f>
        <v>45</v>
      </c>
      <c r="O331" s="17">
        <f>SUM(ENERO:DICIEMBRE!O331)</f>
        <v>129</v>
      </c>
      <c r="P331" s="17">
        <f>SUM(ENERO:DICIEMBRE!P331)</f>
        <v>56</v>
      </c>
      <c r="Q331" s="17">
        <f>SUM(ENERO:DICIEMBRE!Q331)</f>
        <v>100</v>
      </c>
      <c r="R331" s="17">
        <f>SUM(ENERO:DICIEMBRE!R331)</f>
        <v>68</v>
      </c>
      <c r="S331" s="17">
        <f>SUM(ENERO:DICIEMBRE!S331)</f>
        <v>167</v>
      </c>
      <c r="T331" s="17">
        <f>SUM(ENERO:DICIEMBRE!T331)</f>
        <v>156</v>
      </c>
      <c r="U331" s="17">
        <f>SUM(ENERO:DICIEMBRE!U331)</f>
        <v>733</v>
      </c>
      <c r="V331" s="17">
        <f>SUM(ENERO:DICIEMBRE!V331)</f>
        <v>642</v>
      </c>
      <c r="W331" s="17">
        <f>SUM(ENERO:DICIEMBRE!W331)</f>
        <v>1238</v>
      </c>
      <c r="X331" s="17">
        <f>SUM(ENERO:DICIEMBRE!X331)</f>
        <v>1203</v>
      </c>
      <c r="Y331" s="17">
        <f>SUM(ENERO:DICIEMBRE!Y331)</f>
        <v>398</v>
      </c>
      <c r="Z331" s="17">
        <f>SUM(ENERO:DICIEMBRE!Z331)</f>
        <v>452</v>
      </c>
      <c r="AA331" s="17">
        <f>SUM(ENERO:DICIEMBRE!AA331)</f>
        <v>297</v>
      </c>
      <c r="AB331" s="17">
        <f>SUM(ENERO:DICIEMBRE!AB331)</f>
        <v>711</v>
      </c>
      <c r="AC331" s="17">
        <f>SUM(ENERO:DICIEMBRE!AC331)</f>
        <v>216</v>
      </c>
      <c r="AD331" s="17">
        <f>SUM(ENERO:DICIEMBRE!AD331)</f>
        <v>711</v>
      </c>
      <c r="AE331" s="17">
        <f>SUM(ENERO:DICIEMBRE!AE331)</f>
        <v>335</v>
      </c>
      <c r="AF331" s="17">
        <f>SUM(ENERO:DICIEMBRE!AF331)</f>
        <v>801</v>
      </c>
      <c r="AG331" s="17">
        <f>SUM(ENERO:DICIEMBRE!AG331)</f>
        <v>210</v>
      </c>
      <c r="AH331" s="17">
        <f>SUM(ENERO:DICIEMBRE!AH331)</f>
        <v>261</v>
      </c>
      <c r="AI331" s="17">
        <f>SUM(ENERO:DICIEMBRE!AI331)</f>
        <v>289</v>
      </c>
      <c r="AJ331" s="17">
        <f>SUM(ENERO:DICIEMBRE!AJ331)</f>
        <v>393</v>
      </c>
      <c r="AK331" s="17">
        <f>SUM(ENERO:DICIEMBRE!AK331)</f>
        <v>157</v>
      </c>
      <c r="AL331" s="17">
        <f>SUM(ENERO:DICIEMBRE!AL331)</f>
        <v>220</v>
      </c>
      <c r="AM331" s="17">
        <f>SUM(ENERO:DICIEMBRE!AM331)</f>
        <v>27</v>
      </c>
      <c r="AN331" s="17">
        <f>SUM(ENERO:DICIEMBRE!AN331)</f>
        <v>8</v>
      </c>
      <c r="AO331" s="17">
        <f>SUM(ENERO:DICIEMBRE!AO331)</f>
        <v>0</v>
      </c>
      <c r="AP331" s="17">
        <f>SUM(ENERO:DICIEMBRE!AP331)</f>
        <v>0</v>
      </c>
      <c r="AQ331" s="17">
        <f>SUM(ENERO:DICIEMBRE!AQ331)</f>
        <v>1542</v>
      </c>
      <c r="AR331" s="17">
        <f>SUM(ENERO:DICIEMBRE!AR331)</f>
        <v>139</v>
      </c>
      <c r="AS331" s="17">
        <f>SUM(ENERO:DICIEMBRE!AS331)</f>
        <v>93</v>
      </c>
      <c r="AT331" s="17">
        <f>SUM(ENERO:DICIEMBRE!AT331)</f>
        <v>320</v>
      </c>
      <c r="AU331" s="17">
        <f>SUM(ENERO:DICIEMBRE!AU331)</f>
        <v>12</v>
      </c>
      <c r="AV331" s="17">
        <f>SUM(ENERO:DICIEMBRE!AV331)</f>
        <v>0</v>
      </c>
      <c r="AW331" s="17">
        <f>SUM(ENERO:DICIEMBRE!AW331)</f>
        <v>15</v>
      </c>
      <c r="AX331" s="17">
        <f>SUM(ENERO:DICIEMBRE!AX331)</f>
        <v>0</v>
      </c>
    </row>
    <row r="332" spans="1:104" x14ac:dyDescent="0.25">
      <c r="A332" s="1311"/>
      <c r="B332" s="1315" t="s">
        <v>298</v>
      </c>
      <c r="C332" s="1315"/>
      <c r="D332" s="501">
        <f t="shared" si="267"/>
        <v>3002</v>
      </c>
      <c r="E332" s="531">
        <f t="shared" si="268"/>
        <v>1238</v>
      </c>
      <c r="F332" s="532">
        <f t="shared" si="268"/>
        <v>1764</v>
      </c>
      <c r="G332" s="17">
        <f>SUM(ENERO:DICIEMBRE!G332)</f>
        <v>80</v>
      </c>
      <c r="H332" s="17">
        <f>SUM(ENERO:DICIEMBRE!H332)</f>
        <v>58</v>
      </c>
      <c r="I332" s="17">
        <f>SUM(ENERO:DICIEMBRE!I332)</f>
        <v>9</v>
      </c>
      <c r="J332" s="17">
        <f>SUM(ENERO:DICIEMBRE!J332)</f>
        <v>10</v>
      </c>
      <c r="K332" s="17">
        <f>SUM(ENERO:DICIEMBRE!K332)</f>
        <v>17</v>
      </c>
      <c r="L332" s="17">
        <f>SUM(ENERO:DICIEMBRE!L332)</f>
        <v>17</v>
      </c>
      <c r="M332" s="17">
        <f>SUM(ENERO:DICIEMBRE!M332)</f>
        <v>20</v>
      </c>
      <c r="N332" s="17">
        <f>SUM(ENERO:DICIEMBRE!N332)</f>
        <v>9</v>
      </c>
      <c r="O332" s="17">
        <f>SUM(ENERO:DICIEMBRE!O332)</f>
        <v>28</v>
      </c>
      <c r="P332" s="17">
        <f>SUM(ENERO:DICIEMBRE!P332)</f>
        <v>15</v>
      </c>
      <c r="Q332" s="17">
        <f>SUM(ENERO:DICIEMBRE!Q332)</f>
        <v>28</v>
      </c>
      <c r="R332" s="17">
        <f>SUM(ENERO:DICIEMBRE!R332)</f>
        <v>16</v>
      </c>
      <c r="S332" s="17">
        <f>SUM(ENERO:DICIEMBRE!S332)</f>
        <v>44</v>
      </c>
      <c r="T332" s="17">
        <f>SUM(ENERO:DICIEMBRE!T332)</f>
        <v>38</v>
      </c>
      <c r="U332" s="17">
        <f>SUM(ENERO:DICIEMBRE!U332)</f>
        <v>153</v>
      </c>
      <c r="V332" s="17">
        <f>SUM(ENERO:DICIEMBRE!V332)</f>
        <v>135</v>
      </c>
      <c r="W332" s="17">
        <f>SUM(ENERO:DICIEMBRE!W332)</f>
        <v>230</v>
      </c>
      <c r="X332" s="17">
        <f>SUM(ENERO:DICIEMBRE!X332)</f>
        <v>235</v>
      </c>
      <c r="Y332" s="17">
        <f>SUM(ENERO:DICIEMBRE!Y332)</f>
        <v>79</v>
      </c>
      <c r="Z332" s="17">
        <f>SUM(ENERO:DICIEMBRE!Z332)</f>
        <v>119</v>
      </c>
      <c r="AA332" s="17">
        <f>SUM(ENERO:DICIEMBRE!AA332)</f>
        <v>106</v>
      </c>
      <c r="AB332" s="17">
        <f>SUM(ENERO:DICIEMBRE!AB332)</f>
        <v>282</v>
      </c>
      <c r="AC332" s="17">
        <f>SUM(ENERO:DICIEMBRE!AC332)</f>
        <v>97</v>
      </c>
      <c r="AD332" s="17">
        <f>SUM(ENERO:DICIEMBRE!AD332)</f>
        <v>245</v>
      </c>
      <c r="AE332" s="17">
        <f>SUM(ENERO:DICIEMBRE!AE332)</f>
        <v>134</v>
      </c>
      <c r="AF332" s="17">
        <f>SUM(ENERO:DICIEMBRE!AF332)</f>
        <v>280</v>
      </c>
      <c r="AG332" s="17">
        <f>SUM(ENERO:DICIEMBRE!AG332)</f>
        <v>49</v>
      </c>
      <c r="AH332" s="17">
        <f>SUM(ENERO:DICIEMBRE!AH332)</f>
        <v>88</v>
      </c>
      <c r="AI332" s="17">
        <f>SUM(ENERO:DICIEMBRE!AI332)</f>
        <v>113</v>
      </c>
      <c r="AJ332" s="17">
        <f>SUM(ENERO:DICIEMBRE!AJ332)</f>
        <v>138</v>
      </c>
      <c r="AK332" s="17">
        <f>SUM(ENERO:DICIEMBRE!AK332)</f>
        <v>51</v>
      </c>
      <c r="AL332" s="17">
        <f>SUM(ENERO:DICIEMBRE!AL332)</f>
        <v>79</v>
      </c>
      <c r="AM332" s="17">
        <f>SUM(ENERO:DICIEMBRE!AM332)</f>
        <v>4</v>
      </c>
      <c r="AN332" s="17">
        <f>SUM(ENERO:DICIEMBRE!AN332)</f>
        <v>5</v>
      </c>
      <c r="AO332" s="17">
        <f>SUM(ENERO:DICIEMBRE!AO332)</f>
        <v>0</v>
      </c>
      <c r="AP332" s="17">
        <f>SUM(ENERO:DICIEMBRE!AP332)</f>
        <v>0</v>
      </c>
      <c r="AQ332" s="17">
        <f>SUM(ENERO:DICIEMBRE!AQ332)</f>
        <v>0</v>
      </c>
      <c r="AR332" s="17">
        <f>SUM(ENERO:DICIEMBRE!AR332)</f>
        <v>28</v>
      </c>
      <c r="AS332" s="17">
        <f>SUM(ENERO:DICIEMBRE!AS332)</f>
        <v>7</v>
      </c>
      <c r="AT332" s="17">
        <f>SUM(ENERO:DICIEMBRE!AT332)</f>
        <v>85</v>
      </c>
      <c r="AU332" s="17">
        <f>SUM(ENERO:DICIEMBRE!AU332)</f>
        <v>7</v>
      </c>
      <c r="AV332" s="17">
        <f>SUM(ENERO:DICIEMBRE!AV332)</f>
        <v>0</v>
      </c>
      <c r="AW332" s="17">
        <f>SUM(ENERO:DICIEMBRE!AW332)</f>
        <v>8</v>
      </c>
      <c r="AX332" s="17">
        <f>SUM(ENERO:DICIEMBRE!AX332)</f>
        <v>0</v>
      </c>
    </row>
    <row r="333" spans="1:104" x14ac:dyDescent="0.25">
      <c r="A333" s="1311"/>
      <c r="B333" s="1279" t="s">
        <v>299</v>
      </c>
      <c r="C333" s="1281"/>
      <c r="D333" s="501">
        <f t="shared" si="267"/>
        <v>2517</v>
      </c>
      <c r="E333" s="531">
        <f t="shared" si="268"/>
        <v>1035</v>
      </c>
      <c r="F333" s="532">
        <f t="shared" si="268"/>
        <v>1482</v>
      </c>
      <c r="G333" s="17">
        <f>SUM(ENERO:DICIEMBRE!G333)</f>
        <v>74</v>
      </c>
      <c r="H333" s="17">
        <f>SUM(ENERO:DICIEMBRE!H333)</f>
        <v>59</v>
      </c>
      <c r="I333" s="17">
        <f>SUM(ENERO:DICIEMBRE!I333)</f>
        <v>6</v>
      </c>
      <c r="J333" s="17">
        <f>SUM(ENERO:DICIEMBRE!J333)</f>
        <v>8</v>
      </c>
      <c r="K333" s="17">
        <f>SUM(ENERO:DICIEMBRE!K333)</f>
        <v>15</v>
      </c>
      <c r="L333" s="17">
        <f>SUM(ENERO:DICIEMBRE!L333)</f>
        <v>15</v>
      </c>
      <c r="M333" s="17">
        <f>SUM(ENERO:DICIEMBRE!M333)</f>
        <v>12</v>
      </c>
      <c r="N333" s="17">
        <f>SUM(ENERO:DICIEMBRE!N333)</f>
        <v>10</v>
      </c>
      <c r="O333" s="17">
        <f>SUM(ENERO:DICIEMBRE!O333)</f>
        <v>28</v>
      </c>
      <c r="P333" s="17">
        <f>SUM(ENERO:DICIEMBRE!P333)</f>
        <v>16</v>
      </c>
      <c r="Q333" s="17">
        <f>SUM(ENERO:DICIEMBRE!Q333)</f>
        <v>24</v>
      </c>
      <c r="R333" s="17">
        <f>SUM(ENERO:DICIEMBRE!R333)</f>
        <v>13</v>
      </c>
      <c r="S333" s="17">
        <f>SUM(ENERO:DICIEMBRE!S333)</f>
        <v>51</v>
      </c>
      <c r="T333" s="17">
        <f>SUM(ENERO:DICIEMBRE!T333)</f>
        <v>30</v>
      </c>
      <c r="U333" s="17">
        <f>SUM(ENERO:DICIEMBRE!U333)</f>
        <v>112</v>
      </c>
      <c r="V333" s="17">
        <f>SUM(ENERO:DICIEMBRE!V333)</f>
        <v>77</v>
      </c>
      <c r="W333" s="17">
        <f>SUM(ENERO:DICIEMBRE!W333)</f>
        <v>153</v>
      </c>
      <c r="X333" s="17">
        <f>SUM(ENERO:DICIEMBRE!X333)</f>
        <v>170</v>
      </c>
      <c r="Y333" s="17">
        <f>SUM(ENERO:DICIEMBRE!Y333)</f>
        <v>83</v>
      </c>
      <c r="Z333" s="17">
        <f>SUM(ENERO:DICIEMBRE!Z333)</f>
        <v>96</v>
      </c>
      <c r="AA333" s="17">
        <f>SUM(ENERO:DICIEMBRE!AA333)</f>
        <v>83</v>
      </c>
      <c r="AB333" s="17">
        <f>SUM(ENERO:DICIEMBRE!AB333)</f>
        <v>215</v>
      </c>
      <c r="AC333" s="17">
        <f>SUM(ENERO:DICIEMBRE!AC333)</f>
        <v>72</v>
      </c>
      <c r="AD333" s="17">
        <f>SUM(ENERO:DICIEMBRE!AD333)</f>
        <v>224</v>
      </c>
      <c r="AE333" s="17">
        <f>SUM(ENERO:DICIEMBRE!AE333)</f>
        <v>130</v>
      </c>
      <c r="AF333" s="17">
        <f>SUM(ENERO:DICIEMBRE!AF333)</f>
        <v>255</v>
      </c>
      <c r="AG333" s="17">
        <f>SUM(ENERO:DICIEMBRE!AG333)</f>
        <v>58</v>
      </c>
      <c r="AH333" s="17">
        <f>SUM(ENERO:DICIEMBRE!AH333)</f>
        <v>84</v>
      </c>
      <c r="AI333" s="17">
        <f>SUM(ENERO:DICIEMBRE!AI333)</f>
        <v>81</v>
      </c>
      <c r="AJ333" s="17">
        <f>SUM(ENERO:DICIEMBRE!AJ333)</f>
        <v>135</v>
      </c>
      <c r="AK333" s="17">
        <f>SUM(ENERO:DICIEMBRE!AK333)</f>
        <v>53</v>
      </c>
      <c r="AL333" s="17">
        <f>SUM(ENERO:DICIEMBRE!AL333)</f>
        <v>75</v>
      </c>
      <c r="AM333" s="17">
        <f>SUM(ENERO:DICIEMBRE!AM333)</f>
        <v>9</v>
      </c>
      <c r="AN333" s="17">
        <f>SUM(ENERO:DICIEMBRE!AN333)</f>
        <v>3</v>
      </c>
      <c r="AO333" s="17">
        <f>SUM(ENERO:DICIEMBRE!AO333)</f>
        <v>0</v>
      </c>
      <c r="AP333" s="17">
        <f>SUM(ENERO:DICIEMBRE!AP333)</f>
        <v>0</v>
      </c>
      <c r="AQ333" s="17">
        <f>SUM(ENERO:DICIEMBRE!AQ333)</f>
        <v>0</v>
      </c>
      <c r="AR333" s="17">
        <f>SUM(ENERO:DICIEMBRE!AR333)</f>
        <v>17</v>
      </c>
      <c r="AS333" s="17">
        <f>SUM(ENERO:DICIEMBRE!AS333)</f>
        <v>2</v>
      </c>
      <c r="AT333" s="17">
        <f>SUM(ENERO:DICIEMBRE!AT333)</f>
        <v>82</v>
      </c>
      <c r="AU333" s="17">
        <f>SUM(ENERO:DICIEMBRE!AU333)</f>
        <v>8</v>
      </c>
      <c r="AV333" s="17">
        <f>SUM(ENERO:DICIEMBRE!AV333)</f>
        <v>33</v>
      </c>
      <c r="AW333" s="17">
        <f>SUM(ENERO:DICIEMBRE!AW333)</f>
        <v>8</v>
      </c>
      <c r="AX333" s="17">
        <f>SUM(ENERO:DICIEMBRE!AX333)</f>
        <v>0</v>
      </c>
    </row>
    <row r="334" spans="1:104" x14ac:dyDescent="0.25">
      <c r="A334" s="1311"/>
      <c r="B334" s="1279" t="s">
        <v>300</v>
      </c>
      <c r="C334" s="1281"/>
      <c r="D334" s="501">
        <f t="shared" si="267"/>
        <v>804</v>
      </c>
      <c r="E334" s="531">
        <f t="shared" si="268"/>
        <v>272</v>
      </c>
      <c r="F334" s="532">
        <f t="shared" si="268"/>
        <v>532</v>
      </c>
      <c r="G334" s="17">
        <f>SUM(ENERO:DICIEMBRE!G334)</f>
        <v>5</v>
      </c>
      <c r="H334" s="17">
        <f>SUM(ENERO:DICIEMBRE!H334)</f>
        <v>3</v>
      </c>
      <c r="I334" s="17">
        <f>SUM(ENERO:DICIEMBRE!I334)</f>
        <v>2</v>
      </c>
      <c r="J334" s="17">
        <f>SUM(ENERO:DICIEMBRE!J334)</f>
        <v>1</v>
      </c>
      <c r="K334" s="17">
        <f>SUM(ENERO:DICIEMBRE!K334)</f>
        <v>2</v>
      </c>
      <c r="L334" s="17">
        <f>SUM(ENERO:DICIEMBRE!L334)</f>
        <v>2</v>
      </c>
      <c r="M334" s="17">
        <f>SUM(ENERO:DICIEMBRE!M334)</f>
        <v>1</v>
      </c>
      <c r="N334" s="17">
        <f>SUM(ENERO:DICIEMBRE!N334)</f>
        <v>3</v>
      </c>
      <c r="O334" s="17">
        <f>SUM(ENERO:DICIEMBRE!O334)</f>
        <v>7</v>
      </c>
      <c r="P334" s="17">
        <f>SUM(ENERO:DICIEMBRE!P334)</f>
        <v>0</v>
      </c>
      <c r="Q334" s="17">
        <f>SUM(ENERO:DICIEMBRE!Q334)</f>
        <v>1</v>
      </c>
      <c r="R334" s="17">
        <f>SUM(ENERO:DICIEMBRE!R334)</f>
        <v>3</v>
      </c>
      <c r="S334" s="17">
        <f>SUM(ENERO:DICIEMBRE!S334)</f>
        <v>12</v>
      </c>
      <c r="T334" s="17">
        <f>SUM(ENERO:DICIEMBRE!T334)</f>
        <v>6</v>
      </c>
      <c r="U334" s="17">
        <f>SUM(ENERO:DICIEMBRE!U334)</f>
        <v>25</v>
      </c>
      <c r="V334" s="17">
        <f>SUM(ENERO:DICIEMBRE!V334)</f>
        <v>23</v>
      </c>
      <c r="W334" s="17">
        <f>SUM(ENERO:DICIEMBRE!W334)</f>
        <v>57</v>
      </c>
      <c r="X334" s="17">
        <f>SUM(ENERO:DICIEMBRE!X334)</f>
        <v>46</v>
      </c>
      <c r="Y334" s="17">
        <f>SUM(ENERO:DICIEMBRE!Y334)</f>
        <v>26</v>
      </c>
      <c r="Z334" s="17">
        <f>SUM(ENERO:DICIEMBRE!Z334)</f>
        <v>40</v>
      </c>
      <c r="AA334" s="17">
        <f>SUM(ENERO:DICIEMBRE!AA334)</f>
        <v>18</v>
      </c>
      <c r="AB334" s="17">
        <f>SUM(ENERO:DICIEMBRE!AB334)</f>
        <v>46</v>
      </c>
      <c r="AC334" s="17">
        <f>SUM(ENERO:DICIEMBRE!AC334)</f>
        <v>13</v>
      </c>
      <c r="AD334" s="17">
        <f>SUM(ENERO:DICIEMBRE!AD334)</f>
        <v>77</v>
      </c>
      <c r="AE334" s="17">
        <f>SUM(ENERO:DICIEMBRE!AE334)</f>
        <v>38</v>
      </c>
      <c r="AF334" s="17">
        <f>SUM(ENERO:DICIEMBRE!AF334)</f>
        <v>118</v>
      </c>
      <c r="AG334" s="17">
        <f>SUM(ENERO:DICIEMBRE!AG334)</f>
        <v>17</v>
      </c>
      <c r="AH334" s="17">
        <f>SUM(ENERO:DICIEMBRE!AH334)</f>
        <v>44</v>
      </c>
      <c r="AI334" s="17">
        <f>SUM(ENERO:DICIEMBRE!AI334)</f>
        <v>28</v>
      </c>
      <c r="AJ334" s="17">
        <f>SUM(ENERO:DICIEMBRE!AJ334)</f>
        <v>59</v>
      </c>
      <c r="AK334" s="17">
        <f>SUM(ENERO:DICIEMBRE!AK334)</f>
        <v>20</v>
      </c>
      <c r="AL334" s="17">
        <f>SUM(ENERO:DICIEMBRE!AL334)</f>
        <v>61</v>
      </c>
      <c r="AM334" s="17">
        <f>SUM(ENERO:DICIEMBRE!AM334)</f>
        <v>0</v>
      </c>
      <c r="AN334" s="17">
        <f>SUM(ENERO:DICIEMBRE!AN334)</f>
        <v>1</v>
      </c>
      <c r="AO334" s="17">
        <f>SUM(ENERO:DICIEMBRE!AO334)</f>
        <v>0</v>
      </c>
      <c r="AP334" s="17">
        <f>SUM(ENERO:DICIEMBRE!AP334)</f>
        <v>0</v>
      </c>
      <c r="AQ334" s="17">
        <f>SUM(ENERO:DICIEMBRE!AQ334)</f>
        <v>0</v>
      </c>
      <c r="AR334" s="17">
        <f>SUM(ENERO:DICIEMBRE!AR334)</f>
        <v>0</v>
      </c>
      <c r="AS334" s="17">
        <f>SUM(ENERO:DICIEMBRE!AS334)</f>
        <v>2</v>
      </c>
      <c r="AT334" s="17">
        <f>SUM(ENERO:DICIEMBRE!AT334)</f>
        <v>14</v>
      </c>
      <c r="AU334" s="17">
        <f>SUM(ENERO:DICIEMBRE!AU334)</f>
        <v>5</v>
      </c>
      <c r="AV334" s="17">
        <f>SUM(ENERO:DICIEMBRE!AV334)</f>
        <v>0</v>
      </c>
      <c r="AW334" s="17">
        <f>SUM(ENERO:DICIEMBRE!AW334)</f>
        <v>2</v>
      </c>
      <c r="AX334" s="17">
        <f>SUM(ENERO:DICIEMBRE!AX334)</f>
        <v>0</v>
      </c>
    </row>
    <row r="335" spans="1:104" x14ac:dyDescent="0.25">
      <c r="A335" s="1312"/>
      <c r="B335" s="1316" t="s">
        <v>301</v>
      </c>
      <c r="C335" s="1316"/>
      <c r="D335" s="393">
        <f t="shared" si="267"/>
        <v>38</v>
      </c>
      <c r="E335" s="538">
        <f t="shared" si="268"/>
        <v>13</v>
      </c>
      <c r="F335" s="539">
        <f t="shared" si="268"/>
        <v>25</v>
      </c>
      <c r="G335" s="17">
        <f>SUM(ENERO:DICIEMBRE!G335)</f>
        <v>0</v>
      </c>
      <c r="H335" s="17">
        <f>SUM(ENERO:DICIEMBRE!H335)</f>
        <v>0</v>
      </c>
      <c r="I335" s="17">
        <f>SUM(ENERO:DICIEMBRE!I335)</f>
        <v>0</v>
      </c>
      <c r="J335" s="17">
        <f>SUM(ENERO:DICIEMBRE!J335)</f>
        <v>0</v>
      </c>
      <c r="K335" s="17">
        <f>SUM(ENERO:DICIEMBRE!K335)</f>
        <v>0</v>
      </c>
      <c r="L335" s="17">
        <f>SUM(ENERO:DICIEMBRE!L335)</f>
        <v>0</v>
      </c>
      <c r="M335" s="17">
        <f>SUM(ENERO:DICIEMBRE!M335)</f>
        <v>0</v>
      </c>
      <c r="N335" s="17">
        <f>SUM(ENERO:DICIEMBRE!N335)</f>
        <v>0</v>
      </c>
      <c r="O335" s="17">
        <f>SUM(ENERO:DICIEMBRE!O335)</f>
        <v>0</v>
      </c>
      <c r="P335" s="17">
        <f>SUM(ENERO:DICIEMBRE!P335)</f>
        <v>0</v>
      </c>
      <c r="Q335" s="17">
        <f>SUM(ENERO:DICIEMBRE!Q335)</f>
        <v>0</v>
      </c>
      <c r="R335" s="17">
        <f>SUM(ENERO:DICIEMBRE!R335)</f>
        <v>0</v>
      </c>
      <c r="S335" s="17">
        <f>SUM(ENERO:DICIEMBRE!S335)</f>
        <v>0</v>
      </c>
      <c r="T335" s="17">
        <f>SUM(ENERO:DICIEMBRE!T335)</f>
        <v>0</v>
      </c>
      <c r="U335" s="17">
        <f>SUM(ENERO:DICIEMBRE!U335)</f>
        <v>4</v>
      </c>
      <c r="V335" s="17">
        <f>SUM(ENERO:DICIEMBRE!V335)</f>
        <v>1</v>
      </c>
      <c r="W335" s="17">
        <f>SUM(ENERO:DICIEMBRE!W335)</f>
        <v>2</v>
      </c>
      <c r="X335" s="17">
        <f>SUM(ENERO:DICIEMBRE!X335)</f>
        <v>3</v>
      </c>
      <c r="Y335" s="17">
        <f>SUM(ENERO:DICIEMBRE!Y335)</f>
        <v>1</v>
      </c>
      <c r="Z335" s="17">
        <f>SUM(ENERO:DICIEMBRE!Z335)</f>
        <v>6</v>
      </c>
      <c r="AA335" s="17">
        <f>SUM(ENERO:DICIEMBRE!AA335)</f>
        <v>3</v>
      </c>
      <c r="AB335" s="17">
        <f>SUM(ENERO:DICIEMBRE!AB335)</f>
        <v>2</v>
      </c>
      <c r="AC335" s="17">
        <f>SUM(ENERO:DICIEMBRE!AC335)</f>
        <v>0</v>
      </c>
      <c r="AD335" s="17">
        <f>SUM(ENERO:DICIEMBRE!AD335)</f>
        <v>3</v>
      </c>
      <c r="AE335" s="17">
        <f>SUM(ENERO:DICIEMBRE!AE335)</f>
        <v>0</v>
      </c>
      <c r="AF335" s="17">
        <f>SUM(ENERO:DICIEMBRE!AF335)</f>
        <v>4</v>
      </c>
      <c r="AG335" s="17">
        <f>SUM(ENERO:DICIEMBRE!AG335)</f>
        <v>0</v>
      </c>
      <c r="AH335" s="17">
        <f>SUM(ENERO:DICIEMBRE!AH335)</f>
        <v>3</v>
      </c>
      <c r="AI335" s="17">
        <f>SUM(ENERO:DICIEMBRE!AI335)</f>
        <v>2</v>
      </c>
      <c r="AJ335" s="17">
        <f>SUM(ENERO:DICIEMBRE!AJ335)</f>
        <v>1</v>
      </c>
      <c r="AK335" s="17">
        <f>SUM(ENERO:DICIEMBRE!AK335)</f>
        <v>1</v>
      </c>
      <c r="AL335" s="17">
        <f>SUM(ENERO:DICIEMBRE!AL335)</f>
        <v>2</v>
      </c>
      <c r="AM335" s="17">
        <f>SUM(ENERO:DICIEMBRE!AM335)</f>
        <v>0</v>
      </c>
      <c r="AN335" s="17">
        <f>SUM(ENERO:DICIEMBRE!AN335)</f>
        <v>0</v>
      </c>
      <c r="AO335" s="17">
        <f>SUM(ENERO:DICIEMBRE!AO335)</f>
        <v>0</v>
      </c>
      <c r="AP335" s="17">
        <f>SUM(ENERO:DICIEMBRE!AP335)</f>
        <v>0</v>
      </c>
      <c r="AQ335" s="17">
        <f>SUM(ENERO:DICIEMBRE!AQ335)</f>
        <v>0</v>
      </c>
      <c r="AR335" s="17">
        <f>SUM(ENERO:DICIEMBRE!AR335)</f>
        <v>0</v>
      </c>
      <c r="AS335" s="17">
        <f>SUM(ENERO:DICIEMBRE!AS335)</f>
        <v>0</v>
      </c>
      <c r="AT335" s="17">
        <f>SUM(ENERO:DICIEMBRE!AT335)</f>
        <v>0</v>
      </c>
      <c r="AU335" s="17">
        <f>SUM(ENERO:DICIEMBRE!AU335)</f>
        <v>0</v>
      </c>
      <c r="AV335" s="17">
        <f>SUM(ENERO:DICIEMBRE!AV335)</f>
        <v>0</v>
      </c>
      <c r="AW335" s="17">
        <f>SUM(ENERO:DICIEMBRE!AW335)</f>
        <v>0</v>
      </c>
      <c r="AX335" s="17">
        <f>SUM(ENERO:DICIEMBRE!AX335)</f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customFormat="1" x14ac:dyDescent="0.25">
      <c r="A337" s="1286" t="s">
        <v>42</v>
      </c>
      <c r="B337" s="1287"/>
      <c r="C337" s="1288"/>
      <c r="D337" s="1295" t="s">
        <v>4</v>
      </c>
      <c r="E337" s="1296"/>
      <c r="F337" s="1297"/>
      <c r="G337" s="1267" t="s">
        <v>5</v>
      </c>
      <c r="H337" s="1301"/>
      <c r="I337" s="1301"/>
      <c r="J337" s="1301"/>
      <c r="K337" s="1301"/>
      <c r="L337" s="1301"/>
      <c r="M337" s="1301"/>
      <c r="N337" s="1301"/>
      <c r="O337" s="1301"/>
      <c r="P337" s="1301"/>
      <c r="Q337" s="1301"/>
      <c r="R337" s="1301"/>
      <c r="S337" s="1301"/>
      <c r="T337" s="1301"/>
      <c r="U337" s="1301"/>
      <c r="V337" s="1301"/>
      <c r="W337" s="1301"/>
      <c r="X337" s="1301"/>
      <c r="Y337" s="1301"/>
      <c r="Z337" s="1301"/>
      <c r="AA337" s="1301"/>
      <c r="AB337" s="1301"/>
      <c r="AC337" s="1301"/>
      <c r="AD337" s="1301"/>
      <c r="AE337" s="1301"/>
      <c r="AF337" s="1301"/>
      <c r="AG337" s="1301"/>
      <c r="AH337" s="1301"/>
      <c r="AI337" s="1301"/>
      <c r="AJ337" s="1301"/>
      <c r="AK337" s="1301"/>
      <c r="AL337" s="1301"/>
      <c r="AM337" s="1301"/>
      <c r="AN337" s="1301"/>
      <c r="AO337" s="1301"/>
      <c r="AP337" s="1302"/>
      <c r="AQ337" s="1303" t="s">
        <v>310</v>
      </c>
      <c r="AR337" s="1306" t="s">
        <v>311</v>
      </c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</row>
    <row r="338" spans="1:94" customFormat="1" x14ac:dyDescent="0.25">
      <c r="A338" s="1289"/>
      <c r="B338" s="1290"/>
      <c r="C338" s="1291"/>
      <c r="D338" s="1298"/>
      <c r="E338" s="1299"/>
      <c r="F338" s="1300"/>
      <c r="G338" s="1309" t="s">
        <v>14</v>
      </c>
      <c r="H338" s="1310"/>
      <c r="I338" s="1267" t="s">
        <v>15</v>
      </c>
      <c r="J338" s="1268"/>
      <c r="K338" s="1267" t="s">
        <v>16</v>
      </c>
      <c r="L338" s="1268"/>
      <c r="M338" s="1267" t="s">
        <v>17</v>
      </c>
      <c r="N338" s="1268"/>
      <c r="O338" s="1267" t="s">
        <v>18</v>
      </c>
      <c r="P338" s="1268"/>
      <c r="Q338" s="1267" t="s">
        <v>19</v>
      </c>
      <c r="R338" s="1268"/>
      <c r="S338" s="1267" t="s">
        <v>20</v>
      </c>
      <c r="T338" s="1268"/>
      <c r="U338" s="1267" t="s">
        <v>21</v>
      </c>
      <c r="V338" s="1268"/>
      <c r="W338" s="1267" t="s">
        <v>22</v>
      </c>
      <c r="X338" s="1268"/>
      <c r="Y338" s="1267" t="s">
        <v>23</v>
      </c>
      <c r="Z338" s="1285"/>
      <c r="AA338" s="1267" t="s">
        <v>24</v>
      </c>
      <c r="AB338" s="1285"/>
      <c r="AC338" s="1267" t="s">
        <v>286</v>
      </c>
      <c r="AD338" s="1285"/>
      <c r="AE338" s="1267" t="s">
        <v>287</v>
      </c>
      <c r="AF338" s="1285"/>
      <c r="AG338" s="1267" t="s">
        <v>288</v>
      </c>
      <c r="AH338" s="1285"/>
      <c r="AI338" s="1267" t="s">
        <v>289</v>
      </c>
      <c r="AJ338" s="1285"/>
      <c r="AK338" s="1267" t="s">
        <v>29</v>
      </c>
      <c r="AL338" s="1285"/>
      <c r="AM338" s="1267" t="s">
        <v>30</v>
      </c>
      <c r="AN338" s="1285"/>
      <c r="AO338" s="1267" t="s">
        <v>31</v>
      </c>
      <c r="AP338" s="1285"/>
      <c r="AQ338" s="1304"/>
      <c r="AR338" s="1307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</row>
    <row r="339" spans="1:94" customFormat="1" x14ac:dyDescent="0.25">
      <c r="A339" s="1292"/>
      <c r="B339" s="1293"/>
      <c r="C339" s="1294"/>
      <c r="D339" s="11" t="s">
        <v>32</v>
      </c>
      <c r="E339" s="64" t="s">
        <v>33</v>
      </c>
      <c r="F339" s="545" t="s">
        <v>34</v>
      </c>
      <c r="G339" s="628" t="s">
        <v>33</v>
      </c>
      <c r="H339" s="12" t="s">
        <v>34</v>
      </c>
      <c r="I339" s="13" t="s">
        <v>33</v>
      </c>
      <c r="J339" s="12" t="s">
        <v>34</v>
      </c>
      <c r="K339" s="13" t="s">
        <v>33</v>
      </c>
      <c r="L339" s="12" t="s">
        <v>34</v>
      </c>
      <c r="M339" s="13" t="s">
        <v>33</v>
      </c>
      <c r="N339" s="12" t="s">
        <v>34</v>
      </c>
      <c r="O339" s="13" t="s">
        <v>33</v>
      </c>
      <c r="P339" s="12" t="s">
        <v>34</v>
      </c>
      <c r="Q339" s="13" t="s">
        <v>33</v>
      </c>
      <c r="R339" s="12" t="s">
        <v>34</v>
      </c>
      <c r="S339" s="13" t="s">
        <v>33</v>
      </c>
      <c r="T339" s="12" t="s">
        <v>34</v>
      </c>
      <c r="U339" s="13" t="s">
        <v>33</v>
      </c>
      <c r="V339" s="12" t="s">
        <v>34</v>
      </c>
      <c r="W339" s="13" t="s">
        <v>33</v>
      </c>
      <c r="X339" s="12" t="s">
        <v>34</v>
      </c>
      <c r="Y339" s="13" t="s">
        <v>33</v>
      </c>
      <c r="Z339" s="12" t="s">
        <v>34</v>
      </c>
      <c r="AA339" s="13" t="s">
        <v>33</v>
      </c>
      <c r="AB339" s="12" t="s">
        <v>34</v>
      </c>
      <c r="AC339" s="13" t="s">
        <v>33</v>
      </c>
      <c r="AD339" s="12" t="s">
        <v>34</v>
      </c>
      <c r="AE339" s="13" t="s">
        <v>33</v>
      </c>
      <c r="AF339" s="12" t="s">
        <v>34</v>
      </c>
      <c r="AG339" s="13" t="s">
        <v>33</v>
      </c>
      <c r="AH339" s="12" t="s">
        <v>34</v>
      </c>
      <c r="AI339" s="13" t="s">
        <v>33</v>
      </c>
      <c r="AJ339" s="12" t="s">
        <v>34</v>
      </c>
      <c r="AK339" s="13" t="s">
        <v>33</v>
      </c>
      <c r="AL339" s="12" t="s">
        <v>34</v>
      </c>
      <c r="AM339" s="13" t="s">
        <v>33</v>
      </c>
      <c r="AN339" s="12" t="s">
        <v>34</v>
      </c>
      <c r="AO339" s="13" t="s">
        <v>33</v>
      </c>
      <c r="AP339" s="12" t="s">
        <v>34</v>
      </c>
      <c r="AQ339" s="1305"/>
      <c r="AR339" s="1308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</row>
    <row r="340" spans="1:94" customFormat="1" x14ac:dyDescent="0.25">
      <c r="A340" s="1273" t="s">
        <v>49</v>
      </c>
      <c r="B340" s="1274"/>
      <c r="C340" s="1275"/>
      <c r="D340" s="184">
        <f>SUM(E340:F340)</f>
        <v>0</v>
      </c>
      <c r="E340" s="401">
        <f>SUM(G340+I340+K340+M340+O340+Q340+S340+U340+W340+Y340+AA340+AC340+AE340+AG340+AI340+AK340+AM340+AO340)</f>
        <v>0</v>
      </c>
      <c r="F340" s="398">
        <f>SUM(H340+J340+L340+N340+P340+R340+T340+V340+X340+Z340+AB340+AD340+AF340+AH340+AJ340+AL340+AN340+AP340)</f>
        <v>0</v>
      </c>
      <c r="G340" s="17">
        <f>SUM(ENERO:DICIEMBRE!G340)</f>
        <v>0</v>
      </c>
      <c r="H340" s="17">
        <f>SUM(ENERO:DICIEMBRE!H340)</f>
        <v>0</v>
      </c>
      <c r="I340" s="17">
        <f>SUM(ENERO:DICIEMBRE!I340)</f>
        <v>0</v>
      </c>
      <c r="J340" s="17">
        <f>SUM(ENERO:DICIEMBRE!J340)</f>
        <v>0</v>
      </c>
      <c r="K340" s="17">
        <f>SUM(ENERO:DICIEMBRE!K340)</f>
        <v>0</v>
      </c>
      <c r="L340" s="17">
        <f>SUM(ENERO:DICIEMBRE!L340)</f>
        <v>0</v>
      </c>
      <c r="M340" s="17">
        <f>SUM(ENERO:DICIEMBRE!M340)</f>
        <v>0</v>
      </c>
      <c r="N340" s="17">
        <f>SUM(ENERO:DICIEMBRE!N340)</f>
        <v>0</v>
      </c>
      <c r="O340" s="17">
        <f>SUM(ENERO:DICIEMBRE!O340)</f>
        <v>0</v>
      </c>
      <c r="P340" s="17">
        <f>SUM(ENERO:DICIEMBRE!P340)</f>
        <v>0</v>
      </c>
      <c r="Q340" s="17">
        <f>SUM(ENERO:DICIEMBRE!Q340)</f>
        <v>0</v>
      </c>
      <c r="R340" s="17">
        <f>SUM(ENERO:DICIEMBRE!R340)</f>
        <v>0</v>
      </c>
      <c r="S340" s="17">
        <f>SUM(ENERO:DICIEMBRE!S340)</f>
        <v>0</v>
      </c>
      <c r="T340" s="17">
        <f>SUM(ENERO:DICIEMBRE!T340)</f>
        <v>0</v>
      </c>
      <c r="U340" s="17">
        <f>SUM(ENERO:DICIEMBRE!U340)</f>
        <v>0</v>
      </c>
      <c r="V340" s="17">
        <f>SUM(ENERO:DICIEMBRE!V340)</f>
        <v>0</v>
      </c>
      <c r="W340" s="17">
        <f>SUM(ENERO:DICIEMBRE!W340)</f>
        <v>0</v>
      </c>
      <c r="X340" s="17">
        <f>SUM(ENERO:DICIEMBRE!X340)</f>
        <v>0</v>
      </c>
      <c r="Y340" s="17">
        <f>SUM(ENERO:DICIEMBRE!Y340)</f>
        <v>0</v>
      </c>
      <c r="Z340" s="17">
        <f>SUM(ENERO:DICIEMBRE!Z340)</f>
        <v>0</v>
      </c>
      <c r="AA340" s="17">
        <f>SUM(ENERO:DICIEMBRE!AA340)</f>
        <v>0</v>
      </c>
      <c r="AB340" s="17">
        <f>SUM(ENERO:DICIEMBRE!AB340)</f>
        <v>0</v>
      </c>
      <c r="AC340" s="17">
        <f>SUM(ENERO:DICIEMBRE!AC340)</f>
        <v>0</v>
      </c>
      <c r="AD340" s="17">
        <f>SUM(ENERO:DICIEMBRE!AD340)</f>
        <v>0</v>
      </c>
      <c r="AE340" s="17">
        <f>SUM(ENERO:DICIEMBRE!AE340)</f>
        <v>0</v>
      </c>
      <c r="AF340" s="17">
        <f>SUM(ENERO:DICIEMBRE!AF340)</f>
        <v>0</v>
      </c>
      <c r="AG340" s="17">
        <f>SUM(ENERO:DICIEMBRE!AG340)</f>
        <v>0</v>
      </c>
      <c r="AH340" s="17">
        <f>SUM(ENERO:DICIEMBRE!AH340)</f>
        <v>0</v>
      </c>
      <c r="AI340" s="17">
        <f>SUM(ENERO:DICIEMBRE!AI340)</f>
        <v>0</v>
      </c>
      <c r="AJ340" s="17">
        <f>SUM(ENERO:DICIEMBRE!AJ340)</f>
        <v>0</v>
      </c>
      <c r="AK340" s="17">
        <f>SUM(ENERO:DICIEMBRE!AK340)</f>
        <v>0</v>
      </c>
      <c r="AL340" s="17">
        <f>SUM(ENERO:DICIEMBRE!AL340)</f>
        <v>0</v>
      </c>
      <c r="AM340" s="17">
        <f>SUM(ENERO:DICIEMBRE!AM340)</f>
        <v>0</v>
      </c>
      <c r="AN340" s="17">
        <f>SUM(ENERO:DICIEMBRE!AN340)</f>
        <v>0</v>
      </c>
      <c r="AO340" s="17">
        <f>SUM(ENERO:DICIEMBRE!AO340)</f>
        <v>0</v>
      </c>
      <c r="AP340" s="17">
        <f>SUM(ENERO:DICIEMBRE!AP340)</f>
        <v>0</v>
      </c>
      <c r="AQ340" s="17">
        <f>SUM(ENERO:DICIEMBRE!AQ340)</f>
        <v>0</v>
      </c>
      <c r="AR340" s="17">
        <f>SUM(ENERO:DICIEMBRE!AR340)</f>
        <v>0</v>
      </c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customFormat="1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69">SUM(G341+I341+K341+M341+O341+Q341+S341+U341+W341+Y341+AA341+AC341+AE341+AG341+AI341+AK341+AM341+AO341)</f>
        <v>0</v>
      </c>
      <c r="F341" s="403">
        <f t="shared" si="269"/>
        <v>0</v>
      </c>
      <c r="G341" s="17">
        <f>SUM(ENERO:DICIEMBRE!G341)</f>
        <v>0</v>
      </c>
      <c r="H341" s="17">
        <f>SUM(ENERO:DICIEMBRE!H341)</f>
        <v>0</v>
      </c>
      <c r="I341" s="17">
        <f>SUM(ENERO:DICIEMBRE!I341)</f>
        <v>0</v>
      </c>
      <c r="J341" s="17">
        <f>SUM(ENERO:DICIEMBRE!J341)</f>
        <v>0</v>
      </c>
      <c r="K341" s="17">
        <f>SUM(ENERO:DICIEMBRE!K341)</f>
        <v>0</v>
      </c>
      <c r="L341" s="17">
        <f>SUM(ENERO:DICIEMBRE!L341)</f>
        <v>0</v>
      </c>
      <c r="M341" s="17">
        <f>SUM(ENERO:DICIEMBRE!M341)</f>
        <v>0</v>
      </c>
      <c r="N341" s="17">
        <f>SUM(ENERO:DICIEMBRE!N341)</f>
        <v>0</v>
      </c>
      <c r="O341" s="17">
        <f>SUM(ENERO:DICIEMBRE!O341)</f>
        <v>0</v>
      </c>
      <c r="P341" s="17">
        <f>SUM(ENERO:DICIEMBRE!P341)</f>
        <v>0</v>
      </c>
      <c r="Q341" s="17">
        <f>SUM(ENERO:DICIEMBRE!Q341)</f>
        <v>0</v>
      </c>
      <c r="R341" s="17">
        <f>SUM(ENERO:DICIEMBRE!R341)</f>
        <v>0</v>
      </c>
      <c r="S341" s="17">
        <f>SUM(ENERO:DICIEMBRE!S341)</f>
        <v>0</v>
      </c>
      <c r="T341" s="17">
        <f>SUM(ENERO:DICIEMBRE!T341)</f>
        <v>0</v>
      </c>
      <c r="U341" s="17">
        <f>SUM(ENERO:DICIEMBRE!U341)</f>
        <v>0</v>
      </c>
      <c r="V341" s="17">
        <f>SUM(ENERO:DICIEMBRE!V341)</f>
        <v>0</v>
      </c>
      <c r="W341" s="17">
        <f>SUM(ENERO:DICIEMBRE!W341)</f>
        <v>0</v>
      </c>
      <c r="X341" s="17">
        <f>SUM(ENERO:DICIEMBRE!X341)</f>
        <v>0</v>
      </c>
      <c r="Y341" s="17">
        <f>SUM(ENERO:DICIEMBRE!Y341)</f>
        <v>0</v>
      </c>
      <c r="Z341" s="17">
        <f>SUM(ENERO:DICIEMBRE!Z341)</f>
        <v>0</v>
      </c>
      <c r="AA341" s="17">
        <f>SUM(ENERO:DICIEMBRE!AA341)</f>
        <v>0</v>
      </c>
      <c r="AB341" s="17">
        <f>SUM(ENERO:DICIEMBRE!AB341)</f>
        <v>0</v>
      </c>
      <c r="AC341" s="17">
        <f>SUM(ENERO:DICIEMBRE!AC341)</f>
        <v>0</v>
      </c>
      <c r="AD341" s="17">
        <f>SUM(ENERO:DICIEMBRE!AD341)</f>
        <v>0</v>
      </c>
      <c r="AE341" s="17">
        <f>SUM(ENERO:DICIEMBRE!AE341)</f>
        <v>0</v>
      </c>
      <c r="AF341" s="17">
        <f>SUM(ENERO:DICIEMBRE!AF341)</f>
        <v>0</v>
      </c>
      <c r="AG341" s="17">
        <f>SUM(ENERO:DICIEMBRE!AG341)</f>
        <v>0</v>
      </c>
      <c r="AH341" s="17">
        <f>SUM(ENERO:DICIEMBRE!AH341)</f>
        <v>0</v>
      </c>
      <c r="AI341" s="17">
        <f>SUM(ENERO:DICIEMBRE!AI341)</f>
        <v>0</v>
      </c>
      <c r="AJ341" s="17">
        <f>SUM(ENERO:DICIEMBRE!AJ341)</f>
        <v>0</v>
      </c>
      <c r="AK341" s="17">
        <f>SUM(ENERO:DICIEMBRE!AK341)</f>
        <v>0</v>
      </c>
      <c r="AL341" s="17">
        <f>SUM(ENERO:DICIEMBRE!AL341)</f>
        <v>0</v>
      </c>
      <c r="AM341" s="17">
        <f>SUM(ENERO:DICIEMBRE!AM341)</f>
        <v>0</v>
      </c>
      <c r="AN341" s="17">
        <f>SUM(ENERO:DICIEMBRE!AN341)</f>
        <v>0</v>
      </c>
      <c r="AO341" s="17">
        <f>SUM(ENERO:DICIEMBRE!AO341)</f>
        <v>0</v>
      </c>
      <c r="AP341" s="17">
        <f>SUM(ENERO:DICIEMBRE!AP341)</f>
        <v>0</v>
      </c>
      <c r="AQ341" s="17">
        <f>SUM(ENERO:DICIEMBRE!AQ341)</f>
        <v>0</v>
      </c>
      <c r="AR341" s="17">
        <f>SUM(ENERO:DICIEMBRE!AR341)</f>
        <v>0</v>
      </c>
      <c r="AS341" t="str">
        <f t="shared" ref="AS341:AS343" si="270">CA341&amp;CB341</f>
        <v/>
      </c>
      <c r="CA341" s="23" t="str">
        <f t="shared" ref="CA341:CA344" si="271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72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4">
        <f t="shared" ref="CO341:CO344" si="273">IF(AND($F341&gt;0,AQ341=""),1,IF(AQ341&gt;$F341,1,0))</f>
        <v>0</v>
      </c>
      <c r="CP341" s="24">
        <f t="shared" ref="CP341:CP344" si="274">IF(AND(AK341+AL341&gt;0,AR341=""),1,IF(AR341&gt;AK341+AL341,1,0))</f>
        <v>0</v>
      </c>
    </row>
    <row r="342" spans="1:94" customFormat="1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69"/>
        <v>0</v>
      </c>
      <c r="F342" s="403">
        <f t="shared" si="269"/>
        <v>0</v>
      </c>
      <c r="G342" s="17">
        <f>SUM(ENERO:DICIEMBRE!G342)</f>
        <v>0</v>
      </c>
      <c r="H342" s="17">
        <f>SUM(ENERO:DICIEMBRE!H342)</f>
        <v>0</v>
      </c>
      <c r="I342" s="17">
        <f>SUM(ENERO:DICIEMBRE!I342)</f>
        <v>0</v>
      </c>
      <c r="J342" s="17">
        <f>SUM(ENERO:DICIEMBRE!J342)</f>
        <v>0</v>
      </c>
      <c r="K342" s="17">
        <f>SUM(ENERO:DICIEMBRE!K342)</f>
        <v>0</v>
      </c>
      <c r="L342" s="17">
        <f>SUM(ENERO:DICIEMBRE!L342)</f>
        <v>0</v>
      </c>
      <c r="M342" s="17">
        <f>SUM(ENERO:DICIEMBRE!M342)</f>
        <v>0</v>
      </c>
      <c r="N342" s="17">
        <f>SUM(ENERO:DICIEMBRE!N342)</f>
        <v>0</v>
      </c>
      <c r="O342" s="17">
        <f>SUM(ENERO:DICIEMBRE!O342)</f>
        <v>0</v>
      </c>
      <c r="P342" s="17">
        <f>SUM(ENERO:DICIEMBRE!P342)</f>
        <v>0</v>
      </c>
      <c r="Q342" s="17">
        <f>SUM(ENERO:DICIEMBRE!Q342)</f>
        <v>0</v>
      </c>
      <c r="R342" s="17">
        <f>SUM(ENERO:DICIEMBRE!R342)</f>
        <v>0</v>
      </c>
      <c r="S342" s="17">
        <f>SUM(ENERO:DICIEMBRE!S342)</f>
        <v>0</v>
      </c>
      <c r="T342" s="17">
        <f>SUM(ENERO:DICIEMBRE!T342)</f>
        <v>0</v>
      </c>
      <c r="U342" s="17">
        <f>SUM(ENERO:DICIEMBRE!U342)</f>
        <v>0</v>
      </c>
      <c r="V342" s="17">
        <f>SUM(ENERO:DICIEMBRE!V342)</f>
        <v>0</v>
      </c>
      <c r="W342" s="17">
        <f>SUM(ENERO:DICIEMBRE!W342)</f>
        <v>0</v>
      </c>
      <c r="X342" s="17">
        <f>SUM(ENERO:DICIEMBRE!X342)</f>
        <v>0</v>
      </c>
      <c r="Y342" s="17">
        <f>SUM(ENERO:DICIEMBRE!Y342)</f>
        <v>0</v>
      </c>
      <c r="Z342" s="17">
        <f>SUM(ENERO:DICIEMBRE!Z342)</f>
        <v>0</v>
      </c>
      <c r="AA342" s="17">
        <f>SUM(ENERO:DICIEMBRE!AA342)</f>
        <v>0</v>
      </c>
      <c r="AB342" s="17">
        <f>SUM(ENERO:DICIEMBRE!AB342)</f>
        <v>0</v>
      </c>
      <c r="AC342" s="17">
        <f>SUM(ENERO:DICIEMBRE!AC342)</f>
        <v>0</v>
      </c>
      <c r="AD342" s="17">
        <f>SUM(ENERO:DICIEMBRE!AD342)</f>
        <v>0</v>
      </c>
      <c r="AE342" s="17">
        <f>SUM(ENERO:DICIEMBRE!AE342)</f>
        <v>0</v>
      </c>
      <c r="AF342" s="17">
        <f>SUM(ENERO:DICIEMBRE!AF342)</f>
        <v>0</v>
      </c>
      <c r="AG342" s="17">
        <f>SUM(ENERO:DICIEMBRE!AG342)</f>
        <v>0</v>
      </c>
      <c r="AH342" s="17">
        <f>SUM(ENERO:DICIEMBRE!AH342)</f>
        <v>0</v>
      </c>
      <c r="AI342" s="17">
        <f>SUM(ENERO:DICIEMBRE!AI342)</f>
        <v>0</v>
      </c>
      <c r="AJ342" s="17">
        <f>SUM(ENERO:DICIEMBRE!AJ342)</f>
        <v>0</v>
      </c>
      <c r="AK342" s="17">
        <f>SUM(ENERO:DICIEMBRE!AK342)</f>
        <v>0</v>
      </c>
      <c r="AL342" s="17">
        <f>SUM(ENERO:DICIEMBRE!AL342)</f>
        <v>0</v>
      </c>
      <c r="AM342" s="17">
        <f>SUM(ENERO:DICIEMBRE!AM342)</f>
        <v>0</v>
      </c>
      <c r="AN342" s="17">
        <f>SUM(ENERO:DICIEMBRE!AN342)</f>
        <v>0</v>
      </c>
      <c r="AO342" s="17">
        <f>SUM(ENERO:DICIEMBRE!AO342)</f>
        <v>0</v>
      </c>
      <c r="AP342" s="17">
        <f>SUM(ENERO:DICIEMBRE!AP342)</f>
        <v>0</v>
      </c>
      <c r="AQ342" s="17">
        <f>SUM(ENERO:DICIEMBRE!AQ342)</f>
        <v>0</v>
      </c>
      <c r="AR342" s="17">
        <f>SUM(ENERO:DICIEMBRE!AR342)</f>
        <v>0</v>
      </c>
      <c r="AS342" t="str">
        <f t="shared" si="270"/>
        <v/>
      </c>
      <c r="CA342" s="23" t="str">
        <f t="shared" si="271"/>
        <v/>
      </c>
      <c r="CB342" s="23" t="str">
        <f t="shared" si="272"/>
        <v/>
      </c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4">
        <f t="shared" si="273"/>
        <v>0</v>
      </c>
      <c r="CP342" s="24">
        <f t="shared" si="274"/>
        <v>0</v>
      </c>
    </row>
    <row r="343" spans="1:94" customFormat="1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69"/>
        <v>0</v>
      </c>
      <c r="F343" s="403">
        <f t="shared" si="269"/>
        <v>0</v>
      </c>
      <c r="G343" s="17">
        <f>SUM(ENERO:DICIEMBRE!G343)</f>
        <v>0</v>
      </c>
      <c r="H343" s="17">
        <f>SUM(ENERO:DICIEMBRE!H343)</f>
        <v>0</v>
      </c>
      <c r="I343" s="17">
        <f>SUM(ENERO:DICIEMBRE!I343)</f>
        <v>0</v>
      </c>
      <c r="J343" s="17">
        <f>SUM(ENERO:DICIEMBRE!J343)</f>
        <v>0</v>
      </c>
      <c r="K343" s="17">
        <f>SUM(ENERO:DICIEMBRE!K343)</f>
        <v>0</v>
      </c>
      <c r="L343" s="17">
        <f>SUM(ENERO:DICIEMBRE!L343)</f>
        <v>0</v>
      </c>
      <c r="M343" s="17">
        <f>SUM(ENERO:DICIEMBRE!M343)</f>
        <v>0</v>
      </c>
      <c r="N343" s="17">
        <f>SUM(ENERO:DICIEMBRE!N343)</f>
        <v>0</v>
      </c>
      <c r="O343" s="17">
        <f>SUM(ENERO:DICIEMBRE!O343)</f>
        <v>0</v>
      </c>
      <c r="P343" s="17">
        <f>SUM(ENERO:DICIEMBRE!P343)</f>
        <v>0</v>
      </c>
      <c r="Q343" s="17">
        <f>SUM(ENERO:DICIEMBRE!Q343)</f>
        <v>0</v>
      </c>
      <c r="R343" s="17">
        <f>SUM(ENERO:DICIEMBRE!R343)</f>
        <v>0</v>
      </c>
      <c r="S343" s="17">
        <f>SUM(ENERO:DICIEMBRE!S343)</f>
        <v>0</v>
      </c>
      <c r="T343" s="17">
        <f>SUM(ENERO:DICIEMBRE!T343)</f>
        <v>0</v>
      </c>
      <c r="U343" s="17">
        <f>SUM(ENERO:DICIEMBRE!U343)</f>
        <v>0</v>
      </c>
      <c r="V343" s="17">
        <f>SUM(ENERO:DICIEMBRE!V343)</f>
        <v>0</v>
      </c>
      <c r="W343" s="17">
        <f>SUM(ENERO:DICIEMBRE!W343)</f>
        <v>0</v>
      </c>
      <c r="X343" s="17">
        <f>SUM(ENERO:DICIEMBRE!X343)</f>
        <v>0</v>
      </c>
      <c r="Y343" s="17">
        <f>SUM(ENERO:DICIEMBRE!Y343)</f>
        <v>0</v>
      </c>
      <c r="Z343" s="17">
        <f>SUM(ENERO:DICIEMBRE!Z343)</f>
        <v>0</v>
      </c>
      <c r="AA343" s="17">
        <f>SUM(ENERO:DICIEMBRE!AA343)</f>
        <v>0</v>
      </c>
      <c r="AB343" s="17">
        <f>SUM(ENERO:DICIEMBRE!AB343)</f>
        <v>0</v>
      </c>
      <c r="AC343" s="17">
        <f>SUM(ENERO:DICIEMBRE!AC343)</f>
        <v>0</v>
      </c>
      <c r="AD343" s="17">
        <f>SUM(ENERO:DICIEMBRE!AD343)</f>
        <v>0</v>
      </c>
      <c r="AE343" s="17">
        <f>SUM(ENERO:DICIEMBRE!AE343)</f>
        <v>0</v>
      </c>
      <c r="AF343" s="17">
        <f>SUM(ENERO:DICIEMBRE!AF343)</f>
        <v>0</v>
      </c>
      <c r="AG343" s="17">
        <f>SUM(ENERO:DICIEMBRE!AG343)</f>
        <v>0</v>
      </c>
      <c r="AH343" s="17">
        <f>SUM(ENERO:DICIEMBRE!AH343)</f>
        <v>0</v>
      </c>
      <c r="AI343" s="17">
        <f>SUM(ENERO:DICIEMBRE!AI343)</f>
        <v>0</v>
      </c>
      <c r="AJ343" s="17">
        <f>SUM(ENERO:DICIEMBRE!AJ343)</f>
        <v>0</v>
      </c>
      <c r="AK343" s="17">
        <f>SUM(ENERO:DICIEMBRE!AK343)</f>
        <v>0</v>
      </c>
      <c r="AL343" s="17">
        <f>SUM(ENERO:DICIEMBRE!AL343)</f>
        <v>0</v>
      </c>
      <c r="AM343" s="17">
        <f>SUM(ENERO:DICIEMBRE!AM343)</f>
        <v>0</v>
      </c>
      <c r="AN343" s="17">
        <f>SUM(ENERO:DICIEMBRE!AN343)</f>
        <v>0</v>
      </c>
      <c r="AO343" s="17">
        <f>SUM(ENERO:DICIEMBRE!AO343)</f>
        <v>0</v>
      </c>
      <c r="AP343" s="17">
        <f>SUM(ENERO:DICIEMBRE!AP343)</f>
        <v>0</v>
      </c>
      <c r="AQ343" s="17">
        <f>SUM(ENERO:DICIEMBRE!AQ343)</f>
        <v>0</v>
      </c>
      <c r="AR343" s="17">
        <f>SUM(ENERO:DICIEMBRE!AR343)</f>
        <v>0</v>
      </c>
      <c r="AS343" t="str">
        <f t="shared" si="270"/>
        <v/>
      </c>
      <c r="CA343" s="23" t="str">
        <f t="shared" si="271"/>
        <v/>
      </c>
      <c r="CB343" s="23" t="str">
        <f t="shared" si="272"/>
        <v/>
      </c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4">
        <f t="shared" si="273"/>
        <v>0</v>
      </c>
      <c r="CP343" s="24">
        <f t="shared" si="274"/>
        <v>0</v>
      </c>
    </row>
    <row r="344" spans="1:94" customFormat="1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69"/>
        <v>0</v>
      </c>
      <c r="F344" s="203">
        <f t="shared" si="269"/>
        <v>0</v>
      </c>
      <c r="G344" s="17">
        <f>SUM(ENERO:DICIEMBRE!G344)</f>
        <v>0</v>
      </c>
      <c r="H344" s="17">
        <f>SUM(ENERO:DICIEMBRE!H344)</f>
        <v>0</v>
      </c>
      <c r="I344" s="17">
        <f>SUM(ENERO:DICIEMBRE!I344)</f>
        <v>0</v>
      </c>
      <c r="J344" s="17">
        <f>SUM(ENERO:DICIEMBRE!J344)</f>
        <v>0</v>
      </c>
      <c r="K344" s="17">
        <f>SUM(ENERO:DICIEMBRE!K344)</f>
        <v>0</v>
      </c>
      <c r="L344" s="17">
        <f>SUM(ENERO:DICIEMBRE!L344)</f>
        <v>0</v>
      </c>
      <c r="M344" s="17">
        <f>SUM(ENERO:DICIEMBRE!M344)</f>
        <v>0</v>
      </c>
      <c r="N344" s="17">
        <f>SUM(ENERO:DICIEMBRE!N344)</f>
        <v>0</v>
      </c>
      <c r="O344" s="17">
        <f>SUM(ENERO:DICIEMBRE!O344)</f>
        <v>0</v>
      </c>
      <c r="P344" s="17">
        <f>SUM(ENERO:DICIEMBRE!P344)</f>
        <v>0</v>
      </c>
      <c r="Q344" s="17">
        <f>SUM(ENERO:DICIEMBRE!Q344)</f>
        <v>0</v>
      </c>
      <c r="R344" s="17">
        <f>SUM(ENERO:DICIEMBRE!R344)</f>
        <v>0</v>
      </c>
      <c r="S344" s="17">
        <f>SUM(ENERO:DICIEMBRE!S344)</f>
        <v>0</v>
      </c>
      <c r="T344" s="17">
        <f>SUM(ENERO:DICIEMBRE!T344)</f>
        <v>0</v>
      </c>
      <c r="U344" s="17">
        <f>SUM(ENERO:DICIEMBRE!U344)</f>
        <v>0</v>
      </c>
      <c r="V344" s="17">
        <f>SUM(ENERO:DICIEMBRE!V344)</f>
        <v>0</v>
      </c>
      <c r="W344" s="17">
        <f>SUM(ENERO:DICIEMBRE!W344)</f>
        <v>0</v>
      </c>
      <c r="X344" s="17">
        <f>SUM(ENERO:DICIEMBRE!X344)</f>
        <v>0</v>
      </c>
      <c r="Y344" s="17">
        <f>SUM(ENERO:DICIEMBRE!Y344)</f>
        <v>0</v>
      </c>
      <c r="Z344" s="17">
        <f>SUM(ENERO:DICIEMBRE!Z344)</f>
        <v>0</v>
      </c>
      <c r="AA344" s="17">
        <f>SUM(ENERO:DICIEMBRE!AA344)</f>
        <v>0</v>
      </c>
      <c r="AB344" s="17">
        <f>SUM(ENERO:DICIEMBRE!AB344)</f>
        <v>0</v>
      </c>
      <c r="AC344" s="17">
        <f>SUM(ENERO:DICIEMBRE!AC344)</f>
        <v>0</v>
      </c>
      <c r="AD344" s="17">
        <f>SUM(ENERO:DICIEMBRE!AD344)</f>
        <v>0</v>
      </c>
      <c r="AE344" s="17">
        <f>SUM(ENERO:DICIEMBRE!AE344)</f>
        <v>0</v>
      </c>
      <c r="AF344" s="17">
        <f>SUM(ENERO:DICIEMBRE!AF344)</f>
        <v>0</v>
      </c>
      <c r="AG344" s="17">
        <f>SUM(ENERO:DICIEMBRE!AG344)</f>
        <v>0</v>
      </c>
      <c r="AH344" s="17">
        <f>SUM(ENERO:DICIEMBRE!AH344)</f>
        <v>0</v>
      </c>
      <c r="AI344" s="17">
        <f>SUM(ENERO:DICIEMBRE!AI344)</f>
        <v>0</v>
      </c>
      <c r="AJ344" s="17">
        <f>SUM(ENERO:DICIEMBRE!AJ344)</f>
        <v>0</v>
      </c>
      <c r="AK344" s="17">
        <f>SUM(ENERO:DICIEMBRE!AK344)</f>
        <v>0</v>
      </c>
      <c r="AL344" s="17">
        <f>SUM(ENERO:DICIEMBRE!AL344)</f>
        <v>0</v>
      </c>
      <c r="AM344" s="17">
        <f>SUM(ENERO:DICIEMBRE!AM344)</f>
        <v>0</v>
      </c>
      <c r="AN344" s="17">
        <f>SUM(ENERO:DICIEMBRE!AN344)</f>
        <v>0</v>
      </c>
      <c r="AO344" s="17">
        <f>SUM(ENERO:DICIEMBRE!AO344)</f>
        <v>0</v>
      </c>
      <c r="AP344" s="17">
        <f>SUM(ENERO:DICIEMBRE!AP344)</f>
        <v>0</v>
      </c>
      <c r="AQ344" s="17">
        <f>SUM(ENERO:DICIEMBRE!AQ344)</f>
        <v>0</v>
      </c>
      <c r="AR344" s="17">
        <f>SUM(ENERO:DICIEMBRE!AR344)</f>
        <v>0</v>
      </c>
      <c r="AS344" t="str">
        <f>CA344&amp;CB344</f>
        <v/>
      </c>
      <c r="CA344" s="23" t="str">
        <f t="shared" si="271"/>
        <v/>
      </c>
      <c r="CB344" s="23" t="str">
        <f t="shared" si="272"/>
        <v/>
      </c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4">
        <f t="shared" si="273"/>
        <v>0</v>
      </c>
      <c r="CP344" s="24">
        <f t="shared" si="274"/>
        <v>0</v>
      </c>
    </row>
    <row r="345" spans="1:94" customFormat="1" ht="15.75" x14ac:dyDescent="0.25">
      <c r="A345" s="551" t="s">
        <v>316</v>
      </c>
      <c r="B345" s="552"/>
      <c r="C345" s="552"/>
      <c r="D345" s="553"/>
      <c r="E345" s="554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</row>
    <row r="346" spans="1:94" customFormat="1" ht="31.5" x14ac:dyDescent="0.25">
      <c r="A346" s="1267" t="s">
        <v>317</v>
      </c>
      <c r="B346" s="1268"/>
      <c r="C346" s="555" t="s">
        <v>318</v>
      </c>
      <c r="D346" s="556" t="s">
        <v>319</v>
      </c>
      <c r="E346" s="557" t="s">
        <v>320</v>
      </c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</row>
    <row r="347" spans="1:94" customFormat="1" x14ac:dyDescent="0.25">
      <c r="A347" s="1269" t="s">
        <v>101</v>
      </c>
      <c r="B347" s="1270"/>
      <c r="C347" s="46"/>
      <c r="D347" s="52"/>
      <c r="E347" s="48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</row>
    <row r="348" spans="1:94" customFormat="1" x14ac:dyDescent="0.25">
      <c r="A348" s="1261" t="s">
        <v>321</v>
      </c>
      <c r="B348" s="1262"/>
      <c r="C348" s="558"/>
      <c r="D348" s="559"/>
      <c r="E348" s="25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</row>
    <row r="349" spans="1:94" customFormat="1" x14ac:dyDescent="0.25">
      <c r="A349" s="1271" t="s">
        <v>322</v>
      </c>
      <c r="B349" s="1272"/>
      <c r="C349" s="558"/>
      <c r="D349" s="559"/>
      <c r="E349" s="25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</row>
    <row r="350" spans="1:94" customFormat="1" x14ac:dyDescent="0.25">
      <c r="A350" s="1261" t="s">
        <v>106</v>
      </c>
      <c r="B350" s="1262"/>
      <c r="C350" s="558"/>
      <c r="D350" s="559"/>
      <c r="E350" s="25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</row>
    <row r="351" spans="1:94" customFormat="1" x14ac:dyDescent="0.25">
      <c r="A351" s="1261" t="s">
        <v>108</v>
      </c>
      <c r="B351" s="1262"/>
      <c r="C351" s="558"/>
      <c r="D351" s="559"/>
      <c r="E351" s="25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</row>
    <row r="352" spans="1:94" customFormat="1" x14ac:dyDescent="0.25">
      <c r="A352" s="1261" t="s">
        <v>323</v>
      </c>
      <c r="B352" s="1262"/>
      <c r="C352" s="558"/>
      <c r="D352" s="559"/>
      <c r="E352" s="25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</row>
    <row r="353" spans="1:5" customFormat="1" x14ac:dyDescent="0.25">
      <c r="A353" s="1261" t="s">
        <v>105</v>
      </c>
      <c r="B353" s="1262"/>
      <c r="C353" s="558"/>
      <c r="D353" s="559"/>
      <c r="E353" s="25"/>
    </row>
    <row r="354" spans="1:5" customFormat="1" x14ac:dyDescent="0.25">
      <c r="A354" s="1263" t="s">
        <v>324</v>
      </c>
      <c r="B354" s="1264"/>
      <c r="C354" s="558"/>
      <c r="D354" s="559"/>
      <c r="E354" s="25"/>
    </row>
    <row r="355" spans="1:5" customFormat="1" x14ac:dyDescent="0.25">
      <c r="A355" s="1263" t="s">
        <v>109</v>
      </c>
      <c r="B355" s="1264"/>
      <c r="C355" s="558"/>
      <c r="D355" s="559"/>
      <c r="E355" s="25"/>
    </row>
    <row r="356" spans="1:5" customFormat="1" x14ac:dyDescent="0.25">
      <c r="A356" s="1263" t="s">
        <v>110</v>
      </c>
      <c r="B356" s="1264"/>
      <c r="C356" s="558"/>
      <c r="D356" s="559"/>
      <c r="E356" s="25"/>
    </row>
    <row r="357" spans="1:5" customFormat="1" x14ac:dyDescent="0.25">
      <c r="A357" s="1265" t="s">
        <v>325</v>
      </c>
      <c r="B357" s="1266"/>
      <c r="C357" s="29"/>
      <c r="D357" s="34"/>
      <c r="E357" s="30"/>
    </row>
    <row r="384" spans="1:2" customFormat="1" x14ac:dyDescent="0.25">
      <c r="A384" s="560">
        <f>SUM(D12:D17,D21:D38,D44:D67,D71:D81,I71:I81,D85:D86,D91:D143,B148:B158,I148:I158,D163:D174,D179:D200,D202:D226,D231:D234,D241:D245,D250:D335,D340:D344,C347:E357)</f>
        <v>92393</v>
      </c>
      <c r="B384" s="561">
        <f>SUM(CO12:CZ344)</f>
        <v>2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9">
    <dataValidation type="whole" operator="greaterThanOrEqual" allowBlank="1" showInputMessage="1" showErrorMessage="1" errorTitle="Error" error="Favor Ingrese sólo Números." sqref="G12:AX17 G21:AX38 J71:N81 AH183 AO196 AJ183 L155 AC196 AE196 AF183 AD183 AQ196:AX196 G250:AX335 AD231:AD236 AL183 AG196 AN183 AI196 AP183:AX183 AK196 AM196 G163:AX173 G51:X63 AA51:AX67 Y51:Z66 G44:AX50 E71:H81 E85:F86 G91:AX142 C148:E157 G148:H157 F149:F150 F153 F155 F157 J148:K157 M148:AX156 L157:O157 L149:L150 L153 E241:K245 G340:AR344" xr:uid="{00000000-0002-0000-0000-000000000000}">
      <formula1>0</formula1>
    </dataValidation>
    <dataValidation type="whole" operator="equal" allowBlank="1" showInputMessage="1" showErrorMessage="1" errorTitle="Error" error="Favor Ingrese sólo Números." sqref="G64:G67 H64:X66" xr:uid="{00000000-0002-0000-0000-000001000000}">
      <formula1>0</formula1>
    </dataValidation>
    <dataValidation type="whole" operator="equal" allowBlank="1" showInputMessage="1" showErrorMessage="1" sqref="L148 L151:L152 L154 L156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" xr:uid="{00000000-0002-0000-0000-000002000000}">
      <formula1>0</formula1>
    </dataValidation>
    <dataValidation type="whole" allowBlank="1" showInputMessage="1" showErrorMessage="1" sqref="AA202:AB208 AA222:AB226 Y217:AB219 Y202:Z203" xr:uid="{00000000-0002-0000-0000-000003000000}">
      <formula1>0</formula1>
      <formula2>9.99999999999999E+40</formula2>
    </dataValidation>
    <dataValidation type="whole" allowBlank="1" showInputMessage="1" showErrorMessage="1" sqref="AV184:AV191 AW184:AX195 AQ179:AX182 AV224 AQ197:AX200 AQ184:AU195 AQ202:AR226 AS217:AT226 AS202:AT211 AU202:AU226 AW202:AX226 AV202:AV204 AV207 AV209 AV212:AV219 AV222" xr:uid="{00000000-0002-0000-0000-000004000000}">
      <formula1>0</formula1>
      <formula2>9.99999999999999E+39</formula2>
    </dataValidation>
    <dataValidation type="whole" allowBlank="1" showInputMessage="1" showErrorMessage="1" sqref="E179:E191 F192:F200" xr:uid="{00000000-0002-0000-0000-000005000000}">
      <formula1>0</formula1>
      <formula2>9.99999999999999E+34</formula2>
    </dataValidation>
    <dataValidation type="whole" allowBlank="1" showInputMessage="1" showErrorMessage="1" sqref="G202:X203 C347:E357" xr:uid="{00000000-0002-0000-0000-000006000000}">
      <formula1>0</formula1>
      <formula2>9.99999999999999E+42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00000000-0002-0000-0000-000007000000}">
      <formula1>0</formula1>
      <formula2>9.99999999999999E+38</formula2>
    </dataValidation>
    <dataValidation type="whole" allowBlank="1" showInputMessage="1" showErrorMessage="1" sqref="AC231:AC234 K231:T234 AE231:AG236 AH231:AI234" xr:uid="{00000000-0002-0000-0000-000008000000}">
      <formula1>0</formula1>
      <formula2>9.99999999999999E+37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384"/>
  <sheetViews>
    <sheetView topLeftCell="A300" workbookViewId="0">
      <selection activeCell="D71" sqref="D71:D81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7" width="11.42578125" customWidth="1"/>
    <col min="78" max="78" width="11.42578125" hidden="1" customWidth="1"/>
    <col min="79" max="104" width="11.42578125" style="2" hidden="1" customWidth="1"/>
    <col min="105" max="105" width="11.42578125" hidden="1" customWidth="1"/>
    <col min="106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502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516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515" t="s">
        <v>14</v>
      </c>
      <c r="H10" s="1310"/>
      <c r="I10" s="1502" t="s">
        <v>15</v>
      </c>
      <c r="J10" s="1268"/>
      <c r="K10" s="1301" t="s">
        <v>16</v>
      </c>
      <c r="L10" s="1268"/>
      <c r="M10" s="1502" t="s">
        <v>17</v>
      </c>
      <c r="N10" s="1268"/>
      <c r="O10" s="1502" t="s">
        <v>18</v>
      </c>
      <c r="P10" s="1268"/>
      <c r="Q10" s="1502" t="s">
        <v>19</v>
      </c>
      <c r="R10" s="1268"/>
      <c r="S10" s="1502" t="s">
        <v>20</v>
      </c>
      <c r="T10" s="1268"/>
      <c r="U10" s="1502" t="s">
        <v>21</v>
      </c>
      <c r="V10" s="1268"/>
      <c r="W10" s="1502" t="s">
        <v>22</v>
      </c>
      <c r="X10" s="1268"/>
      <c r="Y10" s="1502" t="s">
        <v>23</v>
      </c>
      <c r="Z10" s="1285"/>
      <c r="AA10" s="1502" t="s">
        <v>24</v>
      </c>
      <c r="AB10" s="1285"/>
      <c r="AC10" s="1502" t="s">
        <v>25</v>
      </c>
      <c r="AD10" s="1285"/>
      <c r="AE10" s="1502" t="s">
        <v>26</v>
      </c>
      <c r="AF10" s="1285"/>
      <c r="AG10" s="1502" t="s">
        <v>27</v>
      </c>
      <c r="AH10" s="1285"/>
      <c r="AI10" s="1502" t="s">
        <v>28</v>
      </c>
      <c r="AJ10" s="1285"/>
      <c r="AK10" s="1502" t="s">
        <v>29</v>
      </c>
      <c r="AL10" s="1285"/>
      <c r="AM10" s="1502" t="s">
        <v>30</v>
      </c>
      <c r="AN10" s="1285"/>
      <c r="AO10" s="1502" t="s">
        <v>31</v>
      </c>
      <c r="AP10" s="1529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724" t="s">
        <v>32</v>
      </c>
      <c r="E11" s="725" t="s">
        <v>33</v>
      </c>
      <c r="F11" s="12" t="s">
        <v>34</v>
      </c>
      <c r="G11" s="726" t="s">
        <v>33</v>
      </c>
      <c r="H11" s="12" t="s">
        <v>34</v>
      </c>
      <c r="I11" s="726" t="s">
        <v>33</v>
      </c>
      <c r="J11" s="12" t="s">
        <v>34</v>
      </c>
      <c r="K11" s="726" t="s">
        <v>33</v>
      </c>
      <c r="L11" s="12" t="s">
        <v>34</v>
      </c>
      <c r="M11" s="726" t="s">
        <v>33</v>
      </c>
      <c r="N11" s="12" t="s">
        <v>34</v>
      </c>
      <c r="O11" s="726" t="s">
        <v>33</v>
      </c>
      <c r="P11" s="12" t="s">
        <v>34</v>
      </c>
      <c r="Q11" s="726" t="s">
        <v>33</v>
      </c>
      <c r="R11" s="12" t="s">
        <v>34</v>
      </c>
      <c r="S11" s="726" t="s">
        <v>33</v>
      </c>
      <c r="T11" s="12" t="s">
        <v>34</v>
      </c>
      <c r="U11" s="726" t="s">
        <v>33</v>
      </c>
      <c r="V11" s="12" t="s">
        <v>34</v>
      </c>
      <c r="W11" s="726" t="s">
        <v>33</v>
      </c>
      <c r="X11" s="12" t="s">
        <v>34</v>
      </c>
      <c r="Y11" s="726" t="s">
        <v>33</v>
      </c>
      <c r="Z11" s="12" t="s">
        <v>34</v>
      </c>
      <c r="AA11" s="726" t="s">
        <v>33</v>
      </c>
      <c r="AB11" s="12" t="s">
        <v>34</v>
      </c>
      <c r="AC11" s="726" t="s">
        <v>33</v>
      </c>
      <c r="AD11" s="12" t="s">
        <v>34</v>
      </c>
      <c r="AE11" s="726" t="s">
        <v>33</v>
      </c>
      <c r="AF11" s="12" t="s">
        <v>34</v>
      </c>
      <c r="AG11" s="726" t="s">
        <v>33</v>
      </c>
      <c r="AH11" s="12" t="s">
        <v>34</v>
      </c>
      <c r="AI11" s="726" t="s">
        <v>33</v>
      </c>
      <c r="AJ11" s="12" t="s">
        <v>34</v>
      </c>
      <c r="AK11" s="726" t="s">
        <v>33</v>
      </c>
      <c r="AL11" s="12" t="s">
        <v>34</v>
      </c>
      <c r="AM11" s="726" t="s">
        <v>33</v>
      </c>
      <c r="AN11" s="12" t="s">
        <v>34</v>
      </c>
      <c r="AO11" s="726" t="s">
        <v>33</v>
      </c>
      <c r="AP11" s="722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543"/>
      <c r="C12" s="1544"/>
      <c r="D12" s="14">
        <f>SUM(E12+F12)</f>
        <v>225</v>
      </c>
      <c r="E12" s="15">
        <f>SUM(G12+I12+K12+M12+O12+Q12+S12+U12+W12+Y12+AA12+AC12+AE12+AG12+AI12+AK12+AM12+AO12)</f>
        <v>76</v>
      </c>
      <c r="F12" s="16">
        <f>SUM(H12+J12+L12+N12+P12+R12+T12+V12+X12+Z12+AB12+AD12+AF12+AH12+AJ12+AL12+AN12+AP12)</f>
        <v>149</v>
      </c>
      <c r="G12" s="17">
        <v>3</v>
      </c>
      <c r="H12" s="18">
        <v>8</v>
      </c>
      <c r="I12" s="17">
        <v>0</v>
      </c>
      <c r="J12" s="18">
        <v>0</v>
      </c>
      <c r="K12" s="17">
        <v>2</v>
      </c>
      <c r="L12" s="18">
        <v>0</v>
      </c>
      <c r="M12" s="17">
        <v>0</v>
      </c>
      <c r="N12" s="18">
        <v>0</v>
      </c>
      <c r="O12" s="17">
        <v>2</v>
      </c>
      <c r="P12" s="18">
        <v>1</v>
      </c>
      <c r="Q12" s="17">
        <v>0</v>
      </c>
      <c r="R12" s="19">
        <v>0</v>
      </c>
      <c r="S12" s="17">
        <v>2</v>
      </c>
      <c r="T12" s="19">
        <v>2</v>
      </c>
      <c r="U12" s="17">
        <v>1</v>
      </c>
      <c r="V12" s="19">
        <v>3</v>
      </c>
      <c r="W12" s="17">
        <v>0</v>
      </c>
      <c r="X12" s="19">
        <v>2</v>
      </c>
      <c r="Y12" s="17">
        <v>8</v>
      </c>
      <c r="Z12" s="19">
        <v>6</v>
      </c>
      <c r="AA12" s="17">
        <v>11</v>
      </c>
      <c r="AB12" s="19">
        <v>19</v>
      </c>
      <c r="AC12" s="17">
        <v>13</v>
      </c>
      <c r="AD12" s="19">
        <v>40</v>
      </c>
      <c r="AE12" s="17">
        <v>12</v>
      </c>
      <c r="AF12" s="19">
        <v>46</v>
      </c>
      <c r="AG12" s="17">
        <v>18</v>
      </c>
      <c r="AH12" s="19">
        <v>18</v>
      </c>
      <c r="AI12" s="17">
        <v>3</v>
      </c>
      <c r="AJ12" s="19">
        <v>4</v>
      </c>
      <c r="AK12" s="17">
        <v>0</v>
      </c>
      <c r="AL12" s="19">
        <v>0</v>
      </c>
      <c r="AM12" s="17">
        <v>0</v>
      </c>
      <c r="AN12" s="19">
        <v>0</v>
      </c>
      <c r="AO12" s="17">
        <v>1</v>
      </c>
      <c r="AP12" s="20">
        <v>0</v>
      </c>
      <c r="AQ12" s="21">
        <v>0</v>
      </c>
      <c r="AR12" s="22">
        <v>0</v>
      </c>
      <c r="AS12" s="22">
        <v>0</v>
      </c>
      <c r="AT12" s="22">
        <v>2</v>
      </c>
      <c r="AU12" s="22">
        <v>0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734</v>
      </c>
      <c r="E13" s="563">
        <f t="shared" ref="E13:F15" si="6">SUM(G13+I13+K13+M13+O13+Q13+S13+U13+W13+Y13+AA13+AC13+AE13+AG13+AI13+AK13+AM13+AO13)</f>
        <v>316</v>
      </c>
      <c r="F13" s="564">
        <f t="shared" si="6"/>
        <v>418</v>
      </c>
      <c r="G13" s="558">
        <v>2</v>
      </c>
      <c r="H13" s="25">
        <v>6</v>
      </c>
      <c r="I13" s="558">
        <v>0</v>
      </c>
      <c r="J13" s="25">
        <v>2</v>
      </c>
      <c r="K13" s="558">
        <v>4</v>
      </c>
      <c r="L13" s="25">
        <v>0</v>
      </c>
      <c r="M13" s="558">
        <v>4</v>
      </c>
      <c r="N13" s="25">
        <v>4</v>
      </c>
      <c r="O13" s="558">
        <v>4</v>
      </c>
      <c r="P13" s="25">
        <v>6</v>
      </c>
      <c r="Q13" s="558">
        <v>6</v>
      </c>
      <c r="R13" s="548">
        <v>1</v>
      </c>
      <c r="S13" s="558">
        <v>5</v>
      </c>
      <c r="T13" s="548">
        <v>4</v>
      </c>
      <c r="U13" s="558">
        <v>7</v>
      </c>
      <c r="V13" s="548">
        <v>10</v>
      </c>
      <c r="W13" s="558">
        <v>13</v>
      </c>
      <c r="X13" s="548">
        <v>11</v>
      </c>
      <c r="Y13" s="558">
        <v>45</v>
      </c>
      <c r="Z13" s="548">
        <v>33</v>
      </c>
      <c r="AA13" s="558">
        <v>99</v>
      </c>
      <c r="AB13" s="548">
        <v>83</v>
      </c>
      <c r="AC13" s="558">
        <v>46</v>
      </c>
      <c r="AD13" s="548">
        <v>78</v>
      </c>
      <c r="AE13" s="558">
        <v>39</v>
      </c>
      <c r="AF13" s="548">
        <v>126</v>
      </c>
      <c r="AG13" s="558">
        <v>36</v>
      </c>
      <c r="AH13" s="548">
        <v>43</v>
      </c>
      <c r="AI13" s="558">
        <v>6</v>
      </c>
      <c r="AJ13" s="548">
        <v>11</v>
      </c>
      <c r="AK13" s="558">
        <v>0</v>
      </c>
      <c r="AL13" s="548">
        <v>0</v>
      </c>
      <c r="AM13" s="558">
        <v>0</v>
      </c>
      <c r="AN13" s="548">
        <v>0</v>
      </c>
      <c r="AO13" s="558">
        <v>0</v>
      </c>
      <c r="AP13" s="549">
        <v>0</v>
      </c>
      <c r="AQ13" s="550">
        <v>0</v>
      </c>
      <c r="AR13" s="559">
        <v>1</v>
      </c>
      <c r="AS13" s="559">
        <v>0</v>
      </c>
      <c r="AT13" s="559">
        <v>18</v>
      </c>
      <c r="AU13" s="559">
        <v>2</v>
      </c>
      <c r="AV13" s="559">
        <v>0</v>
      </c>
      <c r="AW13" s="559">
        <v>0</v>
      </c>
      <c r="AX13" s="25">
        <v>0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5</v>
      </c>
      <c r="E14" s="563">
        <f t="shared" si="6"/>
        <v>1</v>
      </c>
      <c r="F14" s="564">
        <f t="shared" si="6"/>
        <v>4</v>
      </c>
      <c r="G14" s="558">
        <v>0</v>
      </c>
      <c r="H14" s="25">
        <v>0</v>
      </c>
      <c r="I14" s="558">
        <v>0</v>
      </c>
      <c r="J14" s="25">
        <v>0</v>
      </c>
      <c r="K14" s="558">
        <v>1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0</v>
      </c>
      <c r="R14" s="548">
        <v>0</v>
      </c>
      <c r="S14" s="558">
        <v>0</v>
      </c>
      <c r="T14" s="548">
        <v>0</v>
      </c>
      <c r="U14" s="558">
        <v>0</v>
      </c>
      <c r="V14" s="548">
        <v>0</v>
      </c>
      <c r="W14" s="558">
        <v>0</v>
      </c>
      <c r="X14" s="548">
        <v>0</v>
      </c>
      <c r="Y14" s="558">
        <v>0</v>
      </c>
      <c r="Z14" s="548">
        <v>0</v>
      </c>
      <c r="AA14" s="558">
        <v>0</v>
      </c>
      <c r="AB14" s="548">
        <v>1</v>
      </c>
      <c r="AC14" s="558">
        <v>0</v>
      </c>
      <c r="AD14" s="548">
        <v>2</v>
      </c>
      <c r="AE14" s="558">
        <v>0</v>
      </c>
      <c r="AF14" s="548">
        <v>0</v>
      </c>
      <c r="AG14" s="558">
        <v>0</v>
      </c>
      <c r="AH14" s="548">
        <v>1</v>
      </c>
      <c r="AI14" s="558">
        <v>0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190</v>
      </c>
      <c r="E15" s="563">
        <f t="shared" si="6"/>
        <v>79</v>
      </c>
      <c r="F15" s="564">
        <f t="shared" si="6"/>
        <v>111</v>
      </c>
      <c r="G15" s="558">
        <v>0</v>
      </c>
      <c r="H15" s="25">
        <v>1</v>
      </c>
      <c r="I15" s="558">
        <v>1</v>
      </c>
      <c r="J15" s="25">
        <v>0</v>
      </c>
      <c r="K15" s="558">
        <v>0</v>
      </c>
      <c r="L15" s="25">
        <v>0</v>
      </c>
      <c r="M15" s="558">
        <v>0</v>
      </c>
      <c r="N15" s="548">
        <v>1</v>
      </c>
      <c r="O15" s="558">
        <v>1</v>
      </c>
      <c r="P15" s="548">
        <v>0</v>
      </c>
      <c r="Q15" s="558">
        <v>0</v>
      </c>
      <c r="R15" s="548">
        <v>0</v>
      </c>
      <c r="S15" s="558">
        <v>3</v>
      </c>
      <c r="T15" s="548">
        <v>1</v>
      </c>
      <c r="U15" s="558">
        <v>4</v>
      </c>
      <c r="V15" s="548">
        <v>4</v>
      </c>
      <c r="W15" s="558">
        <v>4</v>
      </c>
      <c r="X15" s="548">
        <v>1</v>
      </c>
      <c r="Y15" s="558">
        <v>5</v>
      </c>
      <c r="Z15" s="548">
        <v>4</v>
      </c>
      <c r="AA15" s="558">
        <v>17</v>
      </c>
      <c r="AB15" s="548">
        <v>9</v>
      </c>
      <c r="AC15" s="558">
        <v>12</v>
      </c>
      <c r="AD15" s="548">
        <v>32</v>
      </c>
      <c r="AE15" s="558">
        <v>16</v>
      </c>
      <c r="AF15" s="548">
        <v>31</v>
      </c>
      <c r="AG15" s="558">
        <v>12</v>
      </c>
      <c r="AH15" s="548">
        <v>22</v>
      </c>
      <c r="AI15" s="558">
        <v>4</v>
      </c>
      <c r="AJ15" s="548">
        <v>5</v>
      </c>
      <c r="AK15" s="558">
        <v>0</v>
      </c>
      <c r="AL15" s="548">
        <v>0</v>
      </c>
      <c r="AM15" s="558">
        <v>0</v>
      </c>
      <c r="AN15" s="548">
        <v>0</v>
      </c>
      <c r="AO15" s="558">
        <v>0</v>
      </c>
      <c r="AP15" s="549">
        <v>0</v>
      </c>
      <c r="AQ15" s="550">
        <v>0</v>
      </c>
      <c r="AR15" s="559">
        <v>1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16</v>
      </c>
      <c r="E16" s="15">
        <f>SUM(G16+I16+K16+M16+O16+Q16+S16+U16+W16+Y16+AA16+AC16+AE16+AG16+AI16+AK16+AM16+AO16)</f>
        <v>3</v>
      </c>
      <c r="F16" s="16">
        <f>SUM(H16+J16+L16+N16+P16+R16+T16+V16+X16+Z16+AB16+AD16+AF16+AH16+AJ16+AL16+AN16+AP16)</f>
        <v>13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2</v>
      </c>
      <c r="AF16" s="19">
        <v>10</v>
      </c>
      <c r="AG16" s="17">
        <v>1</v>
      </c>
      <c r="AH16" s="19">
        <v>1</v>
      </c>
      <c r="AI16" s="17">
        <v>0</v>
      </c>
      <c r="AJ16" s="19">
        <v>2</v>
      </c>
      <c r="AK16" s="17">
        <v>0</v>
      </c>
      <c r="AL16" s="19">
        <v>0</v>
      </c>
      <c r="AM16" s="17">
        <v>0</v>
      </c>
      <c r="AN16" s="19">
        <v>0</v>
      </c>
      <c r="AO16" s="17">
        <v>0</v>
      </c>
      <c r="AP16" s="20">
        <v>0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customFormat="1" ht="15" customHeight="1" x14ac:dyDescent="0.25">
      <c r="A17" s="1476" t="s">
        <v>40</v>
      </c>
      <c r="B17" s="1499"/>
      <c r="C17" s="1477"/>
      <c r="D17" s="26">
        <f t="shared" si="5"/>
        <v>42</v>
      </c>
      <c r="E17" s="27">
        <f>SUM(G17+I17+K17+M17+O17+Q17+S17+U17+W17+Y17+AA17+AC17+AE17+AG17+AI17+AK17+AM17+AO17)</f>
        <v>9</v>
      </c>
      <c r="F17" s="28">
        <f>SUM(H17+J17+L17+N17+P17+R17+T17+V17+X17+Z17+AB17+AD17+AF17+AH17+AJ17+AL17+AN17+AP17)</f>
        <v>33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2</v>
      </c>
      <c r="AD17" s="31">
        <v>3</v>
      </c>
      <c r="AE17" s="29">
        <v>4</v>
      </c>
      <c r="AF17" s="31">
        <v>20</v>
      </c>
      <c r="AG17" s="29">
        <v>1</v>
      </c>
      <c r="AH17" s="31">
        <v>7</v>
      </c>
      <c r="AI17" s="29">
        <v>2</v>
      </c>
      <c r="AJ17" s="31">
        <v>3</v>
      </c>
      <c r="AK17" s="29">
        <v>0</v>
      </c>
      <c r="AL17" s="31">
        <v>0</v>
      </c>
      <c r="AM17" s="29">
        <v>0</v>
      </c>
      <c r="AN17" s="31">
        <v>0</v>
      </c>
      <c r="AO17" s="29">
        <v>0</v>
      </c>
      <c r="AP17" s="32">
        <v>0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I17" s="2"/>
      <c r="CJ17" s="2"/>
      <c r="CK17" s="2"/>
      <c r="CL17" s="2"/>
      <c r="CM17" s="2"/>
      <c r="CN17" s="2"/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customFormat="1" ht="18" customHeigh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</row>
    <row r="19" spans="1:100" customFormat="1" x14ac:dyDescent="0.25">
      <c r="A19" s="1286" t="s">
        <v>42</v>
      </c>
      <c r="B19" s="1287"/>
      <c r="C19" s="1288"/>
      <c r="D19" s="1502" t="s">
        <v>43</v>
      </c>
      <c r="E19" s="1301"/>
      <c r="F19" s="1268"/>
      <c r="G19" s="1491" t="s">
        <v>14</v>
      </c>
      <c r="H19" s="1492"/>
      <c r="I19" s="1268" t="s">
        <v>15</v>
      </c>
      <c r="J19" s="1540"/>
      <c r="K19" s="1502" t="s">
        <v>16</v>
      </c>
      <c r="L19" s="1268"/>
      <c r="M19" s="1268" t="s">
        <v>17</v>
      </c>
      <c r="N19" s="1540"/>
      <c r="O19" s="1502" t="s">
        <v>18</v>
      </c>
      <c r="P19" s="1268"/>
      <c r="Q19" s="1502" t="s">
        <v>19</v>
      </c>
      <c r="R19" s="1268"/>
      <c r="S19" s="1502" t="s">
        <v>20</v>
      </c>
      <c r="T19" s="1268"/>
      <c r="U19" s="1502" t="s">
        <v>21</v>
      </c>
      <c r="V19" s="1268"/>
      <c r="W19" s="1301" t="s">
        <v>22</v>
      </c>
      <c r="X19" s="1301"/>
      <c r="Y19" s="1502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529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</row>
    <row r="20" spans="1:100" customFormat="1" ht="30.75" customHeight="1" x14ac:dyDescent="0.25">
      <c r="A20" s="1292"/>
      <c r="B20" s="1293"/>
      <c r="C20" s="1294"/>
      <c r="D20" s="726" t="s">
        <v>32</v>
      </c>
      <c r="E20" s="723" t="s">
        <v>33</v>
      </c>
      <c r="F20" s="39" t="s">
        <v>34</v>
      </c>
      <c r="G20" s="726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726" t="s">
        <v>33</v>
      </c>
      <c r="V20" s="12" t="s">
        <v>34</v>
      </c>
      <c r="W20" s="723" t="s">
        <v>33</v>
      </c>
      <c r="X20" s="42" t="s">
        <v>34</v>
      </c>
      <c r="Y20" s="726" t="s">
        <v>33</v>
      </c>
      <c r="Z20" s="12" t="s">
        <v>34</v>
      </c>
      <c r="AA20" s="723" t="s">
        <v>33</v>
      </c>
      <c r="AB20" s="42" t="s">
        <v>34</v>
      </c>
      <c r="AC20" s="726" t="s">
        <v>33</v>
      </c>
      <c r="AD20" s="12" t="s">
        <v>34</v>
      </c>
      <c r="AE20" s="723" t="s">
        <v>33</v>
      </c>
      <c r="AF20" s="42" t="s">
        <v>34</v>
      </c>
      <c r="AG20" s="726" t="s">
        <v>33</v>
      </c>
      <c r="AH20" s="12" t="s">
        <v>34</v>
      </c>
      <c r="AI20" s="723" t="s">
        <v>33</v>
      </c>
      <c r="AJ20" s="42" t="s">
        <v>34</v>
      </c>
      <c r="AK20" s="726" t="s">
        <v>33</v>
      </c>
      <c r="AL20" s="12" t="s">
        <v>34</v>
      </c>
      <c r="AM20" s="723" t="s">
        <v>33</v>
      </c>
      <c r="AN20" s="12" t="s">
        <v>34</v>
      </c>
      <c r="AO20" s="723" t="s">
        <v>33</v>
      </c>
      <c r="AP20" s="722" t="s">
        <v>34</v>
      </c>
      <c r="AQ20" s="1304"/>
      <c r="AR20" s="1487"/>
      <c r="AS20" s="1383"/>
      <c r="AT20" s="1383"/>
      <c r="AU20" s="1383"/>
      <c r="AV20" s="1399"/>
      <c r="AW20" s="1399"/>
      <c r="AX20" s="1338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</row>
    <row r="21" spans="1:100" customFormat="1" ht="15" customHeight="1" x14ac:dyDescent="0.25">
      <c r="A21" s="1541" t="s">
        <v>46</v>
      </c>
      <c r="B21" s="1482"/>
      <c r="C21" s="1483"/>
      <c r="D21" s="688">
        <f>SUM(E21+F21)</f>
        <v>38</v>
      </c>
      <c r="E21" s="651">
        <f>SUM(G21+I21+K21+M21+O21+Q21+S21+U21+W21+Y21+AA21+AC21+AE21+AG21+AI21+AK21+AM21+AO21)</f>
        <v>18</v>
      </c>
      <c r="F21" s="45">
        <f>SUM(H21+J21+L21+N21+P21+R21+T21+V21+X21+Z21+AB21+AD21+AF21+AH21+AJ21+AL21+AN21+AP21)</f>
        <v>20</v>
      </c>
      <c r="G21" s="689">
        <v>0</v>
      </c>
      <c r="H21" s="47">
        <v>0</v>
      </c>
      <c r="I21" s="689">
        <v>0</v>
      </c>
      <c r="J21" s="660">
        <v>0</v>
      </c>
      <c r="K21" s="689">
        <v>0</v>
      </c>
      <c r="L21" s="47">
        <v>0</v>
      </c>
      <c r="M21" s="689">
        <v>0</v>
      </c>
      <c r="N21" s="660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647">
        <v>0</v>
      </c>
      <c r="X21" s="690">
        <v>0</v>
      </c>
      <c r="Y21" s="689">
        <v>1</v>
      </c>
      <c r="Z21" s="47">
        <v>3</v>
      </c>
      <c r="AA21" s="647">
        <v>13</v>
      </c>
      <c r="AB21" s="690">
        <v>11</v>
      </c>
      <c r="AC21" s="689">
        <v>2</v>
      </c>
      <c r="AD21" s="47">
        <v>1</v>
      </c>
      <c r="AE21" s="647">
        <v>1</v>
      </c>
      <c r="AF21" s="690">
        <v>3</v>
      </c>
      <c r="AG21" s="689">
        <v>0</v>
      </c>
      <c r="AH21" s="47">
        <v>2</v>
      </c>
      <c r="AI21" s="647">
        <v>1</v>
      </c>
      <c r="AJ21" s="690">
        <v>0</v>
      </c>
      <c r="AK21" s="689">
        <v>0</v>
      </c>
      <c r="AL21" s="47">
        <v>0</v>
      </c>
      <c r="AM21" s="647">
        <v>0</v>
      </c>
      <c r="AN21" s="47">
        <v>0</v>
      </c>
      <c r="AO21" s="647">
        <v>0</v>
      </c>
      <c r="AP21" s="50">
        <v>0</v>
      </c>
      <c r="AQ21" s="691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660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I21" s="2"/>
      <c r="CJ21" s="2"/>
      <c r="CK21" s="2"/>
      <c r="CL21" s="2"/>
      <c r="CM21" s="2"/>
      <c r="CN21" s="2"/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customFormat="1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I22" s="2"/>
      <c r="CJ22" s="2"/>
      <c r="CK22" s="2"/>
      <c r="CL22" s="2"/>
      <c r="CM22" s="2"/>
      <c r="CN22" s="2"/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customFormat="1" ht="15" customHeight="1" x14ac:dyDescent="0.25">
      <c r="A23" s="1276" t="s">
        <v>48</v>
      </c>
      <c r="B23" s="1277"/>
      <c r="C23" s="1278"/>
      <c r="D23" s="562">
        <f t="shared" si="24"/>
        <v>148</v>
      </c>
      <c r="E23" s="563">
        <f t="shared" ref="E23:F33" si="31">SUM(G23+I23+K23+M23+O23+Q23+S23+U23+W23+Y23+AA23+AC23+AE23+AG23+AI23+AK23+AM23+AO23)</f>
        <v>68</v>
      </c>
      <c r="F23" s="564">
        <f t="shared" si="31"/>
        <v>80</v>
      </c>
      <c r="G23" s="558">
        <v>0</v>
      </c>
      <c r="H23" s="548">
        <v>0</v>
      </c>
      <c r="I23" s="558">
        <v>0</v>
      </c>
      <c r="J23" s="25">
        <v>0</v>
      </c>
      <c r="K23" s="558">
        <v>1</v>
      </c>
      <c r="L23" s="548">
        <v>0</v>
      </c>
      <c r="M23" s="558">
        <v>0</v>
      </c>
      <c r="N23" s="25">
        <v>1</v>
      </c>
      <c r="O23" s="558">
        <v>1</v>
      </c>
      <c r="P23" s="548">
        <v>2</v>
      </c>
      <c r="Q23" s="558">
        <v>0</v>
      </c>
      <c r="R23" s="548">
        <v>0</v>
      </c>
      <c r="S23" s="558">
        <v>1</v>
      </c>
      <c r="T23" s="548">
        <v>1</v>
      </c>
      <c r="U23" s="558">
        <v>2</v>
      </c>
      <c r="V23" s="548">
        <v>3</v>
      </c>
      <c r="W23" s="547">
        <v>0</v>
      </c>
      <c r="X23" s="567">
        <v>3</v>
      </c>
      <c r="Y23" s="558">
        <v>8</v>
      </c>
      <c r="Z23" s="548">
        <v>7</v>
      </c>
      <c r="AA23" s="547">
        <v>27</v>
      </c>
      <c r="AB23" s="567">
        <v>17</v>
      </c>
      <c r="AC23" s="558">
        <v>6</v>
      </c>
      <c r="AD23" s="548">
        <v>19</v>
      </c>
      <c r="AE23" s="547">
        <v>10</v>
      </c>
      <c r="AF23" s="567">
        <v>19</v>
      </c>
      <c r="AG23" s="558">
        <v>10</v>
      </c>
      <c r="AH23" s="548">
        <v>4</v>
      </c>
      <c r="AI23" s="547">
        <v>2</v>
      </c>
      <c r="AJ23" s="567">
        <v>4</v>
      </c>
      <c r="AK23" s="558">
        <v>0</v>
      </c>
      <c r="AL23" s="548">
        <v>0</v>
      </c>
      <c r="AM23" s="547">
        <v>0</v>
      </c>
      <c r="AN23" s="548">
        <v>0</v>
      </c>
      <c r="AO23" s="547">
        <v>0</v>
      </c>
      <c r="AP23" s="549">
        <v>0</v>
      </c>
      <c r="AQ23" s="550">
        <v>0</v>
      </c>
      <c r="AR23" s="559">
        <v>0</v>
      </c>
      <c r="AS23" s="559">
        <v>0</v>
      </c>
      <c r="AT23" s="559">
        <v>0</v>
      </c>
      <c r="AU23" s="559">
        <v>4</v>
      </c>
      <c r="AV23" s="559">
        <v>1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I23" s="2"/>
      <c r="CJ23" s="2"/>
      <c r="CK23" s="2"/>
      <c r="CL23" s="2"/>
      <c r="CM23" s="2"/>
      <c r="CN23" s="2"/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customFormat="1" ht="15" customHeight="1" x14ac:dyDescent="0.25">
      <c r="A24" s="1276" t="s">
        <v>49</v>
      </c>
      <c r="B24" s="1277"/>
      <c r="C24" s="1278"/>
      <c r="D24" s="562">
        <f t="shared" si="24"/>
        <v>7</v>
      </c>
      <c r="E24" s="563">
        <f t="shared" si="31"/>
        <v>7</v>
      </c>
      <c r="F24" s="564">
        <f t="shared" si="31"/>
        <v>0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4</v>
      </c>
      <c r="R24" s="548">
        <v>0</v>
      </c>
      <c r="S24" s="558">
        <v>0</v>
      </c>
      <c r="T24" s="548">
        <v>0</v>
      </c>
      <c r="U24" s="558">
        <v>1</v>
      </c>
      <c r="V24" s="548">
        <v>0</v>
      </c>
      <c r="W24" s="547">
        <v>0</v>
      </c>
      <c r="X24" s="567">
        <v>0</v>
      </c>
      <c r="Y24" s="558">
        <v>2</v>
      </c>
      <c r="Z24" s="548">
        <v>0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2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I24" s="2"/>
      <c r="CJ24" s="2"/>
      <c r="CK24" s="2"/>
      <c r="CL24" s="2"/>
      <c r="CM24" s="2"/>
      <c r="CN24" s="2"/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customFormat="1" ht="15" customHeight="1" x14ac:dyDescent="0.25">
      <c r="A25" s="1276" t="s">
        <v>50</v>
      </c>
      <c r="B25" s="1277"/>
      <c r="C25" s="1278"/>
      <c r="D25" s="562">
        <f t="shared" si="24"/>
        <v>16</v>
      </c>
      <c r="E25" s="563">
        <f t="shared" si="31"/>
        <v>8</v>
      </c>
      <c r="F25" s="564">
        <f t="shared" si="31"/>
        <v>8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0</v>
      </c>
      <c r="N25" s="25">
        <v>0</v>
      </c>
      <c r="O25" s="558">
        <v>2</v>
      </c>
      <c r="P25" s="548">
        <v>1</v>
      </c>
      <c r="Q25" s="558">
        <v>1</v>
      </c>
      <c r="R25" s="548">
        <v>0</v>
      </c>
      <c r="S25" s="558">
        <v>0</v>
      </c>
      <c r="T25" s="548">
        <v>0</v>
      </c>
      <c r="U25" s="558">
        <v>0</v>
      </c>
      <c r="V25" s="548">
        <v>1</v>
      </c>
      <c r="W25" s="547">
        <v>4</v>
      </c>
      <c r="X25" s="567">
        <v>1</v>
      </c>
      <c r="Y25" s="558">
        <v>1</v>
      </c>
      <c r="Z25" s="548">
        <v>0</v>
      </c>
      <c r="AA25" s="547">
        <v>0</v>
      </c>
      <c r="AB25" s="567">
        <v>0</v>
      </c>
      <c r="AC25" s="558">
        <v>0</v>
      </c>
      <c r="AD25" s="548">
        <v>0</v>
      </c>
      <c r="AE25" s="547">
        <v>0</v>
      </c>
      <c r="AF25" s="567">
        <v>4</v>
      </c>
      <c r="AG25" s="558">
        <v>0</v>
      </c>
      <c r="AH25" s="548">
        <v>1</v>
      </c>
      <c r="AI25" s="547">
        <v>0</v>
      </c>
      <c r="AJ25" s="567">
        <v>0</v>
      </c>
      <c r="AK25" s="558">
        <v>0</v>
      </c>
      <c r="AL25" s="548">
        <v>0</v>
      </c>
      <c r="AM25" s="547">
        <v>0</v>
      </c>
      <c r="AN25" s="548">
        <v>0</v>
      </c>
      <c r="AO25" s="547">
        <v>0</v>
      </c>
      <c r="AP25" s="549">
        <v>0</v>
      </c>
      <c r="AQ25" s="550">
        <v>0</v>
      </c>
      <c r="AR25" s="559">
        <v>1</v>
      </c>
      <c r="AS25" s="559">
        <v>0</v>
      </c>
      <c r="AT25" s="559">
        <v>0</v>
      </c>
      <c r="AU25" s="559">
        <v>0</v>
      </c>
      <c r="AV25" s="559">
        <v>2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I25" s="2"/>
      <c r="CJ25" s="2"/>
      <c r="CK25" s="2"/>
      <c r="CL25" s="2"/>
      <c r="CM25" s="2"/>
      <c r="CN25" s="2"/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customFormat="1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>
        <v>0</v>
      </c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I26" s="2"/>
      <c r="CJ26" s="2"/>
      <c r="CK26" s="2"/>
      <c r="CL26" s="2"/>
      <c r="CM26" s="2"/>
      <c r="CN26" s="2"/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customFormat="1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>
        <v>0</v>
      </c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I27" s="2"/>
      <c r="CJ27" s="2"/>
      <c r="CK27" s="2"/>
      <c r="CL27" s="2"/>
      <c r="CM27" s="2"/>
      <c r="CN27" s="2"/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customFormat="1" ht="15" customHeight="1" x14ac:dyDescent="0.25">
      <c r="A28" s="1276" t="s">
        <v>53</v>
      </c>
      <c r="B28" s="1277"/>
      <c r="C28" s="1278"/>
      <c r="D28" s="568">
        <f t="shared" si="24"/>
        <v>4</v>
      </c>
      <c r="E28" s="563">
        <f t="shared" si="31"/>
        <v>2</v>
      </c>
      <c r="F28" s="564">
        <f t="shared" si="31"/>
        <v>2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0</v>
      </c>
      <c r="T28" s="548">
        <v>0</v>
      </c>
      <c r="U28" s="558">
        <v>0</v>
      </c>
      <c r="V28" s="548">
        <v>0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2</v>
      </c>
      <c r="AF28" s="567">
        <v>1</v>
      </c>
      <c r="AG28" s="558">
        <v>0</v>
      </c>
      <c r="AH28" s="548">
        <v>1</v>
      </c>
      <c r="AI28" s="547">
        <v>0</v>
      </c>
      <c r="AJ28" s="567">
        <v>0</v>
      </c>
      <c r="AK28" s="558">
        <v>0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I28" s="2"/>
      <c r="CJ28" s="2"/>
      <c r="CK28" s="2"/>
      <c r="CL28" s="2"/>
      <c r="CM28" s="2"/>
      <c r="CN28" s="2"/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customFormat="1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>
        <v>0</v>
      </c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I29" s="2"/>
      <c r="CJ29" s="2"/>
      <c r="CK29" s="2"/>
      <c r="CL29" s="2"/>
      <c r="CM29" s="2"/>
      <c r="CN29" s="2"/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customFormat="1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>
        <v>0</v>
      </c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I30" s="2"/>
      <c r="CJ30" s="2"/>
      <c r="CK30" s="2"/>
      <c r="CL30" s="2"/>
      <c r="CM30" s="2"/>
      <c r="CN30" s="2"/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customFormat="1" ht="15" customHeight="1" x14ac:dyDescent="0.25">
      <c r="A31" s="1276" t="s">
        <v>56</v>
      </c>
      <c r="B31" s="1277"/>
      <c r="C31" s="1278"/>
      <c r="D31" s="562">
        <f t="shared" si="24"/>
        <v>82</v>
      </c>
      <c r="E31" s="563">
        <f t="shared" si="31"/>
        <v>14</v>
      </c>
      <c r="F31" s="564">
        <f t="shared" si="31"/>
        <v>68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2</v>
      </c>
      <c r="AD31" s="548">
        <v>5</v>
      </c>
      <c r="AE31" s="547">
        <v>5</v>
      </c>
      <c r="AF31" s="567">
        <v>37</v>
      </c>
      <c r="AG31" s="558">
        <v>2</v>
      </c>
      <c r="AH31" s="548">
        <v>15</v>
      </c>
      <c r="AI31" s="547">
        <v>5</v>
      </c>
      <c r="AJ31" s="567">
        <v>11</v>
      </c>
      <c r="AK31" s="558">
        <v>0</v>
      </c>
      <c r="AL31" s="548">
        <v>0</v>
      </c>
      <c r="AM31" s="547">
        <v>0</v>
      </c>
      <c r="AN31" s="548">
        <v>0</v>
      </c>
      <c r="AO31" s="547">
        <v>0</v>
      </c>
      <c r="AP31" s="549">
        <v>0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I31" s="2"/>
      <c r="CJ31" s="2"/>
      <c r="CK31" s="2"/>
      <c r="CL31" s="2"/>
      <c r="CM31" s="2"/>
      <c r="CN31" s="2"/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customFormat="1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/>
      <c r="AR32" s="559"/>
      <c r="AS32" s="559"/>
      <c r="AT32" s="559">
        <v>0</v>
      </c>
      <c r="AU32" s="559"/>
      <c r="AV32" s="559"/>
      <c r="AW32" s="559"/>
      <c r="AX32" s="25"/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I32" s="2"/>
      <c r="CJ32" s="2"/>
      <c r="CK32" s="2"/>
      <c r="CL32" s="2"/>
      <c r="CM32" s="2"/>
      <c r="CN32" s="2"/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customFormat="1" ht="15" customHeight="1" x14ac:dyDescent="0.25">
      <c r="A33" s="1276" t="s">
        <v>58</v>
      </c>
      <c r="B33" s="1277"/>
      <c r="C33" s="1278"/>
      <c r="D33" s="562">
        <f t="shared" si="24"/>
        <v>109</v>
      </c>
      <c r="E33" s="563">
        <f t="shared" si="31"/>
        <v>58</v>
      </c>
      <c r="F33" s="564">
        <f t="shared" si="31"/>
        <v>51</v>
      </c>
      <c r="G33" s="558">
        <v>0</v>
      </c>
      <c r="H33" s="548">
        <v>0</v>
      </c>
      <c r="I33" s="558">
        <v>0</v>
      </c>
      <c r="J33" s="25">
        <v>4</v>
      </c>
      <c r="K33" s="558">
        <v>4</v>
      </c>
      <c r="L33" s="548">
        <v>0</v>
      </c>
      <c r="M33" s="558">
        <v>7</v>
      </c>
      <c r="N33" s="25">
        <v>4</v>
      </c>
      <c r="O33" s="558">
        <v>4</v>
      </c>
      <c r="P33" s="548">
        <v>6</v>
      </c>
      <c r="Q33" s="558">
        <v>4</v>
      </c>
      <c r="R33" s="548">
        <v>1</v>
      </c>
      <c r="S33" s="558">
        <v>7</v>
      </c>
      <c r="T33" s="548">
        <v>3</v>
      </c>
      <c r="U33" s="558">
        <v>5</v>
      </c>
      <c r="V33" s="548">
        <v>11</v>
      </c>
      <c r="W33" s="547">
        <v>12</v>
      </c>
      <c r="X33" s="567">
        <v>14</v>
      </c>
      <c r="Y33" s="558">
        <v>9</v>
      </c>
      <c r="Z33" s="548">
        <v>0</v>
      </c>
      <c r="AA33" s="547">
        <v>0</v>
      </c>
      <c r="AB33" s="567">
        <v>0</v>
      </c>
      <c r="AC33" s="558">
        <v>4</v>
      </c>
      <c r="AD33" s="548">
        <v>1</v>
      </c>
      <c r="AE33" s="547">
        <v>2</v>
      </c>
      <c r="AF33" s="567">
        <v>5</v>
      </c>
      <c r="AG33" s="558">
        <v>0</v>
      </c>
      <c r="AH33" s="548">
        <v>2</v>
      </c>
      <c r="AI33" s="547">
        <v>0</v>
      </c>
      <c r="AJ33" s="567">
        <v>0</v>
      </c>
      <c r="AK33" s="558">
        <v>0</v>
      </c>
      <c r="AL33" s="548">
        <v>0</v>
      </c>
      <c r="AM33" s="547">
        <v>0</v>
      </c>
      <c r="AN33" s="548">
        <v>0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6</v>
      </c>
      <c r="AV33" s="559">
        <v>0</v>
      </c>
      <c r="AW33" s="559">
        <v>0</v>
      </c>
      <c r="AX33" s="25">
        <v>0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I33" s="2"/>
      <c r="CJ33" s="2"/>
      <c r="CK33" s="2"/>
      <c r="CL33" s="2"/>
      <c r="CM33" s="2"/>
      <c r="CN33" s="2"/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customFormat="1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I34" s="2"/>
      <c r="CJ34" s="2"/>
      <c r="CK34" s="2"/>
      <c r="CL34" s="2"/>
      <c r="CM34" s="2"/>
      <c r="CN34" s="2"/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customFormat="1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I35" s="2"/>
      <c r="CJ35" s="2"/>
      <c r="CK35" s="2"/>
      <c r="CL35" s="2"/>
      <c r="CM35" s="2"/>
      <c r="CN35" s="2"/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customFormat="1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I36" s="2"/>
      <c r="CJ36" s="2"/>
      <c r="CK36" s="2"/>
      <c r="CL36" s="2"/>
      <c r="CM36" s="2"/>
      <c r="CN36" s="2"/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customFormat="1" ht="15" customHeight="1" x14ac:dyDescent="0.25">
      <c r="A37" s="1279" t="s">
        <v>62</v>
      </c>
      <c r="B37" s="1280"/>
      <c r="C37" s="1281"/>
      <c r="D37" s="562">
        <f t="shared" si="24"/>
        <v>115</v>
      </c>
      <c r="E37" s="563">
        <f t="shared" si="32"/>
        <v>39</v>
      </c>
      <c r="F37" s="564">
        <f t="shared" si="32"/>
        <v>76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6</v>
      </c>
      <c r="Z37" s="548">
        <v>4</v>
      </c>
      <c r="AA37" s="547">
        <v>12</v>
      </c>
      <c r="AB37" s="567">
        <v>13</v>
      </c>
      <c r="AC37" s="558">
        <v>9</v>
      </c>
      <c r="AD37" s="548">
        <v>29</v>
      </c>
      <c r="AE37" s="547">
        <v>6</v>
      </c>
      <c r="AF37" s="567">
        <v>30</v>
      </c>
      <c r="AG37" s="558">
        <v>4</v>
      </c>
      <c r="AH37" s="548">
        <v>0</v>
      </c>
      <c r="AI37" s="547">
        <v>2</v>
      </c>
      <c r="AJ37" s="567">
        <v>0</v>
      </c>
      <c r="AK37" s="558">
        <v>0</v>
      </c>
      <c r="AL37" s="548">
        <v>0</v>
      </c>
      <c r="AM37" s="547">
        <v>0</v>
      </c>
      <c r="AN37" s="548">
        <v>0</v>
      </c>
      <c r="AO37" s="547">
        <v>0</v>
      </c>
      <c r="AP37" s="549">
        <v>0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I37" s="2"/>
      <c r="CJ37" s="2"/>
      <c r="CK37" s="2"/>
      <c r="CL37" s="2"/>
      <c r="CM37" s="2"/>
      <c r="CN37" s="2"/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customFormat="1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I38" s="2"/>
      <c r="CJ38" s="2"/>
      <c r="CK38" s="2"/>
      <c r="CL38" s="2"/>
      <c r="CM38" s="2"/>
      <c r="CN38" s="2"/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customFormat="1" x14ac:dyDescent="0.25">
      <c r="A39" s="1540" t="s">
        <v>64</v>
      </c>
      <c r="B39" s="1540"/>
      <c r="C39" s="1540"/>
      <c r="D39" s="728">
        <f>SUM(D21:D38)</f>
        <v>519</v>
      </c>
      <c r="E39" s="729">
        <f>SUM(E21:E38)</f>
        <v>214</v>
      </c>
      <c r="F39" s="61">
        <f t="shared" ref="F39:AX39" si="34">SUM(F21:F38)</f>
        <v>305</v>
      </c>
      <c r="G39" s="728">
        <f t="shared" si="34"/>
        <v>0</v>
      </c>
      <c r="H39" s="61">
        <f t="shared" si="34"/>
        <v>0</v>
      </c>
      <c r="I39" s="728">
        <f t="shared" si="34"/>
        <v>0</v>
      </c>
      <c r="J39" s="61">
        <f t="shared" si="34"/>
        <v>4</v>
      </c>
      <c r="K39" s="728">
        <f t="shared" si="34"/>
        <v>5</v>
      </c>
      <c r="L39" s="61">
        <f t="shared" si="34"/>
        <v>0</v>
      </c>
      <c r="M39" s="728">
        <f t="shared" si="34"/>
        <v>7</v>
      </c>
      <c r="N39" s="61">
        <f t="shared" si="34"/>
        <v>5</v>
      </c>
      <c r="O39" s="728">
        <f t="shared" si="34"/>
        <v>7</v>
      </c>
      <c r="P39" s="61">
        <f t="shared" si="34"/>
        <v>9</v>
      </c>
      <c r="Q39" s="728">
        <f t="shared" si="34"/>
        <v>9</v>
      </c>
      <c r="R39" s="61">
        <f t="shared" si="34"/>
        <v>1</v>
      </c>
      <c r="S39" s="728">
        <f t="shared" si="34"/>
        <v>8</v>
      </c>
      <c r="T39" s="61">
        <f t="shared" si="34"/>
        <v>4</v>
      </c>
      <c r="U39" s="728">
        <f t="shared" si="34"/>
        <v>8</v>
      </c>
      <c r="V39" s="61">
        <f t="shared" si="34"/>
        <v>15</v>
      </c>
      <c r="W39" s="728">
        <f t="shared" si="34"/>
        <v>16</v>
      </c>
      <c r="X39" s="61">
        <f t="shared" si="34"/>
        <v>18</v>
      </c>
      <c r="Y39" s="728">
        <f t="shared" si="34"/>
        <v>27</v>
      </c>
      <c r="Z39" s="61">
        <f t="shared" si="34"/>
        <v>14</v>
      </c>
      <c r="AA39" s="728">
        <f t="shared" si="34"/>
        <v>52</v>
      </c>
      <c r="AB39" s="61">
        <f t="shared" si="34"/>
        <v>41</v>
      </c>
      <c r="AC39" s="728">
        <f t="shared" si="34"/>
        <v>23</v>
      </c>
      <c r="AD39" s="61">
        <f t="shared" si="34"/>
        <v>55</v>
      </c>
      <c r="AE39" s="728">
        <f t="shared" si="34"/>
        <v>26</v>
      </c>
      <c r="AF39" s="61">
        <f t="shared" si="34"/>
        <v>99</v>
      </c>
      <c r="AG39" s="728">
        <f t="shared" si="34"/>
        <v>16</v>
      </c>
      <c r="AH39" s="61">
        <f t="shared" si="34"/>
        <v>25</v>
      </c>
      <c r="AI39" s="728">
        <f t="shared" si="34"/>
        <v>10</v>
      </c>
      <c r="AJ39" s="61">
        <f t="shared" si="34"/>
        <v>15</v>
      </c>
      <c r="AK39" s="728">
        <f t="shared" si="34"/>
        <v>0</v>
      </c>
      <c r="AL39" s="61">
        <f t="shared" si="34"/>
        <v>0</v>
      </c>
      <c r="AM39" s="728">
        <f t="shared" si="34"/>
        <v>0</v>
      </c>
      <c r="AN39" s="61">
        <f t="shared" si="34"/>
        <v>0</v>
      </c>
      <c r="AO39" s="728">
        <f t="shared" si="34"/>
        <v>0</v>
      </c>
      <c r="AP39" s="61">
        <f t="shared" si="34"/>
        <v>0</v>
      </c>
      <c r="AQ39" s="728">
        <f t="shared" si="34"/>
        <v>0</v>
      </c>
      <c r="AR39" s="61">
        <f t="shared" si="34"/>
        <v>1</v>
      </c>
      <c r="AS39" s="728">
        <f t="shared" si="34"/>
        <v>0</v>
      </c>
      <c r="AT39" s="61">
        <f t="shared" si="34"/>
        <v>0</v>
      </c>
      <c r="AU39" s="728">
        <f t="shared" si="34"/>
        <v>12</v>
      </c>
      <c r="AV39" s="61">
        <f t="shared" si="34"/>
        <v>3</v>
      </c>
      <c r="AW39" s="728">
        <f t="shared" si="34"/>
        <v>0</v>
      </c>
      <c r="AX39" s="61">
        <f t="shared" si="34"/>
        <v>0</v>
      </c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</row>
    <row r="40" spans="1:100" customFormat="1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</row>
    <row r="41" spans="1:100" customFormat="1" ht="15" customHeigh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502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516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</row>
    <row r="42" spans="1:100" customFormat="1" x14ac:dyDescent="0.25">
      <c r="A42" s="1395"/>
      <c r="B42" s="1396"/>
      <c r="C42" s="1478"/>
      <c r="D42" s="1479"/>
      <c r="E42" s="1480"/>
      <c r="F42" s="1308"/>
      <c r="G42" s="1521" t="s">
        <v>14</v>
      </c>
      <c r="H42" s="1285"/>
      <c r="I42" s="1502" t="s">
        <v>15</v>
      </c>
      <c r="J42" s="1268"/>
      <c r="K42" s="1301" t="s">
        <v>16</v>
      </c>
      <c r="L42" s="1268"/>
      <c r="M42" s="1502" t="s">
        <v>17</v>
      </c>
      <c r="N42" s="1268"/>
      <c r="O42" s="1502" t="s">
        <v>18</v>
      </c>
      <c r="P42" s="1268"/>
      <c r="Q42" s="1502" t="s">
        <v>19</v>
      </c>
      <c r="R42" s="1268"/>
      <c r="S42" s="1502" t="s">
        <v>20</v>
      </c>
      <c r="T42" s="1268"/>
      <c r="U42" s="1502" t="s">
        <v>21</v>
      </c>
      <c r="V42" s="1268"/>
      <c r="W42" s="1502" t="s">
        <v>22</v>
      </c>
      <c r="X42" s="1268"/>
      <c r="Y42" s="1502" t="s">
        <v>23</v>
      </c>
      <c r="Z42" s="1285"/>
      <c r="AA42" s="1502" t="s">
        <v>24</v>
      </c>
      <c r="AB42" s="1285"/>
      <c r="AC42" s="1502" t="s">
        <v>25</v>
      </c>
      <c r="AD42" s="1285"/>
      <c r="AE42" s="1502" t="s">
        <v>26</v>
      </c>
      <c r="AF42" s="1285"/>
      <c r="AG42" s="1502" t="s">
        <v>27</v>
      </c>
      <c r="AH42" s="1285"/>
      <c r="AI42" s="1502" t="s">
        <v>28</v>
      </c>
      <c r="AJ42" s="1285"/>
      <c r="AK42" s="1502" t="s">
        <v>29</v>
      </c>
      <c r="AL42" s="1285"/>
      <c r="AM42" s="1502" t="s">
        <v>30</v>
      </c>
      <c r="AN42" s="1285"/>
      <c r="AO42" s="1502" t="s">
        <v>31</v>
      </c>
      <c r="AP42" s="1529"/>
      <c r="AQ42" s="1304"/>
      <c r="AR42" s="1382"/>
      <c r="AS42" s="1382"/>
      <c r="AT42" s="1382"/>
      <c r="AU42" s="1382"/>
      <c r="AV42" s="1382"/>
      <c r="AW42" s="1382"/>
      <c r="AX42" s="130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</row>
    <row r="43" spans="1:100" customFormat="1" ht="21" customHeight="1" x14ac:dyDescent="0.25">
      <c r="A43" s="1478"/>
      <c r="B43" s="1478"/>
      <c r="C43" s="1307"/>
      <c r="D43" s="724" t="s">
        <v>32</v>
      </c>
      <c r="E43" s="730" t="s">
        <v>33</v>
      </c>
      <c r="F43" s="65" t="s">
        <v>34</v>
      </c>
      <c r="G43" s="724" t="s">
        <v>33</v>
      </c>
      <c r="H43" s="65" t="s">
        <v>34</v>
      </c>
      <c r="I43" s="724" t="s">
        <v>33</v>
      </c>
      <c r="J43" s="65" t="s">
        <v>34</v>
      </c>
      <c r="K43" s="725" t="s">
        <v>33</v>
      </c>
      <c r="L43" s="65" t="s">
        <v>34</v>
      </c>
      <c r="M43" s="730" t="s">
        <v>33</v>
      </c>
      <c r="N43" s="65" t="s">
        <v>34</v>
      </c>
      <c r="O43" s="730" t="s">
        <v>33</v>
      </c>
      <c r="P43" s="65" t="s">
        <v>34</v>
      </c>
      <c r="Q43" s="730" t="s">
        <v>33</v>
      </c>
      <c r="R43" s="65" t="s">
        <v>34</v>
      </c>
      <c r="S43" s="730" t="s">
        <v>33</v>
      </c>
      <c r="T43" s="65" t="s">
        <v>34</v>
      </c>
      <c r="U43" s="721" t="s">
        <v>33</v>
      </c>
      <c r="V43" s="12" t="s">
        <v>34</v>
      </c>
      <c r="W43" s="721" t="s">
        <v>33</v>
      </c>
      <c r="X43" s="12" t="s">
        <v>34</v>
      </c>
      <c r="Y43" s="726" t="s">
        <v>33</v>
      </c>
      <c r="Z43" s="12" t="s">
        <v>34</v>
      </c>
      <c r="AA43" s="726" t="s">
        <v>33</v>
      </c>
      <c r="AB43" s="12" t="s">
        <v>34</v>
      </c>
      <c r="AC43" s="726" t="s">
        <v>33</v>
      </c>
      <c r="AD43" s="12" t="s">
        <v>34</v>
      </c>
      <c r="AE43" s="726" t="s">
        <v>33</v>
      </c>
      <c r="AF43" s="12" t="s">
        <v>34</v>
      </c>
      <c r="AG43" s="726" t="s">
        <v>33</v>
      </c>
      <c r="AH43" s="12" t="s">
        <v>34</v>
      </c>
      <c r="AI43" s="726" t="s">
        <v>33</v>
      </c>
      <c r="AJ43" s="12" t="s">
        <v>34</v>
      </c>
      <c r="AK43" s="726" t="s">
        <v>33</v>
      </c>
      <c r="AL43" s="12" t="s">
        <v>34</v>
      </c>
      <c r="AM43" s="726" t="s">
        <v>33</v>
      </c>
      <c r="AN43" s="12" t="s">
        <v>34</v>
      </c>
      <c r="AO43" s="726" t="s">
        <v>33</v>
      </c>
      <c r="AP43" s="722" t="s">
        <v>34</v>
      </c>
      <c r="AQ43" s="1305"/>
      <c r="AR43" s="1383"/>
      <c r="AS43" s="1383"/>
      <c r="AT43" s="1383"/>
      <c r="AU43" s="1383"/>
      <c r="AV43" s="1383"/>
      <c r="AW43" s="1383"/>
      <c r="AX43" s="1308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</row>
    <row r="44" spans="1:100" customFormat="1" ht="15" customHeight="1" x14ac:dyDescent="0.25">
      <c r="A44" s="1518" t="s">
        <v>70</v>
      </c>
      <c r="B44" s="1519"/>
      <c r="C44" s="1520"/>
      <c r="D44" s="692">
        <f t="shared" ref="D44:D62" si="35">SUM(E44+F44)</f>
        <v>0</v>
      </c>
      <c r="E44" s="67">
        <f>+S44+Y44+AA44+AC44+AE44+AG44+AI44+AK44+AM44+AO44</f>
        <v>0</v>
      </c>
      <c r="F44" s="661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652"/>
      <c r="AB44" s="71"/>
      <c r="AC44" s="694"/>
      <c r="AD44" s="71"/>
      <c r="AE44" s="652"/>
      <c r="AF44" s="71"/>
      <c r="AG44" s="693"/>
      <c r="AH44" s="71"/>
      <c r="AI44" s="693"/>
      <c r="AJ44" s="71"/>
      <c r="AK44" s="652"/>
      <c r="AL44" s="71"/>
      <c r="AM44" s="694"/>
      <c r="AN44" s="71"/>
      <c r="AO44" s="662"/>
      <c r="AP44" s="72"/>
      <c r="AQ44" s="695"/>
      <c r="AR44" s="74"/>
      <c r="AS44" s="74"/>
      <c r="AT44" s="74"/>
      <c r="AU44" s="74"/>
      <c r="AV44" s="74"/>
      <c r="AW44" s="74"/>
      <c r="AX44" s="663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I44" s="2"/>
      <c r="CJ44" s="2"/>
      <c r="CK44" s="2"/>
      <c r="CL44" s="2"/>
      <c r="CM44" s="2"/>
      <c r="CN44" s="2"/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customFormat="1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I45" s="2"/>
      <c r="CJ45" s="2"/>
      <c r="CK45" s="2"/>
      <c r="CL45" s="2"/>
      <c r="CM45" s="2"/>
      <c r="CN45" s="2"/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customFormat="1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I46" s="2"/>
      <c r="CJ46" s="2"/>
      <c r="CK46" s="2"/>
      <c r="CL46" s="2"/>
      <c r="CM46" s="2"/>
      <c r="CN46" s="2"/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customFormat="1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I47" s="2"/>
      <c r="CJ47" s="2"/>
      <c r="CK47" s="2"/>
      <c r="CL47" s="2"/>
      <c r="CM47" s="2"/>
      <c r="CN47" s="2"/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customFormat="1" ht="15" customHeight="1" x14ac:dyDescent="0.25">
      <c r="A48" s="1313" t="s">
        <v>74</v>
      </c>
      <c r="B48" s="1447"/>
      <c r="C48" s="1314"/>
      <c r="D48" s="76">
        <f t="shared" si="35"/>
        <v>10</v>
      </c>
      <c r="E48" s="77">
        <f>SUM(G48+I48+K48+M48+O48+Q48+S48+U48+W48+Y48+AA48+AC48+AE48+AG48+AI48+AK48+AM48+AO48)</f>
        <v>1</v>
      </c>
      <c r="F48" s="89">
        <f>SUM(H48+J48+L48+N48+P48+R48+T48+V48+X48+Z48+AB48+AD48+AF48+AH48+AJ48+AL48+AN48+AP48)</f>
        <v>9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1</v>
      </c>
      <c r="AE48" s="578">
        <v>0</v>
      </c>
      <c r="AF48" s="90">
        <v>6</v>
      </c>
      <c r="AG48" s="576">
        <v>1</v>
      </c>
      <c r="AH48" s="90">
        <v>1</v>
      </c>
      <c r="AI48" s="576">
        <v>0</v>
      </c>
      <c r="AJ48" s="88">
        <v>1</v>
      </c>
      <c r="AK48" s="578">
        <v>0</v>
      </c>
      <c r="AL48" s="90">
        <v>0</v>
      </c>
      <c r="AM48" s="576">
        <v>0</v>
      </c>
      <c r="AN48" s="88">
        <v>0</v>
      </c>
      <c r="AO48" s="578">
        <v>0</v>
      </c>
      <c r="AP48" s="580">
        <v>0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I48" s="2"/>
      <c r="CJ48" s="2"/>
      <c r="CK48" s="2"/>
      <c r="CL48" s="2"/>
      <c r="CM48" s="2"/>
      <c r="CN48" s="2"/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customFormat="1" ht="15" customHeight="1" x14ac:dyDescent="0.25">
      <c r="A49" s="1373" t="s">
        <v>75</v>
      </c>
      <c r="B49" s="1374"/>
      <c r="C49" s="1375"/>
      <c r="D49" s="91">
        <f t="shared" si="35"/>
        <v>20</v>
      </c>
      <c r="E49" s="77">
        <f>SUM(G49+I49+K49+M49+O49+Q49+S49+U49+W49+Y49+AA49+AC49+AE49+AG49+AI49+AK49+AM49+AO49)</f>
        <v>3</v>
      </c>
      <c r="F49" s="89">
        <f>SUM(H49+J49+L49+N49+P49+R49+T49+V49+X49+Z49+AB49+AD49+AF49+AH49+AJ49+AL49+AN49+AP49)</f>
        <v>17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2</v>
      </c>
      <c r="AF49" s="96">
        <v>10</v>
      </c>
      <c r="AG49" s="93">
        <v>0</v>
      </c>
      <c r="AH49" s="96">
        <v>5</v>
      </c>
      <c r="AI49" s="93">
        <v>1</v>
      </c>
      <c r="AJ49" s="94">
        <v>2</v>
      </c>
      <c r="AK49" s="97">
        <v>0</v>
      </c>
      <c r="AL49" s="98">
        <v>0</v>
      </c>
      <c r="AM49" s="93">
        <v>0</v>
      </c>
      <c r="AN49" s="94">
        <v>0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I49" s="2"/>
      <c r="CJ49" s="2"/>
      <c r="CK49" s="2"/>
      <c r="CL49" s="2"/>
      <c r="CM49" s="2"/>
      <c r="CN49" s="2"/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customFormat="1" ht="15" customHeight="1" x14ac:dyDescent="0.25">
      <c r="A50" s="1539" t="s">
        <v>76</v>
      </c>
      <c r="B50" s="1469"/>
      <c r="C50" s="1470"/>
      <c r="D50" s="731">
        <f t="shared" si="35"/>
        <v>0</v>
      </c>
      <c r="E50" s="732">
        <f>+G50+I50+K50+M50+O50+Q50+S50+U50+W50+Y50+AA50+AC50+AE50+AG50+AI50+AK50+AM50+AO50</f>
        <v>0</v>
      </c>
      <c r="F50" s="104">
        <f>+H50+J50+L50+N50+P50+R50+T50+V50+X50+Z50+AB50+AD50+AF50+AH50+AJ50+AL50+AN50+AP50</f>
        <v>0</v>
      </c>
      <c r="G50" s="733"/>
      <c r="H50" s="105"/>
      <c r="I50" s="733"/>
      <c r="J50" s="106"/>
      <c r="K50" s="733"/>
      <c r="L50" s="105"/>
      <c r="M50" s="733"/>
      <c r="N50" s="105"/>
      <c r="O50" s="733"/>
      <c r="P50" s="105"/>
      <c r="Q50" s="733"/>
      <c r="R50" s="734"/>
      <c r="S50" s="733"/>
      <c r="T50" s="734"/>
      <c r="U50" s="733"/>
      <c r="V50" s="734"/>
      <c r="W50" s="733"/>
      <c r="X50" s="734"/>
      <c r="Y50" s="733"/>
      <c r="Z50" s="734"/>
      <c r="AA50" s="733"/>
      <c r="AB50" s="734"/>
      <c r="AC50" s="735"/>
      <c r="AD50" s="734"/>
      <c r="AE50" s="736"/>
      <c r="AF50" s="734"/>
      <c r="AG50" s="733"/>
      <c r="AH50" s="734"/>
      <c r="AI50" s="733"/>
      <c r="AJ50" s="734"/>
      <c r="AK50" s="733"/>
      <c r="AL50" s="734"/>
      <c r="AM50" s="735"/>
      <c r="AN50" s="734"/>
      <c r="AO50" s="106"/>
      <c r="AP50" s="737"/>
      <c r="AQ50" s="738"/>
      <c r="AR50" s="739"/>
      <c r="AS50" s="739"/>
      <c r="AT50" s="739"/>
      <c r="AU50" s="739"/>
      <c r="AV50" s="739"/>
      <c r="AW50" s="739"/>
      <c r="AX50" s="10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I50" s="2"/>
      <c r="CJ50" s="2"/>
      <c r="CK50" s="2"/>
      <c r="CL50" s="2"/>
      <c r="CM50" s="2"/>
      <c r="CN50" s="2"/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customFormat="1" ht="15" customHeigh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I51" s="2"/>
      <c r="CJ51" s="2"/>
      <c r="CK51" s="2"/>
      <c r="CL51" s="2"/>
      <c r="CM51" s="2"/>
      <c r="CN51" s="2"/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customFormat="1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I52" s="2"/>
      <c r="CJ52" s="2"/>
      <c r="CK52" s="2"/>
      <c r="CL52" s="2"/>
      <c r="CM52" s="2"/>
      <c r="CN52" s="2"/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customFormat="1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I53" s="2"/>
      <c r="CJ53" s="2"/>
      <c r="CK53" s="2"/>
      <c r="CL53" s="2"/>
      <c r="CM53" s="2"/>
      <c r="CN53" s="2"/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customFormat="1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I54" s="2"/>
      <c r="CJ54" s="2"/>
      <c r="CK54" s="2"/>
      <c r="CL54" s="2"/>
      <c r="CM54" s="2"/>
      <c r="CN54" s="2"/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customFormat="1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I55" s="2"/>
      <c r="CJ55" s="2"/>
      <c r="CK55" s="2"/>
      <c r="CL55" s="2"/>
      <c r="CM55" s="2"/>
      <c r="CN55" s="2"/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customFormat="1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I56" s="2"/>
      <c r="CJ56" s="2"/>
      <c r="CK56" s="2"/>
      <c r="CL56" s="2"/>
      <c r="CM56" s="2"/>
      <c r="CN56" s="2"/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customFormat="1" ht="15" customHeight="1" x14ac:dyDescent="0.25">
      <c r="A57" s="1540" t="s">
        <v>4</v>
      </c>
      <c r="B57" s="1540"/>
      <c r="C57" s="1540"/>
      <c r="D57" s="731">
        <f>SUM(D51:D56)</f>
        <v>0</v>
      </c>
      <c r="E57" s="740">
        <f>SUM(E51:E56)</f>
        <v>0</v>
      </c>
      <c r="F57" s="104">
        <f>SUM(F51:F56)</f>
        <v>0</v>
      </c>
      <c r="G57" s="731">
        <f>SUM(G51:G56)</f>
        <v>0</v>
      </c>
      <c r="H57" s="740">
        <f t="shared" ref="H57:AW57" si="56">SUM(H51:H56)</f>
        <v>0</v>
      </c>
      <c r="I57" s="731">
        <f t="shared" si="56"/>
        <v>0</v>
      </c>
      <c r="J57" s="740">
        <f t="shared" si="56"/>
        <v>0</v>
      </c>
      <c r="K57" s="731">
        <f t="shared" si="56"/>
        <v>0</v>
      </c>
      <c r="L57" s="740">
        <f t="shared" si="56"/>
        <v>0</v>
      </c>
      <c r="M57" s="731">
        <f t="shared" si="56"/>
        <v>0</v>
      </c>
      <c r="N57" s="740">
        <f t="shared" si="56"/>
        <v>0</v>
      </c>
      <c r="O57" s="731">
        <f t="shared" si="56"/>
        <v>0</v>
      </c>
      <c r="P57" s="740">
        <f t="shared" si="56"/>
        <v>0</v>
      </c>
      <c r="Q57" s="731">
        <f t="shared" si="56"/>
        <v>0</v>
      </c>
      <c r="R57" s="740">
        <f t="shared" si="56"/>
        <v>0</v>
      </c>
      <c r="S57" s="731">
        <f t="shared" si="56"/>
        <v>0</v>
      </c>
      <c r="T57" s="740">
        <f t="shared" si="56"/>
        <v>0</v>
      </c>
      <c r="U57" s="731">
        <f t="shared" si="56"/>
        <v>0</v>
      </c>
      <c r="V57" s="740">
        <f t="shared" si="56"/>
        <v>0</v>
      </c>
      <c r="W57" s="731">
        <f t="shared" si="56"/>
        <v>0</v>
      </c>
      <c r="X57" s="740">
        <f t="shared" si="56"/>
        <v>0</v>
      </c>
      <c r="Y57" s="731">
        <f>SUM(Y51:Y56)</f>
        <v>0</v>
      </c>
      <c r="Z57" s="740">
        <f>SUM(Z51:Z56)</f>
        <v>0</v>
      </c>
      <c r="AA57" s="731">
        <f t="shared" si="56"/>
        <v>0</v>
      </c>
      <c r="AB57" s="740">
        <f t="shared" si="56"/>
        <v>0</v>
      </c>
      <c r="AC57" s="731">
        <f t="shared" si="56"/>
        <v>0</v>
      </c>
      <c r="AD57" s="740">
        <f t="shared" si="56"/>
        <v>0</v>
      </c>
      <c r="AE57" s="731">
        <f t="shared" si="56"/>
        <v>0</v>
      </c>
      <c r="AF57" s="740">
        <f t="shared" si="56"/>
        <v>0</v>
      </c>
      <c r="AG57" s="731">
        <f t="shared" si="56"/>
        <v>0</v>
      </c>
      <c r="AH57" s="740">
        <f t="shared" si="56"/>
        <v>0</v>
      </c>
      <c r="AI57" s="731">
        <f t="shared" si="56"/>
        <v>0</v>
      </c>
      <c r="AJ57" s="740">
        <f t="shared" si="56"/>
        <v>0</v>
      </c>
      <c r="AK57" s="731">
        <f t="shared" si="56"/>
        <v>0</v>
      </c>
      <c r="AL57" s="740">
        <f t="shared" si="56"/>
        <v>0</v>
      </c>
      <c r="AM57" s="731">
        <f t="shared" si="56"/>
        <v>0</v>
      </c>
      <c r="AN57" s="740">
        <f t="shared" si="56"/>
        <v>0</v>
      </c>
      <c r="AO57" s="731">
        <f t="shared" si="56"/>
        <v>0</v>
      </c>
      <c r="AP57" s="741">
        <f t="shared" si="56"/>
        <v>0</v>
      </c>
      <c r="AQ57" s="742">
        <f t="shared" si="56"/>
        <v>0</v>
      </c>
      <c r="AR57" s="732">
        <f t="shared" si="56"/>
        <v>0</v>
      </c>
      <c r="AS57" s="732">
        <f t="shared" si="56"/>
        <v>0</v>
      </c>
      <c r="AT57" s="732">
        <f t="shared" si="56"/>
        <v>0</v>
      </c>
      <c r="AU57" s="732">
        <f t="shared" si="56"/>
        <v>0</v>
      </c>
      <c r="AV57" s="732">
        <f>SUM(AV51:AV56)</f>
        <v>0</v>
      </c>
      <c r="AW57" s="732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</row>
    <row r="58" spans="1:100" customFormat="1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663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I58" s="2"/>
      <c r="CJ58" s="2"/>
      <c r="CK58" s="2"/>
      <c r="CL58" s="2"/>
      <c r="CM58" s="2"/>
      <c r="CN58" s="2"/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customFormat="1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I59" s="2"/>
      <c r="CJ59" s="2"/>
      <c r="CK59" s="2"/>
      <c r="CL59" s="2"/>
      <c r="CM59" s="2"/>
      <c r="CN59" s="2"/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customFormat="1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I60" s="2"/>
      <c r="CJ60" s="2"/>
      <c r="CK60" s="2"/>
      <c r="CL60" s="2"/>
      <c r="CM60" s="2"/>
      <c r="CN60" s="2"/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customFormat="1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I61" s="2"/>
      <c r="CJ61" s="2"/>
      <c r="CK61" s="2"/>
      <c r="CL61" s="2"/>
      <c r="CM61" s="2"/>
      <c r="CN61" s="2"/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customFormat="1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I62" s="2"/>
      <c r="CJ62" s="2"/>
      <c r="CK62" s="2"/>
      <c r="CL62" s="2"/>
      <c r="CM62" s="2"/>
      <c r="CN62" s="2"/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customFormat="1" ht="15" customHeight="1" x14ac:dyDescent="0.25">
      <c r="A63" s="1502" t="s">
        <v>4</v>
      </c>
      <c r="B63" s="1301"/>
      <c r="C63" s="1308"/>
      <c r="D63" s="731">
        <f>SUM(D58:D62)</f>
        <v>0</v>
      </c>
      <c r="E63" s="732">
        <f>SUM(E58:E62)</f>
        <v>0</v>
      </c>
      <c r="F63" s="743">
        <f>SUM(F58:F62)</f>
        <v>0</v>
      </c>
      <c r="G63" s="731">
        <f t="shared" ref="G63:AX63" si="67">SUM(G58:G62)</f>
        <v>0</v>
      </c>
      <c r="H63" s="740">
        <f t="shared" si="67"/>
        <v>0</v>
      </c>
      <c r="I63" s="731">
        <f t="shared" si="67"/>
        <v>0</v>
      </c>
      <c r="J63" s="740">
        <f t="shared" si="67"/>
        <v>0</v>
      </c>
      <c r="K63" s="731">
        <f t="shared" si="67"/>
        <v>0</v>
      </c>
      <c r="L63" s="740">
        <f t="shared" si="67"/>
        <v>0</v>
      </c>
      <c r="M63" s="731">
        <f t="shared" si="67"/>
        <v>0</v>
      </c>
      <c r="N63" s="740">
        <f t="shared" si="67"/>
        <v>0</v>
      </c>
      <c r="O63" s="731">
        <f t="shared" si="67"/>
        <v>0</v>
      </c>
      <c r="P63" s="740">
        <f t="shared" si="67"/>
        <v>0</v>
      </c>
      <c r="Q63" s="731">
        <f t="shared" si="67"/>
        <v>0</v>
      </c>
      <c r="R63" s="740">
        <f t="shared" si="67"/>
        <v>0</v>
      </c>
      <c r="S63" s="731">
        <f t="shared" si="67"/>
        <v>0</v>
      </c>
      <c r="T63" s="743">
        <f t="shared" si="67"/>
        <v>0</v>
      </c>
      <c r="U63" s="731">
        <f t="shared" si="67"/>
        <v>0</v>
      </c>
      <c r="V63" s="740">
        <f t="shared" si="67"/>
        <v>0</v>
      </c>
      <c r="W63" s="731">
        <f t="shared" si="67"/>
        <v>0</v>
      </c>
      <c r="X63" s="740">
        <f t="shared" si="67"/>
        <v>0</v>
      </c>
      <c r="Y63" s="731">
        <f t="shared" si="67"/>
        <v>0</v>
      </c>
      <c r="Z63" s="740">
        <f t="shared" si="67"/>
        <v>0</v>
      </c>
      <c r="AA63" s="731">
        <f t="shared" si="67"/>
        <v>0</v>
      </c>
      <c r="AB63" s="740">
        <f t="shared" si="67"/>
        <v>0</v>
      </c>
      <c r="AC63" s="731">
        <f t="shared" si="67"/>
        <v>0</v>
      </c>
      <c r="AD63" s="740">
        <f t="shared" si="67"/>
        <v>0</v>
      </c>
      <c r="AE63" s="731">
        <f t="shared" si="67"/>
        <v>0</v>
      </c>
      <c r="AF63" s="740">
        <f t="shared" si="67"/>
        <v>0</v>
      </c>
      <c r="AG63" s="731">
        <f t="shared" si="67"/>
        <v>0</v>
      </c>
      <c r="AH63" s="740">
        <f t="shared" si="67"/>
        <v>0</v>
      </c>
      <c r="AI63" s="731">
        <f t="shared" si="67"/>
        <v>0</v>
      </c>
      <c r="AJ63" s="740">
        <f t="shared" si="67"/>
        <v>0</v>
      </c>
      <c r="AK63" s="731">
        <f t="shared" si="67"/>
        <v>0</v>
      </c>
      <c r="AL63" s="740">
        <f t="shared" si="67"/>
        <v>0</v>
      </c>
      <c r="AM63" s="731">
        <f t="shared" si="67"/>
        <v>0</v>
      </c>
      <c r="AN63" s="740">
        <f t="shared" si="67"/>
        <v>0</v>
      </c>
      <c r="AO63" s="731">
        <f t="shared" si="67"/>
        <v>0</v>
      </c>
      <c r="AP63" s="741">
        <f t="shared" si="67"/>
        <v>0</v>
      </c>
      <c r="AQ63" s="742">
        <f t="shared" si="67"/>
        <v>0</v>
      </c>
      <c r="AR63" s="732">
        <f t="shared" si="67"/>
        <v>0</v>
      </c>
      <c r="AS63" s="732">
        <f t="shared" si="67"/>
        <v>0</v>
      </c>
      <c r="AT63" s="732">
        <f t="shared" si="67"/>
        <v>0</v>
      </c>
      <c r="AU63" s="732">
        <f t="shared" si="67"/>
        <v>0</v>
      </c>
      <c r="AV63" s="732">
        <f>SUM(AV58:AV62)</f>
        <v>0</v>
      </c>
      <c r="AW63" s="732">
        <f t="shared" si="67"/>
        <v>0</v>
      </c>
      <c r="AX63" s="104">
        <f t="shared" si="67"/>
        <v>0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</row>
    <row r="64" spans="1:100" customFormat="1" ht="15" customHeight="1" x14ac:dyDescent="0.25">
      <c r="A64" s="1406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653"/>
      <c r="J64" s="149"/>
      <c r="K64" s="653"/>
      <c r="L64" s="149"/>
      <c r="M64" s="653"/>
      <c r="N64" s="149"/>
      <c r="O64" s="653"/>
      <c r="P64" s="149"/>
      <c r="Q64" s="653"/>
      <c r="R64" s="149"/>
      <c r="S64" s="151"/>
      <c r="T64" s="152"/>
      <c r="U64" s="653"/>
      <c r="V64" s="149"/>
      <c r="W64" s="653"/>
      <c r="X64" s="149"/>
      <c r="Y64" s="653"/>
      <c r="Z64" s="149"/>
      <c r="AA64" s="115"/>
      <c r="AB64" s="117"/>
      <c r="AC64" s="153"/>
      <c r="AD64" s="154"/>
      <c r="AE64" s="97"/>
      <c r="AF64" s="155"/>
      <c r="AG64" s="97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I64" s="2"/>
      <c r="CJ64" s="2"/>
      <c r="CK64" s="2"/>
      <c r="CL64" s="2"/>
      <c r="CM64" s="2"/>
      <c r="CN64" s="2"/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customFormat="1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I65" s="2"/>
      <c r="CJ65" s="2"/>
      <c r="CK65" s="2"/>
      <c r="CL65" s="2"/>
      <c r="CM65" s="2"/>
      <c r="CN65" s="2"/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customFormat="1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I66" s="2"/>
      <c r="CJ66" s="2"/>
      <c r="CK66" s="2"/>
      <c r="CL66" s="2"/>
      <c r="CM66" s="2"/>
      <c r="CN66" s="2"/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customFormat="1" ht="15" customHeight="1" x14ac:dyDescent="0.25">
      <c r="A67" s="1361" t="s">
        <v>4</v>
      </c>
      <c r="B67" s="1362"/>
      <c r="C67" s="1308"/>
      <c r="D67" s="731">
        <f>SUM(D64:D66)</f>
        <v>0</v>
      </c>
      <c r="E67" s="732">
        <f>SUM(E64:E66)</f>
        <v>0</v>
      </c>
      <c r="F67" s="104">
        <f>SUM(F64:F66)</f>
        <v>0</v>
      </c>
      <c r="G67" s="1537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731">
        <f t="shared" ref="AA67:AX67" si="78">SUM(AA64:AA66)</f>
        <v>0</v>
      </c>
      <c r="AB67" s="104">
        <f t="shared" si="78"/>
        <v>0</v>
      </c>
      <c r="AC67" s="731">
        <f t="shared" si="78"/>
        <v>0</v>
      </c>
      <c r="AD67" s="743">
        <f t="shared" si="78"/>
        <v>0</v>
      </c>
      <c r="AE67" s="740">
        <f t="shared" si="78"/>
        <v>0</v>
      </c>
      <c r="AF67" s="743">
        <f t="shared" si="78"/>
        <v>0</v>
      </c>
      <c r="AG67" s="740">
        <f t="shared" si="78"/>
        <v>0</v>
      </c>
      <c r="AH67" s="743">
        <f t="shared" si="78"/>
        <v>0</v>
      </c>
      <c r="AI67" s="740">
        <f t="shared" si="78"/>
        <v>0</v>
      </c>
      <c r="AJ67" s="104">
        <f t="shared" si="78"/>
        <v>0</v>
      </c>
      <c r="AK67" s="731">
        <f t="shared" si="78"/>
        <v>0</v>
      </c>
      <c r="AL67" s="104">
        <f t="shared" si="78"/>
        <v>0</v>
      </c>
      <c r="AM67" s="731">
        <f t="shared" si="78"/>
        <v>0</v>
      </c>
      <c r="AN67" s="743">
        <f t="shared" si="78"/>
        <v>0</v>
      </c>
      <c r="AO67" s="740">
        <f t="shared" si="78"/>
        <v>0</v>
      </c>
      <c r="AP67" s="741">
        <f t="shared" si="78"/>
        <v>0</v>
      </c>
      <c r="AQ67" s="742">
        <f t="shared" si="78"/>
        <v>0</v>
      </c>
      <c r="AR67" s="732">
        <f t="shared" si="78"/>
        <v>0</v>
      </c>
      <c r="AS67" s="732">
        <f t="shared" si="78"/>
        <v>0</v>
      </c>
      <c r="AT67" s="732">
        <f t="shared" si="78"/>
        <v>0</v>
      </c>
      <c r="AU67" s="732">
        <f t="shared" si="78"/>
        <v>0</v>
      </c>
      <c r="AV67" s="732">
        <f t="shared" si="78"/>
        <v>0</v>
      </c>
      <c r="AW67" s="732">
        <f t="shared" si="78"/>
        <v>0</v>
      </c>
      <c r="AX67" s="104">
        <f t="shared" si="78"/>
        <v>0</v>
      </c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</row>
    <row r="68" spans="1:100" customFormat="1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</row>
    <row r="69" spans="1:100" customFormat="1" x14ac:dyDescent="0.25">
      <c r="A69" s="1286" t="s">
        <v>92</v>
      </c>
      <c r="B69" s="1287"/>
      <c r="C69" s="1288"/>
      <c r="D69" s="1517" t="s">
        <v>93</v>
      </c>
      <c r="E69" s="1466"/>
      <c r="F69" s="1466"/>
      <c r="G69" s="1466"/>
      <c r="H69" s="1367"/>
      <c r="I69" s="1517" t="s">
        <v>94</v>
      </c>
      <c r="J69" s="1466"/>
      <c r="K69" s="1466"/>
      <c r="L69" s="1466"/>
      <c r="M69" s="1538"/>
      <c r="N69" s="1297" t="s">
        <v>95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</row>
    <row r="70" spans="1:100" customFormat="1" ht="22.5" customHeight="1" x14ac:dyDescent="0.25">
      <c r="A70" s="1292"/>
      <c r="B70" s="1293"/>
      <c r="C70" s="1294"/>
      <c r="D70" s="744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744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</row>
    <row r="71" spans="1:100" customFormat="1" ht="15" customHeight="1" x14ac:dyDescent="0.25">
      <c r="A71" s="1459" t="s">
        <v>101</v>
      </c>
      <c r="B71" s="1460"/>
      <c r="C71" s="1460"/>
      <c r="D71" s="166">
        <f>SUM(E71:H71)</f>
        <v>42</v>
      </c>
      <c r="E71" s="167">
        <v>36</v>
      </c>
      <c r="F71" s="168">
        <v>6</v>
      </c>
      <c r="G71" s="168"/>
      <c r="H71" s="169"/>
      <c r="I71" s="170">
        <f>SUM(J71:M71)</f>
        <v>42</v>
      </c>
      <c r="J71" s="167">
        <v>36</v>
      </c>
      <c r="K71" s="168">
        <v>6</v>
      </c>
      <c r="L71" s="168"/>
      <c r="M71" s="171"/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173">
        <f>IF(I71&gt;D71,1,0)</f>
        <v>0</v>
      </c>
      <c r="CP71" s="173"/>
      <c r="CQ71" s="2"/>
      <c r="CR71" s="2"/>
      <c r="CS71" s="2"/>
      <c r="CT71" s="2"/>
      <c r="CU71" s="2"/>
      <c r="CV71" s="2"/>
    </row>
    <row r="72" spans="1:100" customFormat="1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8</v>
      </c>
      <c r="E72" s="175">
        <v>7</v>
      </c>
      <c r="F72" s="176">
        <v>1</v>
      </c>
      <c r="G72" s="176"/>
      <c r="H72" s="177"/>
      <c r="I72" s="114">
        <f>SUM(J72:M72)</f>
        <v>8</v>
      </c>
      <c r="J72" s="175">
        <v>7</v>
      </c>
      <c r="K72" s="176">
        <v>1</v>
      </c>
      <c r="L72" s="176"/>
      <c r="M72" s="178"/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173">
        <f t="shared" ref="CO72:CO81" si="82">IF(I72&gt;D72,1,0)</f>
        <v>0</v>
      </c>
      <c r="CP72" s="173"/>
      <c r="CQ72" s="2"/>
      <c r="CR72" s="2"/>
      <c r="CS72" s="2"/>
      <c r="CT72" s="2"/>
      <c r="CU72" s="2"/>
      <c r="CV72" s="2"/>
    </row>
    <row r="73" spans="1:100" customFormat="1" ht="15" customHeight="1" x14ac:dyDescent="0.25">
      <c r="A73" s="1462"/>
      <c r="B73" s="1455" t="s">
        <v>104</v>
      </c>
      <c r="C73" s="1277"/>
      <c r="D73" s="174">
        <f t="shared" si="79"/>
        <v>8</v>
      </c>
      <c r="E73" s="558">
        <v>4</v>
      </c>
      <c r="F73" s="559">
        <v>4</v>
      </c>
      <c r="G73" s="559"/>
      <c r="H73" s="548"/>
      <c r="I73" s="114">
        <f t="shared" ref="I73:I81" si="83">SUM(J73:M73)</f>
        <v>8</v>
      </c>
      <c r="J73" s="558">
        <v>4</v>
      </c>
      <c r="K73" s="559">
        <v>4</v>
      </c>
      <c r="L73" s="559"/>
      <c r="M73" s="549"/>
      <c r="N73" s="25"/>
      <c r="O73" t="str">
        <f t="shared" si="80"/>
        <v/>
      </c>
      <c r="CA73" s="23" t="str">
        <f t="shared" si="81"/>
        <v/>
      </c>
      <c r="CB73" s="23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173">
        <f t="shared" si="82"/>
        <v>0</v>
      </c>
      <c r="CP73" s="173"/>
      <c r="CQ73" s="2"/>
      <c r="CR73" s="2"/>
      <c r="CS73" s="2"/>
      <c r="CT73" s="2"/>
      <c r="CU73" s="2"/>
      <c r="CV73" s="2"/>
    </row>
    <row r="74" spans="1:100" customFormat="1" ht="15" customHeight="1" x14ac:dyDescent="0.25">
      <c r="A74" s="1455" t="s">
        <v>105</v>
      </c>
      <c r="B74" s="1277"/>
      <c r="C74" s="1277"/>
      <c r="D74" s="174">
        <f t="shared" si="79"/>
        <v>41</v>
      </c>
      <c r="E74" s="558">
        <v>30</v>
      </c>
      <c r="F74" s="559">
        <v>11</v>
      </c>
      <c r="G74" s="559"/>
      <c r="H74" s="548"/>
      <c r="I74" s="114">
        <f t="shared" si="83"/>
        <v>41</v>
      </c>
      <c r="J74" s="558">
        <v>30</v>
      </c>
      <c r="K74" s="559">
        <v>11</v>
      </c>
      <c r="L74" s="559"/>
      <c r="M74" s="549"/>
      <c r="N74" s="25"/>
      <c r="O74" t="str">
        <f t="shared" si="80"/>
        <v/>
      </c>
      <c r="CA74" s="23" t="str">
        <f t="shared" si="81"/>
        <v/>
      </c>
      <c r="CB74" s="23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173">
        <f t="shared" si="82"/>
        <v>0</v>
      </c>
      <c r="CP74" s="173"/>
      <c r="CQ74" s="2"/>
      <c r="CR74" s="2"/>
      <c r="CS74" s="2"/>
      <c r="CT74" s="2"/>
      <c r="CU74" s="2"/>
      <c r="CV74" s="2"/>
    </row>
    <row r="75" spans="1:100" customFormat="1" ht="15" customHeight="1" x14ac:dyDescent="0.25">
      <c r="A75" s="1456" t="s">
        <v>106</v>
      </c>
      <c r="B75" s="1457"/>
      <c r="C75" s="1457"/>
      <c r="D75" s="174">
        <f t="shared" si="79"/>
        <v>15</v>
      </c>
      <c r="E75" s="558">
        <v>12</v>
      </c>
      <c r="F75" s="559">
        <v>3</v>
      </c>
      <c r="G75" s="559"/>
      <c r="H75" s="548"/>
      <c r="I75" s="114">
        <f t="shared" si="83"/>
        <v>13</v>
      </c>
      <c r="J75" s="558">
        <v>11</v>
      </c>
      <c r="K75" s="559">
        <v>2</v>
      </c>
      <c r="L75" s="559"/>
      <c r="M75" s="549"/>
      <c r="N75" s="25"/>
      <c r="O75" t="str">
        <f t="shared" si="80"/>
        <v/>
      </c>
      <c r="CA75" s="23" t="str">
        <f t="shared" si="81"/>
        <v/>
      </c>
      <c r="CB75" s="23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173">
        <f t="shared" si="82"/>
        <v>0</v>
      </c>
      <c r="CP75" s="173"/>
      <c r="CQ75" s="2"/>
      <c r="CR75" s="2"/>
      <c r="CS75" s="2"/>
      <c r="CT75" s="2"/>
      <c r="CU75" s="2"/>
      <c r="CV75" s="2"/>
    </row>
    <row r="76" spans="1:100" customFormat="1" ht="15" customHeight="1" x14ac:dyDescent="0.25">
      <c r="A76" s="1455" t="s">
        <v>107</v>
      </c>
      <c r="B76" s="1277"/>
      <c r="C76" s="1277"/>
      <c r="D76" s="174">
        <f t="shared" si="79"/>
        <v>7</v>
      </c>
      <c r="E76" s="558">
        <v>5</v>
      </c>
      <c r="F76" s="559">
        <v>2</v>
      </c>
      <c r="G76" s="559"/>
      <c r="H76" s="548"/>
      <c r="I76" s="114">
        <f t="shared" si="83"/>
        <v>7</v>
      </c>
      <c r="J76" s="558">
        <v>5</v>
      </c>
      <c r="K76" s="559">
        <v>2</v>
      </c>
      <c r="L76" s="559"/>
      <c r="M76" s="549"/>
      <c r="N76" s="25"/>
      <c r="O76" t="str">
        <f t="shared" si="80"/>
        <v/>
      </c>
      <c r="CA76" s="23" t="str">
        <f t="shared" si="81"/>
        <v/>
      </c>
      <c r="CB76" s="23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173">
        <f t="shared" si="82"/>
        <v>0</v>
      </c>
      <c r="CP76" s="173"/>
      <c r="CQ76" s="2"/>
      <c r="CR76" s="2"/>
      <c r="CS76" s="2"/>
      <c r="CT76" s="2"/>
      <c r="CU76" s="2"/>
      <c r="CV76" s="2"/>
    </row>
    <row r="77" spans="1:100" customFormat="1" ht="15" customHeight="1" x14ac:dyDescent="0.25">
      <c r="A77" s="1456" t="s">
        <v>108</v>
      </c>
      <c r="B77" s="1457"/>
      <c r="C77" s="1457"/>
      <c r="D77" s="174">
        <f t="shared" si="79"/>
        <v>22</v>
      </c>
      <c r="E77" s="558">
        <v>21</v>
      </c>
      <c r="F77" s="559">
        <v>1</v>
      </c>
      <c r="G77" s="559"/>
      <c r="H77" s="548"/>
      <c r="I77" s="114">
        <f t="shared" si="83"/>
        <v>22</v>
      </c>
      <c r="J77" s="558">
        <v>21</v>
      </c>
      <c r="K77" s="559">
        <v>1</v>
      </c>
      <c r="L77" s="559"/>
      <c r="M77" s="549"/>
      <c r="N77" s="25"/>
      <c r="O77" t="str">
        <f t="shared" si="80"/>
        <v/>
      </c>
      <c r="CA77" s="23" t="str">
        <f t="shared" si="81"/>
        <v/>
      </c>
      <c r="CB77" s="23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173">
        <f t="shared" si="82"/>
        <v>0</v>
      </c>
      <c r="CP77" s="173"/>
      <c r="CQ77" s="2"/>
      <c r="CR77" s="2"/>
      <c r="CS77" s="2"/>
      <c r="CT77" s="2"/>
      <c r="CU77" s="2"/>
      <c r="CV77" s="2"/>
    </row>
    <row r="78" spans="1:100" customFormat="1" ht="15" customHeight="1" x14ac:dyDescent="0.25">
      <c r="A78" s="1455" t="s">
        <v>109</v>
      </c>
      <c r="B78" s="1277"/>
      <c r="C78" s="1277"/>
      <c r="D78" s="174">
        <f t="shared" si="79"/>
        <v>4</v>
      </c>
      <c r="E78" s="558">
        <v>3</v>
      </c>
      <c r="F78" s="559">
        <v>1</v>
      </c>
      <c r="G78" s="559"/>
      <c r="H78" s="548"/>
      <c r="I78" s="114">
        <f t="shared" si="83"/>
        <v>4</v>
      </c>
      <c r="J78" s="558">
        <v>3</v>
      </c>
      <c r="K78" s="559">
        <v>1</v>
      </c>
      <c r="L78" s="559"/>
      <c r="M78" s="549"/>
      <c r="N78" s="25"/>
      <c r="O78" t="str">
        <f t="shared" si="80"/>
        <v/>
      </c>
      <c r="CA78" s="23" t="str">
        <f t="shared" si="81"/>
        <v/>
      </c>
      <c r="CB78" s="23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173">
        <f t="shared" si="82"/>
        <v>0</v>
      </c>
      <c r="CP78" s="173"/>
      <c r="CQ78" s="2"/>
      <c r="CR78" s="2"/>
      <c r="CS78" s="2"/>
      <c r="CT78" s="2"/>
      <c r="CU78" s="2"/>
      <c r="CV78" s="2"/>
    </row>
    <row r="79" spans="1:100" customFormat="1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173">
        <f t="shared" si="82"/>
        <v>0</v>
      </c>
      <c r="CP79" s="173"/>
      <c r="CQ79" s="2"/>
      <c r="CR79" s="2"/>
      <c r="CS79" s="2"/>
      <c r="CT79" s="2"/>
      <c r="CU79" s="2"/>
      <c r="CV79" s="2"/>
    </row>
    <row r="80" spans="1:100" customFormat="1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173">
        <f t="shared" si="82"/>
        <v>0</v>
      </c>
      <c r="CP80" s="173"/>
      <c r="CQ80" s="2"/>
      <c r="CR80" s="2"/>
      <c r="CS80" s="2"/>
      <c r="CT80" s="2"/>
      <c r="CU80" s="2"/>
      <c r="CV80" s="2"/>
    </row>
    <row r="81" spans="1:102" customFormat="1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173">
        <f t="shared" si="82"/>
        <v>0</v>
      </c>
      <c r="CP81" s="173"/>
      <c r="CQ81" s="2"/>
      <c r="CR81" s="2"/>
      <c r="CS81" s="2"/>
      <c r="CT81" s="2"/>
      <c r="CU81" s="2"/>
      <c r="CV81" s="2"/>
      <c r="CW81" s="2"/>
      <c r="CX81" s="2"/>
    </row>
    <row r="82" spans="1:102" customFormat="1" ht="18" customHeight="1" x14ac:dyDescent="0.25">
      <c r="A82" s="5" t="s">
        <v>113</v>
      </c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</row>
    <row r="83" spans="1:102" customFormat="1" ht="15" customHeight="1" x14ac:dyDescent="0.25">
      <c r="A83" s="1286" t="s">
        <v>114</v>
      </c>
      <c r="B83" s="1287"/>
      <c r="C83" s="1288"/>
      <c r="D83" s="1521" t="s">
        <v>115</v>
      </c>
      <c r="E83" s="1452"/>
      <c r="F83" s="1285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spans="1:102" customFormat="1" ht="15" customHeight="1" x14ac:dyDescent="0.25">
      <c r="A84" s="1292"/>
      <c r="B84" s="1293"/>
      <c r="C84" s="1294"/>
      <c r="D84" s="745" t="s">
        <v>4</v>
      </c>
      <c r="E84" s="724" t="s">
        <v>33</v>
      </c>
      <c r="F84" s="746" t="s">
        <v>34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</row>
    <row r="85" spans="1:102" customFormat="1" ht="15" customHeight="1" x14ac:dyDescent="0.25">
      <c r="A85" s="1322" t="s">
        <v>116</v>
      </c>
      <c r="B85" s="1535" t="s">
        <v>117</v>
      </c>
      <c r="C85" s="1536"/>
      <c r="D85" s="589">
        <f>SUM(E85+F85)</f>
        <v>0</v>
      </c>
      <c r="E85" s="17"/>
      <c r="F85" s="19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</row>
    <row r="86" spans="1:102" customFormat="1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</row>
    <row r="87" spans="1:102" customFormat="1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</row>
    <row r="88" spans="1:102" customFormat="1" ht="15" customHeigh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502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516"/>
      <c r="AO88" s="1530" t="s">
        <v>121</v>
      </c>
      <c r="AP88" s="1531" t="s">
        <v>44</v>
      </c>
      <c r="AQ88" s="1381" t="s">
        <v>122</v>
      </c>
      <c r="AR88" s="1381" t="s">
        <v>123</v>
      </c>
      <c r="AS88" s="1381" t="s">
        <v>124</v>
      </c>
      <c r="AT88" s="1525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</row>
    <row r="89" spans="1:102" customFormat="1" ht="15" customHeight="1" x14ac:dyDescent="0.25">
      <c r="A89" s="1290"/>
      <c r="B89" s="1290"/>
      <c r="C89" s="1291"/>
      <c r="D89" s="1292"/>
      <c r="E89" s="1293"/>
      <c r="F89" s="1294"/>
      <c r="G89" s="1515" t="s">
        <v>127</v>
      </c>
      <c r="H89" s="1310"/>
      <c r="I89" s="1502" t="s">
        <v>16</v>
      </c>
      <c r="J89" s="1268"/>
      <c r="K89" s="1502" t="s">
        <v>17</v>
      </c>
      <c r="L89" s="1268"/>
      <c r="M89" s="1502" t="s">
        <v>18</v>
      </c>
      <c r="N89" s="1268"/>
      <c r="O89" s="1502" t="s">
        <v>19</v>
      </c>
      <c r="P89" s="1268"/>
      <c r="Q89" s="1502" t="s">
        <v>20</v>
      </c>
      <c r="R89" s="1268"/>
      <c r="S89" s="1502" t="s">
        <v>21</v>
      </c>
      <c r="T89" s="1268"/>
      <c r="U89" s="1301" t="s">
        <v>22</v>
      </c>
      <c r="V89" s="1268"/>
      <c r="W89" s="1502" t="s">
        <v>23</v>
      </c>
      <c r="X89" s="1285"/>
      <c r="Y89" s="1502" t="s">
        <v>24</v>
      </c>
      <c r="Z89" s="1285"/>
      <c r="AA89" s="1502" t="s">
        <v>25</v>
      </c>
      <c r="AB89" s="1285"/>
      <c r="AC89" s="1502" t="s">
        <v>26</v>
      </c>
      <c r="AD89" s="1285"/>
      <c r="AE89" s="1502" t="s">
        <v>27</v>
      </c>
      <c r="AF89" s="1285"/>
      <c r="AG89" s="1502" t="s">
        <v>28</v>
      </c>
      <c r="AH89" s="1285"/>
      <c r="AI89" s="1502" t="s">
        <v>29</v>
      </c>
      <c r="AJ89" s="1285"/>
      <c r="AK89" s="1301" t="s">
        <v>30</v>
      </c>
      <c r="AL89" s="1285"/>
      <c r="AM89" s="1502" t="s">
        <v>31</v>
      </c>
      <c r="AN89" s="1529"/>
      <c r="AO89" s="1530"/>
      <c r="AP89" s="1531"/>
      <c r="AQ89" s="1382"/>
      <c r="AR89" s="1382"/>
      <c r="AS89" s="1382"/>
      <c r="AT89" s="1525"/>
      <c r="AU89" s="1382"/>
      <c r="AV89" s="1382"/>
      <c r="AW89" s="1344"/>
      <c r="AX89" s="1416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</row>
    <row r="90" spans="1:102" customFormat="1" ht="15" customHeight="1" x14ac:dyDescent="0.25">
      <c r="A90" s="1293"/>
      <c r="B90" s="1293"/>
      <c r="C90" s="1294"/>
      <c r="D90" s="726" t="s">
        <v>32</v>
      </c>
      <c r="E90" s="723" t="s">
        <v>33</v>
      </c>
      <c r="F90" s="12" t="s">
        <v>34</v>
      </c>
      <c r="G90" s="726" t="s">
        <v>33</v>
      </c>
      <c r="H90" s="12" t="s">
        <v>34</v>
      </c>
      <c r="I90" s="726" t="s">
        <v>33</v>
      </c>
      <c r="J90" s="42" t="s">
        <v>34</v>
      </c>
      <c r="K90" s="726" t="s">
        <v>33</v>
      </c>
      <c r="L90" s="12" t="s">
        <v>34</v>
      </c>
      <c r="M90" s="726" t="s">
        <v>33</v>
      </c>
      <c r="N90" s="12" t="s">
        <v>34</v>
      </c>
      <c r="O90" s="723" t="s">
        <v>33</v>
      </c>
      <c r="P90" s="12" t="s">
        <v>34</v>
      </c>
      <c r="Q90" s="723" t="s">
        <v>33</v>
      </c>
      <c r="R90" s="12" t="s">
        <v>34</v>
      </c>
      <c r="S90" s="723" t="s">
        <v>33</v>
      </c>
      <c r="T90" s="12" t="s">
        <v>34</v>
      </c>
      <c r="U90" s="723" t="s">
        <v>33</v>
      </c>
      <c r="V90" s="12" t="s">
        <v>34</v>
      </c>
      <c r="W90" s="723" t="s">
        <v>33</v>
      </c>
      <c r="X90" s="12" t="s">
        <v>34</v>
      </c>
      <c r="Y90" s="723" t="s">
        <v>33</v>
      </c>
      <c r="Z90" s="12" t="s">
        <v>34</v>
      </c>
      <c r="AA90" s="723" t="s">
        <v>33</v>
      </c>
      <c r="AB90" s="12" t="s">
        <v>34</v>
      </c>
      <c r="AC90" s="723" t="s">
        <v>33</v>
      </c>
      <c r="AD90" s="12" t="s">
        <v>34</v>
      </c>
      <c r="AE90" s="723" t="s">
        <v>33</v>
      </c>
      <c r="AF90" s="12" t="s">
        <v>34</v>
      </c>
      <c r="AG90" s="723" t="s">
        <v>33</v>
      </c>
      <c r="AH90" s="12" t="s">
        <v>34</v>
      </c>
      <c r="AI90" s="723" t="s">
        <v>33</v>
      </c>
      <c r="AJ90" s="12" t="s">
        <v>34</v>
      </c>
      <c r="AK90" s="723" t="s">
        <v>33</v>
      </c>
      <c r="AL90" s="12" t="s">
        <v>34</v>
      </c>
      <c r="AM90" s="723" t="s">
        <v>33</v>
      </c>
      <c r="AN90" s="722" t="s">
        <v>34</v>
      </c>
      <c r="AO90" s="1530"/>
      <c r="AP90" s="1531"/>
      <c r="AQ90" s="1383"/>
      <c r="AR90" s="1383"/>
      <c r="AS90" s="1383"/>
      <c r="AT90" s="1525"/>
      <c r="AU90" s="1383"/>
      <c r="AV90" s="1383"/>
      <c r="AW90" s="1345"/>
      <c r="AX90" s="1300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</row>
    <row r="91" spans="1:102" customFormat="1" ht="15" customHeight="1" x14ac:dyDescent="0.25">
      <c r="A91" s="1322" t="s">
        <v>128</v>
      </c>
      <c r="B91" s="1505" t="s">
        <v>129</v>
      </c>
      <c r="C91" s="1507"/>
      <c r="D91" s="698">
        <f>SUM(E91:F91)</f>
        <v>10</v>
      </c>
      <c r="E91" s="651">
        <f>SUM(G91+I91+K91+M91+O91+Q91+S91+U91+W91+Y91+AA91+AC91+AE91+AG91+AI91+AK91+AM91)</f>
        <v>5</v>
      </c>
      <c r="F91" s="45">
        <f>SUM(H91+J91+L91+N91+P91+R91+T91+V91+X91+Z91+AB91+AD91+AF91+AH91+AJ91+AL91+AN91)</f>
        <v>5</v>
      </c>
      <c r="G91" s="689">
        <v>3</v>
      </c>
      <c r="H91" s="47">
        <v>3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647">
        <v>0</v>
      </c>
      <c r="P91" s="47">
        <v>0</v>
      </c>
      <c r="Q91" s="647">
        <v>0</v>
      </c>
      <c r="R91" s="47">
        <v>0</v>
      </c>
      <c r="S91" s="647">
        <v>0</v>
      </c>
      <c r="T91" s="47">
        <v>0</v>
      </c>
      <c r="U91" s="647">
        <v>0</v>
      </c>
      <c r="V91" s="47">
        <v>0</v>
      </c>
      <c r="W91" s="647">
        <v>0</v>
      </c>
      <c r="X91" s="47">
        <v>0</v>
      </c>
      <c r="Y91" s="647">
        <v>0</v>
      </c>
      <c r="Z91" s="47">
        <v>0</v>
      </c>
      <c r="AA91" s="647">
        <v>0</v>
      </c>
      <c r="AB91" s="47">
        <v>1</v>
      </c>
      <c r="AC91" s="647">
        <v>0</v>
      </c>
      <c r="AD91" s="47">
        <v>0</v>
      </c>
      <c r="AE91" s="647">
        <v>2</v>
      </c>
      <c r="AF91" s="47">
        <v>0</v>
      </c>
      <c r="AG91" s="647">
        <v>0</v>
      </c>
      <c r="AH91" s="47">
        <v>1</v>
      </c>
      <c r="AI91" s="647">
        <v>0</v>
      </c>
      <c r="AJ91" s="47">
        <v>0</v>
      </c>
      <c r="AK91" s="647">
        <v>0</v>
      </c>
      <c r="AL91" s="47">
        <v>0</v>
      </c>
      <c r="AM91" s="647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664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K91" s="2"/>
      <c r="CL91" s="2"/>
      <c r="CM91" s="2"/>
      <c r="CN91" s="2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customFormat="1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K92" s="2"/>
      <c r="CL92" s="2"/>
      <c r="CM92" s="2"/>
      <c r="CN92" s="2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customFormat="1" ht="15" customHeight="1" x14ac:dyDescent="0.25">
      <c r="A93" s="1323"/>
      <c r="B93" s="1276" t="s">
        <v>106</v>
      </c>
      <c r="C93" s="1278"/>
      <c r="D93" s="524">
        <f t="shared" si="90"/>
        <v>1</v>
      </c>
      <c r="E93" s="563">
        <f t="shared" si="91"/>
        <v>0</v>
      </c>
      <c r="F93" s="563">
        <f t="shared" si="91"/>
        <v>1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1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1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K93" s="2"/>
      <c r="CL93" s="2"/>
      <c r="CM93" s="2"/>
      <c r="CN93" s="2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customFormat="1" ht="15" customHeight="1" x14ac:dyDescent="0.25">
      <c r="A94" s="1323"/>
      <c r="B94" s="1276" t="s">
        <v>130</v>
      </c>
      <c r="C94" s="1278"/>
      <c r="D94" s="524">
        <f t="shared" si="90"/>
        <v>1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1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1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K94" s="2"/>
      <c r="CL94" s="2"/>
      <c r="CM94" s="2"/>
      <c r="CN94" s="2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customFormat="1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K95" s="2"/>
      <c r="CL95" s="2"/>
      <c r="CM95" s="2"/>
      <c r="CN95" s="2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customFormat="1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193">
        <v>0</v>
      </c>
      <c r="P96" s="191">
        <v>0</v>
      </c>
      <c r="Q96" s="193">
        <v>0</v>
      </c>
      <c r="R96" s="191">
        <v>0</v>
      </c>
      <c r="S96" s="193">
        <v>0</v>
      </c>
      <c r="T96" s="191">
        <v>0</v>
      </c>
      <c r="U96" s="193">
        <v>0</v>
      </c>
      <c r="V96" s="191">
        <v>0</v>
      </c>
      <c r="W96" s="193">
        <v>0</v>
      </c>
      <c r="X96" s="191">
        <v>0</v>
      </c>
      <c r="Y96" s="193">
        <v>0</v>
      </c>
      <c r="Z96" s="191">
        <v>0</v>
      </c>
      <c r="AA96" s="193">
        <v>0</v>
      </c>
      <c r="AB96" s="191">
        <v>0</v>
      </c>
      <c r="AC96" s="193">
        <v>0</v>
      </c>
      <c r="AD96" s="191">
        <v>0</v>
      </c>
      <c r="AE96" s="193">
        <v>0</v>
      </c>
      <c r="AF96" s="191">
        <v>0</v>
      </c>
      <c r="AG96" s="193">
        <v>0</v>
      </c>
      <c r="AH96" s="191">
        <v>0</v>
      </c>
      <c r="AI96" s="193">
        <v>0</v>
      </c>
      <c r="AJ96" s="191">
        <v>0</v>
      </c>
      <c r="AK96" s="193">
        <v>0</v>
      </c>
      <c r="AL96" s="191">
        <v>0</v>
      </c>
      <c r="AM96" s="193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K96" s="2"/>
      <c r="CL96" s="2"/>
      <c r="CM96" s="2"/>
      <c r="CN96" s="2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customFormat="1" ht="15" customHeight="1" x14ac:dyDescent="0.25">
      <c r="A97" s="1322" t="s">
        <v>133</v>
      </c>
      <c r="B97" s="1505" t="s">
        <v>129</v>
      </c>
      <c r="C97" s="1507"/>
      <c r="D97" s="698">
        <f t="shared" si="90"/>
        <v>15</v>
      </c>
      <c r="E97" s="651">
        <f t="shared" si="91"/>
        <v>8</v>
      </c>
      <c r="F97" s="651">
        <f t="shared" si="91"/>
        <v>7</v>
      </c>
      <c r="G97" s="689">
        <v>0</v>
      </c>
      <c r="H97" s="47">
        <v>1</v>
      </c>
      <c r="I97" s="689">
        <v>0</v>
      </c>
      <c r="J97" s="690">
        <v>0</v>
      </c>
      <c r="K97" s="689">
        <v>0</v>
      </c>
      <c r="L97" s="47">
        <v>1</v>
      </c>
      <c r="M97" s="689">
        <v>0</v>
      </c>
      <c r="N97" s="47">
        <v>0</v>
      </c>
      <c r="O97" s="647">
        <v>0</v>
      </c>
      <c r="P97" s="47">
        <v>0</v>
      </c>
      <c r="Q97" s="647">
        <v>0</v>
      </c>
      <c r="R97" s="47">
        <v>0</v>
      </c>
      <c r="S97" s="647">
        <v>0</v>
      </c>
      <c r="T97" s="47">
        <v>0</v>
      </c>
      <c r="U97" s="647">
        <v>1</v>
      </c>
      <c r="V97" s="47">
        <v>0</v>
      </c>
      <c r="W97" s="647">
        <v>0</v>
      </c>
      <c r="X97" s="47">
        <v>0</v>
      </c>
      <c r="Y97" s="647">
        <v>0</v>
      </c>
      <c r="Z97" s="47">
        <v>0</v>
      </c>
      <c r="AA97" s="647">
        <v>0</v>
      </c>
      <c r="AB97" s="47">
        <v>1</v>
      </c>
      <c r="AC97" s="647">
        <v>3</v>
      </c>
      <c r="AD97" s="47">
        <v>3</v>
      </c>
      <c r="AE97" s="647">
        <v>4</v>
      </c>
      <c r="AF97" s="47">
        <v>0</v>
      </c>
      <c r="AG97" s="647">
        <v>0</v>
      </c>
      <c r="AH97" s="47">
        <v>1</v>
      </c>
      <c r="AI97" s="647">
        <v>0</v>
      </c>
      <c r="AJ97" s="47">
        <v>0</v>
      </c>
      <c r="AK97" s="647">
        <v>0</v>
      </c>
      <c r="AL97" s="47">
        <v>0</v>
      </c>
      <c r="AM97" s="647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1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K97" s="2"/>
      <c r="CL97" s="2"/>
      <c r="CM97" s="2"/>
      <c r="CN97" s="2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customFormat="1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K98" s="2"/>
      <c r="CL98" s="2"/>
      <c r="CM98" s="2"/>
      <c r="CN98" s="2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customFormat="1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K99" s="2"/>
      <c r="CL99" s="2"/>
      <c r="CM99" s="2"/>
      <c r="CN99" s="2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customFormat="1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K100" s="2"/>
      <c r="CL100" s="2"/>
      <c r="CM100" s="2"/>
      <c r="CN100" s="2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customFormat="1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K101" s="2"/>
      <c r="CL101" s="2"/>
      <c r="CM101" s="2"/>
      <c r="CN101" s="2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customFormat="1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K102" s="2"/>
      <c r="CL102" s="2"/>
      <c r="CM102" s="2"/>
      <c r="CN102" s="2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customFormat="1" ht="15" customHeight="1" x14ac:dyDescent="0.25">
      <c r="A103" s="1313" t="s">
        <v>135</v>
      </c>
      <c r="B103" s="1447"/>
      <c r="C103" s="1314"/>
      <c r="D103" s="208">
        <f t="shared" ref="D103:D143" si="101">SUM(E103:F103)</f>
        <v>4</v>
      </c>
      <c r="E103" s="15">
        <f t="shared" si="91"/>
        <v>1</v>
      </c>
      <c r="F103" s="16">
        <f t="shared" si="91"/>
        <v>3</v>
      </c>
      <c r="G103" s="17">
        <v>0</v>
      </c>
      <c r="H103" s="19">
        <v>0</v>
      </c>
      <c r="I103" s="17">
        <v>1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0</v>
      </c>
      <c r="R103" s="19">
        <v>0</v>
      </c>
      <c r="S103" s="187">
        <v>0</v>
      </c>
      <c r="T103" s="19">
        <v>0</v>
      </c>
      <c r="U103" s="187">
        <v>0</v>
      </c>
      <c r="V103" s="19">
        <v>0</v>
      </c>
      <c r="W103" s="187">
        <v>0</v>
      </c>
      <c r="X103" s="19">
        <v>0</v>
      </c>
      <c r="Y103" s="187">
        <v>0</v>
      </c>
      <c r="Z103" s="19">
        <v>1</v>
      </c>
      <c r="AA103" s="187">
        <v>0</v>
      </c>
      <c r="AB103" s="19">
        <v>2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K103" s="2"/>
      <c r="CL103" s="2"/>
      <c r="CM103" s="2"/>
      <c r="CN103" s="2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customFormat="1" ht="15" customHeight="1" x14ac:dyDescent="0.25">
      <c r="A104" s="1424" t="s">
        <v>136</v>
      </c>
      <c r="B104" s="1425"/>
      <c r="C104" s="1426"/>
      <c r="D104" s="524">
        <f t="shared" si="101"/>
        <v>2</v>
      </c>
      <c r="E104" s="563">
        <f>SUM(Y104+AA104+AC104+AE104+AG104+AI104+AK104+AM104)</f>
        <v>0</v>
      </c>
      <c r="F104" s="564">
        <f>SUM(Z104+AB104+AD104+AF104+AH104+AJ104+AL104+AN104)</f>
        <v>2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1</v>
      </c>
      <c r="AC104" s="547">
        <v>0</v>
      </c>
      <c r="AD104" s="548">
        <v>1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K104" s="2"/>
      <c r="CL104" s="2"/>
      <c r="CM104" s="2"/>
      <c r="CN104" s="2"/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customFormat="1" ht="15" customHeight="1" x14ac:dyDescent="0.25">
      <c r="A105" s="1424" t="s">
        <v>137</v>
      </c>
      <c r="B105" s="1425"/>
      <c r="C105" s="1426"/>
      <c r="D105" s="524">
        <f t="shared" si="101"/>
        <v>49</v>
      </c>
      <c r="E105" s="563">
        <f>SUM(G105+I105+K105+M105+O105+Q105+S105+U105+W105+Y105)</f>
        <v>27</v>
      </c>
      <c r="F105" s="564">
        <f>SUM(H105+J105+L105+N105+P105+R105+T105+V105+X105+Z105)</f>
        <v>22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0</v>
      </c>
      <c r="V105" s="548">
        <v>0</v>
      </c>
      <c r="W105" s="547">
        <v>12</v>
      </c>
      <c r="X105" s="548">
        <v>12</v>
      </c>
      <c r="Y105" s="547">
        <v>15</v>
      </c>
      <c r="Z105" s="548">
        <v>10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K105" s="2"/>
      <c r="CL105" s="2"/>
      <c r="CM105" s="2"/>
      <c r="CN105" s="2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customFormat="1" ht="15" customHeight="1" x14ac:dyDescent="0.25">
      <c r="A106" s="1424" t="s">
        <v>138</v>
      </c>
      <c r="B106" s="1425"/>
      <c r="C106" s="1426"/>
      <c r="D106" s="524">
        <f t="shared" si="101"/>
        <v>15</v>
      </c>
      <c r="E106" s="563">
        <f t="shared" ref="E106:F109" si="105">SUM(G106+I106+K106+M106+O106+Q106+S106+U106+W106+Y106+AA106+AC106+AE106+AG106+AI106+AK106+AM106)</f>
        <v>12</v>
      </c>
      <c r="F106" s="564">
        <f t="shared" si="105"/>
        <v>3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4</v>
      </c>
      <c r="X106" s="548">
        <v>1</v>
      </c>
      <c r="Y106" s="547">
        <v>8</v>
      </c>
      <c r="Z106" s="548">
        <v>2</v>
      </c>
      <c r="AA106" s="547">
        <v>0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K106" s="2"/>
      <c r="CL106" s="2"/>
      <c r="CM106" s="2"/>
      <c r="CN106" s="2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customFormat="1" ht="15" customHeight="1" x14ac:dyDescent="0.25">
      <c r="A107" s="1424" t="s">
        <v>139</v>
      </c>
      <c r="B107" s="1425"/>
      <c r="C107" s="1426"/>
      <c r="D107" s="524">
        <f t="shared" si="101"/>
        <v>9</v>
      </c>
      <c r="E107" s="563">
        <f t="shared" si="105"/>
        <v>1</v>
      </c>
      <c r="F107" s="564">
        <f t="shared" si="105"/>
        <v>8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0</v>
      </c>
      <c r="Z107" s="548">
        <v>0</v>
      </c>
      <c r="AA107" s="547">
        <v>0</v>
      </c>
      <c r="AB107" s="548">
        <v>2</v>
      </c>
      <c r="AC107" s="547">
        <v>0</v>
      </c>
      <c r="AD107" s="548">
        <v>6</v>
      </c>
      <c r="AE107" s="547">
        <v>1</v>
      </c>
      <c r="AF107" s="548">
        <v>0</v>
      </c>
      <c r="AG107" s="547">
        <v>0</v>
      </c>
      <c r="AH107" s="548">
        <v>0</v>
      </c>
      <c r="AI107" s="547">
        <v>0</v>
      </c>
      <c r="AJ107" s="548">
        <v>0</v>
      </c>
      <c r="AK107" s="547">
        <v>0</v>
      </c>
      <c r="AL107" s="548">
        <v>0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K107" s="2"/>
      <c r="CL107" s="2"/>
      <c r="CM107" s="2"/>
      <c r="CN107" s="2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customFormat="1" ht="15" customHeight="1" x14ac:dyDescent="0.25">
      <c r="A108" s="1424" t="s">
        <v>140</v>
      </c>
      <c r="B108" s="1425"/>
      <c r="C108" s="1426"/>
      <c r="D108" s="524">
        <f t="shared" si="101"/>
        <v>5</v>
      </c>
      <c r="E108" s="563">
        <f t="shared" si="105"/>
        <v>1</v>
      </c>
      <c r="F108" s="564">
        <f t="shared" si="105"/>
        <v>4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1</v>
      </c>
      <c r="Y108" s="547">
        <v>0</v>
      </c>
      <c r="Z108" s="548">
        <v>3</v>
      </c>
      <c r="AA108" s="547">
        <v>1</v>
      </c>
      <c r="AB108" s="548">
        <v>0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K108" s="2"/>
      <c r="CL108" s="2"/>
      <c r="CM108" s="2"/>
      <c r="CN108" s="2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customFormat="1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K109" s="2"/>
      <c r="CL109" s="2"/>
      <c r="CM109" s="2"/>
      <c r="CN109" s="2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customFormat="1" ht="15" customHeight="1" x14ac:dyDescent="0.25">
      <c r="A110" s="1424" t="s">
        <v>142</v>
      </c>
      <c r="B110" s="1425"/>
      <c r="C110" s="1426"/>
      <c r="D110" s="524">
        <f t="shared" si="101"/>
        <v>14</v>
      </c>
      <c r="E110" s="563">
        <f>SUM(Q110+S110+U110+W110+Y110+AA110+AC110+AE110+AG110+AI110+AK110+AM110)</f>
        <v>3</v>
      </c>
      <c r="F110" s="564">
        <f>SUM(R110+T110+V110+X110+Z110+AB110+AD110+AF110+AH110+AJ110+AL110+AN110)</f>
        <v>11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0</v>
      </c>
      <c r="Z110" s="548">
        <v>0</v>
      </c>
      <c r="AA110" s="547">
        <v>1</v>
      </c>
      <c r="AB110" s="548">
        <v>5</v>
      </c>
      <c r="AC110" s="547">
        <v>1</v>
      </c>
      <c r="AD110" s="548">
        <v>6</v>
      </c>
      <c r="AE110" s="547">
        <v>1</v>
      </c>
      <c r="AF110" s="548">
        <v>0</v>
      </c>
      <c r="AG110" s="547">
        <v>0</v>
      </c>
      <c r="AH110" s="548">
        <v>0</v>
      </c>
      <c r="AI110" s="547">
        <v>0</v>
      </c>
      <c r="AJ110" s="548">
        <v>0</v>
      </c>
      <c r="AK110" s="547">
        <v>0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K110" s="2"/>
      <c r="CL110" s="2"/>
      <c r="CM110" s="2"/>
      <c r="CN110" s="2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customFormat="1" ht="15" customHeight="1" x14ac:dyDescent="0.25">
      <c r="A111" s="1424" t="s">
        <v>143</v>
      </c>
      <c r="B111" s="1425"/>
      <c r="C111" s="1426"/>
      <c r="D111" s="524">
        <f t="shared" si="101"/>
        <v>13</v>
      </c>
      <c r="E111" s="563">
        <f t="shared" ref="E111:E114" si="107">SUM(Q111+S111+U111+W111+Y111+AA111+AC111+AE111+AG111+AI111+AK111+AM111)</f>
        <v>4</v>
      </c>
      <c r="F111" s="564">
        <f t="shared" ref="F111:F113" si="108">SUM(R111+T111+V111+X111+Z111+AB111+AD111+AF111+AH111+AJ111+AL111+AN111)</f>
        <v>9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2</v>
      </c>
      <c r="Z111" s="548">
        <v>0</v>
      </c>
      <c r="AA111" s="547">
        <v>2</v>
      </c>
      <c r="AB111" s="548">
        <v>3</v>
      </c>
      <c r="AC111" s="547">
        <v>0</v>
      </c>
      <c r="AD111" s="548">
        <v>6</v>
      </c>
      <c r="AE111" s="547">
        <v>0</v>
      </c>
      <c r="AF111" s="548">
        <v>0</v>
      </c>
      <c r="AG111" s="547">
        <v>0</v>
      </c>
      <c r="AH111" s="548">
        <v>0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K111" s="2"/>
      <c r="CL111" s="2"/>
      <c r="CM111" s="2"/>
      <c r="CN111" s="2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customFormat="1" ht="15" customHeight="1" x14ac:dyDescent="0.25">
      <c r="A112" s="1424" t="s">
        <v>144</v>
      </c>
      <c r="B112" s="1425"/>
      <c r="C112" s="1426"/>
      <c r="D112" s="524">
        <f t="shared" si="101"/>
        <v>16</v>
      </c>
      <c r="E112" s="563">
        <f t="shared" si="107"/>
        <v>4</v>
      </c>
      <c r="F112" s="564">
        <f t="shared" si="108"/>
        <v>12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1</v>
      </c>
      <c r="X112" s="548">
        <v>2</v>
      </c>
      <c r="Y112" s="547">
        <v>2</v>
      </c>
      <c r="Z112" s="548">
        <v>2</v>
      </c>
      <c r="AA112" s="547">
        <v>0</v>
      </c>
      <c r="AB112" s="548">
        <v>4</v>
      </c>
      <c r="AC112" s="547">
        <v>1</v>
      </c>
      <c r="AD112" s="548">
        <v>4</v>
      </c>
      <c r="AE112" s="547">
        <v>0</v>
      </c>
      <c r="AF112" s="548">
        <v>0</v>
      </c>
      <c r="AG112" s="547">
        <v>0</v>
      </c>
      <c r="AH112" s="548">
        <v>0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K112" s="2"/>
      <c r="CL112" s="2"/>
      <c r="CM112" s="2"/>
      <c r="CN112" s="2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customFormat="1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K113" s="2"/>
      <c r="CL113" s="2"/>
      <c r="CM113" s="2"/>
      <c r="CN113" s="2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customFormat="1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K114" s="2"/>
      <c r="CL114" s="2"/>
      <c r="CM114" s="2"/>
      <c r="CN114" s="2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customFormat="1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K115" s="2"/>
      <c r="CL115" s="2"/>
      <c r="CM115" s="2"/>
      <c r="CN115" s="2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customFormat="1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K116" s="2"/>
      <c r="CL116" s="2"/>
      <c r="CM116" s="2"/>
      <c r="CN116" s="2"/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customFormat="1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K117" s="2"/>
      <c r="CL117" s="2"/>
      <c r="CM117" s="2"/>
      <c r="CN117" s="2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customFormat="1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K118" s="2"/>
      <c r="CL118" s="2"/>
      <c r="CM118" s="2"/>
      <c r="CN118" s="2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customFormat="1" ht="15" customHeight="1" x14ac:dyDescent="0.25">
      <c r="A119" s="1424" t="s">
        <v>151</v>
      </c>
      <c r="B119" s="1425"/>
      <c r="C119" s="1426"/>
      <c r="D119" s="524">
        <f t="shared" si="101"/>
        <v>26</v>
      </c>
      <c r="E119" s="563">
        <f>SUM(K119+M119+O119+Q119+S119+U119+W119+Y119+AA119+AC119+AE119+AG119+AI119+AK119+AM119)</f>
        <v>6</v>
      </c>
      <c r="F119" s="564">
        <f>SUM(L119+N119+P119+R119+T119+V119+X119+Z119+AB119+AD119+AF119+AH119+AJ119+AL119+AN119)</f>
        <v>20</v>
      </c>
      <c r="G119" s="590"/>
      <c r="H119" s="591"/>
      <c r="I119" s="590"/>
      <c r="J119" s="592"/>
      <c r="K119" s="558"/>
      <c r="L119" s="548"/>
      <c r="M119" s="558"/>
      <c r="N119" s="548"/>
      <c r="O119" s="547"/>
      <c r="P119" s="548"/>
      <c r="Q119" s="547">
        <v>0</v>
      </c>
      <c r="R119" s="548">
        <v>2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3</v>
      </c>
      <c r="Z119" s="548">
        <v>0</v>
      </c>
      <c r="AA119" s="547">
        <v>0</v>
      </c>
      <c r="AB119" s="548">
        <v>0</v>
      </c>
      <c r="AC119" s="547">
        <v>0</v>
      </c>
      <c r="AD119" s="548">
        <v>15</v>
      </c>
      <c r="AE119" s="547">
        <v>2</v>
      </c>
      <c r="AF119" s="548">
        <v>0</v>
      </c>
      <c r="AG119" s="547">
        <v>1</v>
      </c>
      <c r="AH119" s="548">
        <v>3</v>
      </c>
      <c r="AI119" s="547">
        <v>0</v>
      </c>
      <c r="AJ119" s="548">
        <v>0</v>
      </c>
      <c r="AK119" s="547">
        <v>0</v>
      </c>
      <c r="AL119" s="548">
        <v>0</v>
      </c>
      <c r="AM119" s="547">
        <v>0</v>
      </c>
      <c r="AN119" s="549">
        <v>0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K119" s="2"/>
      <c r="CL119" s="2"/>
      <c r="CM119" s="2"/>
      <c r="CN119" s="2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customFormat="1" ht="15" customHeight="1" x14ac:dyDescent="0.25">
      <c r="A120" s="1276" t="s">
        <v>152</v>
      </c>
      <c r="B120" s="1277"/>
      <c r="C120" s="1278"/>
      <c r="D120" s="524">
        <f t="shared" si="101"/>
        <v>9</v>
      </c>
      <c r="E120" s="563">
        <f>SUM(G120+I120+K120+M120+O120+Q120+S120+U120+W120+Y120+AA120+AC120+AE120+AG120+AI120+AK120+AM120)</f>
        <v>1</v>
      </c>
      <c r="F120" s="564">
        <f>SUM(H120+J120+L120+N120+P120+R120+T120+V120+X120+Z120+AB120+AD120+AF120+AH120+AJ120+AL120+AN120)</f>
        <v>8</v>
      </c>
      <c r="G120" s="558"/>
      <c r="H120" s="548"/>
      <c r="I120" s="558"/>
      <c r="J120" s="567"/>
      <c r="K120" s="558"/>
      <c r="L120" s="548"/>
      <c r="M120" s="558"/>
      <c r="N120" s="548"/>
      <c r="O120" s="547"/>
      <c r="P120" s="548"/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0</v>
      </c>
      <c r="Z120" s="548">
        <v>0</v>
      </c>
      <c r="AA120" s="547">
        <v>0</v>
      </c>
      <c r="AB120" s="548">
        <v>2</v>
      </c>
      <c r="AC120" s="547">
        <v>0</v>
      </c>
      <c r="AD120" s="548">
        <v>6</v>
      </c>
      <c r="AE120" s="547">
        <v>1</v>
      </c>
      <c r="AF120" s="548">
        <v>0</v>
      </c>
      <c r="AG120" s="547">
        <v>0</v>
      </c>
      <c r="AH120" s="548">
        <v>0</v>
      </c>
      <c r="AI120" s="547">
        <v>0</v>
      </c>
      <c r="AJ120" s="548">
        <v>0</v>
      </c>
      <c r="AK120" s="547">
        <v>0</v>
      </c>
      <c r="AL120" s="548">
        <v>0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K120" s="2"/>
      <c r="CL120" s="2"/>
      <c r="CM120" s="2"/>
      <c r="CN120" s="2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customFormat="1" ht="15" customHeight="1" x14ac:dyDescent="0.25">
      <c r="A121" s="1279" t="s">
        <v>153</v>
      </c>
      <c r="B121" s="1280"/>
      <c r="C121" s="1281"/>
      <c r="D121" s="524">
        <f t="shared" si="101"/>
        <v>28</v>
      </c>
      <c r="E121" s="563">
        <f>SUM(Q121+S121+U121+W121+Y121+AA121+AC121+AE121+AG121+AI121+AK121+AM121)</f>
        <v>6</v>
      </c>
      <c r="F121" s="564">
        <f>SUM(R121+T121+V121+X121+Z121+AB121+AD121+AF121+AH121+AJ121+AL121+AN121)</f>
        <v>22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>
        <v>0</v>
      </c>
      <c r="R121" s="548">
        <v>0</v>
      </c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2</v>
      </c>
      <c r="AD121" s="548">
        <v>4</v>
      </c>
      <c r="AE121" s="547">
        <v>4</v>
      </c>
      <c r="AF121" s="548">
        <v>14</v>
      </c>
      <c r="AG121" s="547">
        <v>0</v>
      </c>
      <c r="AH121" s="548">
        <v>4</v>
      </c>
      <c r="AI121" s="547">
        <v>0</v>
      </c>
      <c r="AJ121" s="548">
        <v>0</v>
      </c>
      <c r="AK121" s="547">
        <v>0</v>
      </c>
      <c r="AL121" s="548">
        <v>0</v>
      </c>
      <c r="AM121" s="547">
        <v>0</v>
      </c>
      <c r="AN121" s="549">
        <v>0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0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K121" s="2"/>
      <c r="CL121" s="2"/>
      <c r="CM121" s="2"/>
      <c r="CN121" s="2"/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customFormat="1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>
        <v>0</v>
      </c>
      <c r="AQ122" s="559">
        <v>0</v>
      </c>
      <c r="AR122" s="602">
        <v>0</v>
      </c>
      <c r="AS122" s="559">
        <v>0</v>
      </c>
      <c r="AT122" s="559">
        <v>0</v>
      </c>
      <c r="AU122" s="559">
        <v>0</v>
      </c>
      <c r="AV122" s="559">
        <v>0</v>
      </c>
      <c r="AW122" s="559">
        <v>0</v>
      </c>
      <c r="AX122" s="25">
        <v>0</v>
      </c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K122" s="2"/>
      <c r="CL122" s="2"/>
      <c r="CM122" s="2"/>
      <c r="CN122" s="2"/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customFormat="1" ht="15" customHeight="1" x14ac:dyDescent="0.25">
      <c r="A123" s="1276" t="s">
        <v>155</v>
      </c>
      <c r="B123" s="1277"/>
      <c r="C123" s="1278"/>
      <c r="D123" s="524">
        <f t="shared" si="101"/>
        <v>3</v>
      </c>
      <c r="E123" s="563">
        <f t="shared" ref="E123:F127" si="111">SUM(Y123+AA123+AC123+AE123+AG123+AI123+AK123+AM123)</f>
        <v>1</v>
      </c>
      <c r="F123" s="564">
        <f t="shared" si="111"/>
        <v>2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1</v>
      </c>
      <c r="AB123" s="548">
        <v>0</v>
      </c>
      <c r="AC123" s="547">
        <v>0</v>
      </c>
      <c r="AD123" s="548">
        <v>1</v>
      </c>
      <c r="AE123" s="547">
        <v>0</v>
      </c>
      <c r="AF123" s="548">
        <v>0</v>
      </c>
      <c r="AG123" s="547">
        <v>0</v>
      </c>
      <c r="AH123" s="548">
        <v>1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K123" s="2"/>
      <c r="CL123" s="2"/>
      <c r="CM123" s="2"/>
      <c r="CN123" s="2"/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customFormat="1" ht="15" customHeight="1" x14ac:dyDescent="0.25">
      <c r="A124" s="1424" t="s">
        <v>156</v>
      </c>
      <c r="B124" s="1425"/>
      <c r="C124" s="1426"/>
      <c r="D124" s="524">
        <f t="shared" si="101"/>
        <v>2</v>
      </c>
      <c r="E124" s="563">
        <f t="shared" si="111"/>
        <v>1</v>
      </c>
      <c r="F124" s="564">
        <f t="shared" si="111"/>
        <v>1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1</v>
      </c>
      <c r="AE124" s="547">
        <v>1</v>
      </c>
      <c r="AF124" s="548">
        <v>0</v>
      </c>
      <c r="AG124" s="547">
        <v>0</v>
      </c>
      <c r="AH124" s="548">
        <v>0</v>
      </c>
      <c r="AI124" s="547">
        <v>0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K124" s="2"/>
      <c r="CL124" s="2"/>
      <c r="CM124" s="2"/>
      <c r="CN124" s="2"/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customFormat="1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K125" s="2"/>
      <c r="CL125" s="2"/>
      <c r="CM125" s="2"/>
      <c r="CN125" s="2"/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customFormat="1" ht="15" customHeight="1" x14ac:dyDescent="0.25">
      <c r="A126" s="1424" t="s">
        <v>158</v>
      </c>
      <c r="B126" s="1425"/>
      <c r="C126" s="1426"/>
      <c r="D126" s="524">
        <f t="shared" si="101"/>
        <v>1</v>
      </c>
      <c r="E126" s="563">
        <f>SUM(Q126+S126+U126+W126+Y126+AA126+AC126+AE126+AG126+AI126+AK126+AM126)</f>
        <v>1</v>
      </c>
      <c r="F126" s="564">
        <f>SUM(R126+T126+V126+X126+Z126+AB126+AD126+AF126+AH126+AJ126+AL126+AN126)</f>
        <v>0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1</v>
      </c>
      <c r="AH126" s="548">
        <v>0</v>
      </c>
      <c r="AI126" s="547">
        <v>0</v>
      </c>
      <c r="AJ126" s="548">
        <v>0</v>
      </c>
      <c r="AK126" s="547">
        <v>0</v>
      </c>
      <c r="AL126" s="548">
        <v>0</v>
      </c>
      <c r="AM126" s="547">
        <v>0</v>
      </c>
      <c r="AN126" s="549">
        <v>0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K126" s="2"/>
      <c r="CL126" s="2"/>
      <c r="CM126" s="2"/>
      <c r="CN126" s="2"/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customFormat="1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K127" s="2"/>
      <c r="CL127" s="2"/>
      <c r="CM127" s="2"/>
      <c r="CN127" s="2"/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customFormat="1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K128" s="2"/>
      <c r="CL128" s="2"/>
      <c r="CM128" s="2"/>
      <c r="CN128" s="2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customFormat="1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K129" s="2"/>
      <c r="CL129" s="2"/>
      <c r="CM129" s="2"/>
      <c r="CN129" s="2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customFormat="1" ht="15" customHeight="1" x14ac:dyDescent="0.25">
      <c r="A130" s="1424" t="s">
        <v>162</v>
      </c>
      <c r="B130" s="1425"/>
      <c r="C130" s="1426"/>
      <c r="D130" s="524">
        <f t="shared" si="101"/>
        <v>0</v>
      </c>
      <c r="E130" s="563">
        <f t="shared" si="114"/>
        <v>0</v>
      </c>
      <c r="F130" s="564">
        <f t="shared" si="115"/>
        <v>0</v>
      </c>
      <c r="G130" s="600"/>
      <c r="H130" s="601"/>
      <c r="I130" s="600"/>
      <c r="J130" s="603"/>
      <c r="K130" s="600"/>
      <c r="L130" s="601"/>
      <c r="M130" s="600"/>
      <c r="N130" s="601"/>
      <c r="O130" s="604"/>
      <c r="P130" s="548"/>
      <c r="Q130" s="547"/>
      <c r="R130" s="548"/>
      <c r="S130" s="547"/>
      <c r="T130" s="601"/>
      <c r="U130" s="604"/>
      <c r="V130" s="548"/>
      <c r="W130" s="547"/>
      <c r="X130" s="548"/>
      <c r="Y130" s="547"/>
      <c r="Z130" s="548"/>
      <c r="AA130" s="547"/>
      <c r="AB130" s="548"/>
      <c r="AC130" s="547"/>
      <c r="AD130" s="548"/>
      <c r="AE130" s="547"/>
      <c r="AF130" s="548"/>
      <c r="AG130" s="547"/>
      <c r="AH130" s="548"/>
      <c r="AI130" s="547"/>
      <c r="AJ130" s="548"/>
      <c r="AK130" s="547"/>
      <c r="AL130" s="548"/>
      <c r="AM130" s="547"/>
      <c r="AN130" s="549"/>
      <c r="AO130" s="550"/>
      <c r="AP130" s="602"/>
      <c r="AQ130" s="602"/>
      <c r="AR130" s="602"/>
      <c r="AS130" s="559"/>
      <c r="AT130" s="559"/>
      <c r="AU130" s="559"/>
      <c r="AV130" s="559"/>
      <c r="AW130" s="559"/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K130" s="2"/>
      <c r="CL130" s="2"/>
      <c r="CM130" s="2"/>
      <c r="CN130" s="2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customFormat="1" ht="15" customHeight="1" x14ac:dyDescent="0.25">
      <c r="A131" s="1424" t="s">
        <v>163</v>
      </c>
      <c r="B131" s="1425"/>
      <c r="C131" s="1426"/>
      <c r="D131" s="524">
        <f t="shared" si="101"/>
        <v>5</v>
      </c>
      <c r="E131" s="563">
        <f t="shared" si="114"/>
        <v>3</v>
      </c>
      <c r="F131" s="564">
        <f t="shared" si="115"/>
        <v>2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1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0</v>
      </c>
      <c r="Z131" s="548">
        <v>0</v>
      </c>
      <c r="AA131" s="547">
        <v>0</v>
      </c>
      <c r="AB131" s="548">
        <v>0</v>
      </c>
      <c r="AC131" s="547">
        <v>0</v>
      </c>
      <c r="AD131" s="548">
        <v>1</v>
      </c>
      <c r="AE131" s="547">
        <v>1</v>
      </c>
      <c r="AF131" s="548">
        <v>1</v>
      </c>
      <c r="AG131" s="547">
        <v>0</v>
      </c>
      <c r="AH131" s="548">
        <v>0</v>
      </c>
      <c r="AI131" s="547">
        <v>0</v>
      </c>
      <c r="AJ131" s="548">
        <v>0</v>
      </c>
      <c r="AK131" s="547">
        <v>0</v>
      </c>
      <c r="AL131" s="548">
        <v>0</v>
      </c>
      <c r="AM131" s="547">
        <v>1</v>
      </c>
      <c r="AN131" s="549">
        <v>0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K131" s="2"/>
      <c r="CL131" s="2"/>
      <c r="CM131" s="2"/>
      <c r="CN131" s="2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customFormat="1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K132" s="2"/>
      <c r="CL132" s="2"/>
      <c r="CM132" s="2"/>
      <c r="CN132" s="2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customFormat="1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K133" s="2"/>
      <c r="CL133" s="2"/>
      <c r="CM133" s="2"/>
      <c r="CN133" s="2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customFormat="1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K134" s="2"/>
      <c r="CL134" s="2"/>
      <c r="CM134" s="2"/>
      <c r="CN134" s="2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customFormat="1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K135" s="2"/>
      <c r="CL135" s="2"/>
      <c r="CM135" s="2"/>
      <c r="CN135" s="2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customFormat="1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K136" s="2"/>
      <c r="CL136" s="2"/>
      <c r="CM136" s="2"/>
      <c r="CN136" s="2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customFormat="1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K137" s="2"/>
      <c r="CL137" s="2"/>
      <c r="CM137" s="2"/>
      <c r="CN137" s="2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customFormat="1" ht="15" customHeight="1" x14ac:dyDescent="0.25">
      <c r="A138" s="1424" t="s">
        <v>170</v>
      </c>
      <c r="B138" s="1425"/>
      <c r="C138" s="1426"/>
      <c r="D138" s="524">
        <f t="shared" si="101"/>
        <v>0</v>
      </c>
      <c r="E138" s="563">
        <f t="shared" si="114"/>
        <v>0</v>
      </c>
      <c r="F138" s="564">
        <f t="shared" si="115"/>
        <v>0</v>
      </c>
      <c r="G138" s="175"/>
      <c r="H138" s="177"/>
      <c r="I138" s="175"/>
      <c r="J138" s="210"/>
      <c r="K138" s="175"/>
      <c r="L138" s="548"/>
      <c r="M138" s="558"/>
      <c r="N138" s="548"/>
      <c r="O138" s="547"/>
      <c r="P138" s="548"/>
      <c r="Q138" s="547"/>
      <c r="R138" s="548"/>
      <c r="S138" s="547"/>
      <c r="T138" s="548"/>
      <c r="U138" s="547"/>
      <c r="V138" s="548"/>
      <c r="W138" s="547"/>
      <c r="X138" s="548"/>
      <c r="Y138" s="547"/>
      <c r="Z138" s="548"/>
      <c r="AA138" s="547"/>
      <c r="AB138" s="548"/>
      <c r="AC138" s="547"/>
      <c r="AD138" s="548"/>
      <c r="AE138" s="547"/>
      <c r="AF138" s="548"/>
      <c r="AG138" s="547"/>
      <c r="AH138" s="548"/>
      <c r="AI138" s="547"/>
      <c r="AJ138" s="548"/>
      <c r="AK138" s="547"/>
      <c r="AL138" s="548"/>
      <c r="AM138" s="547"/>
      <c r="AN138" s="549"/>
      <c r="AO138" s="550"/>
      <c r="AP138" s="176"/>
      <c r="AQ138" s="559"/>
      <c r="AR138" s="559"/>
      <c r="AS138" s="176"/>
      <c r="AT138" s="559"/>
      <c r="AU138" s="559"/>
      <c r="AV138" s="559"/>
      <c r="AW138" s="559"/>
      <c r="AX138" s="25"/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K138" s="2"/>
      <c r="CL138" s="2"/>
      <c r="CM138" s="2"/>
      <c r="CN138" s="2"/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customFormat="1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K139" s="2"/>
      <c r="CL139" s="2"/>
      <c r="CM139" s="2"/>
      <c r="CN139" s="2"/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customFormat="1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K140" s="2"/>
      <c r="CL140" s="2"/>
      <c r="CM140" s="2"/>
      <c r="CN140" s="2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customFormat="1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K141" s="2"/>
      <c r="CL141" s="2"/>
      <c r="CM141" s="2"/>
      <c r="CN141" s="2"/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customFormat="1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K142" s="2"/>
      <c r="CL142" s="2"/>
      <c r="CM142" s="2"/>
      <c r="CN142" s="2"/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customFormat="1" ht="15" customHeight="1" x14ac:dyDescent="0.25">
      <c r="A143" s="1502" t="s">
        <v>4</v>
      </c>
      <c r="B143" s="1301"/>
      <c r="C143" s="1268"/>
      <c r="D143" s="747">
        <f t="shared" si="101"/>
        <v>228</v>
      </c>
      <c r="E143" s="729">
        <f t="shared" si="114"/>
        <v>85</v>
      </c>
      <c r="F143" s="748">
        <f>SUM(H143+J143+L143+N143+P143+R143+T143+V143+X143+Z143+AB143+AD143+AF143+AH143+AJ143+AL143+AN143)</f>
        <v>143</v>
      </c>
      <c r="G143" s="747">
        <f>SUM(G91:G103,G105:G109,G115:G117,G120,G128:G142)</f>
        <v>3</v>
      </c>
      <c r="H143" s="219">
        <f>SUM(H91:H103,H105:H109,H115:H117,H120,H128:H142)</f>
        <v>4</v>
      </c>
      <c r="I143" s="747">
        <f>SUM(I91:I103,I105:I109,I115:I117,I120,I128:I142)</f>
        <v>1</v>
      </c>
      <c r="J143" s="220">
        <f>SUM(J91:J103,J105:J109,J115:J117,J120,J128:J142)</f>
        <v>0</v>
      </c>
      <c r="K143" s="747">
        <f t="shared" ref="K143:P143" si="117">SUM(K91:K103,K105:K109,K115:K117,K119:K120,K128:K142)</f>
        <v>0</v>
      </c>
      <c r="L143" s="219">
        <f t="shared" si="117"/>
        <v>1</v>
      </c>
      <c r="M143" s="749">
        <f t="shared" si="117"/>
        <v>0</v>
      </c>
      <c r="N143" s="222">
        <f t="shared" si="117"/>
        <v>0</v>
      </c>
      <c r="O143" s="749">
        <f t="shared" si="117"/>
        <v>0</v>
      </c>
      <c r="P143" s="222">
        <f t="shared" si="117"/>
        <v>0</v>
      </c>
      <c r="Q143" s="749">
        <f>SUM(Q91:Q103,Q105:Q117,Q119:Q121,Q126,Q128:Q142)</f>
        <v>0</v>
      </c>
      <c r="R143" s="750">
        <f>SUM(R91:R103,R105:R117,R119:R121,R126,R128:R142)</f>
        <v>3</v>
      </c>
      <c r="S143" s="749">
        <f t="shared" ref="S143:X143" si="118">SUM(S91:S103,S105:S121,S126,S128:S142)</f>
        <v>1</v>
      </c>
      <c r="T143" s="222">
        <f t="shared" si="118"/>
        <v>0</v>
      </c>
      <c r="U143" s="749">
        <f t="shared" si="118"/>
        <v>1</v>
      </c>
      <c r="V143" s="222">
        <f t="shared" si="118"/>
        <v>0</v>
      </c>
      <c r="W143" s="749">
        <f t="shared" si="118"/>
        <v>17</v>
      </c>
      <c r="X143" s="222">
        <f t="shared" si="118"/>
        <v>16</v>
      </c>
      <c r="Y143" s="749">
        <f>SUM(Y91:Y142)</f>
        <v>30</v>
      </c>
      <c r="Z143" s="222">
        <f>SUM(Z91:Z142)</f>
        <v>18</v>
      </c>
      <c r="AA143" s="749">
        <f t="shared" ref="AA143:AN143" si="119">SUM(AA91:AA104,AA106:AA112,AA114:AA142)</f>
        <v>5</v>
      </c>
      <c r="AB143" s="222">
        <f t="shared" si="119"/>
        <v>21</v>
      </c>
      <c r="AC143" s="749">
        <f t="shared" si="119"/>
        <v>7</v>
      </c>
      <c r="AD143" s="222">
        <f t="shared" si="119"/>
        <v>54</v>
      </c>
      <c r="AE143" s="749">
        <f t="shared" si="119"/>
        <v>17</v>
      </c>
      <c r="AF143" s="222">
        <f t="shared" si="119"/>
        <v>15</v>
      </c>
      <c r="AG143" s="749">
        <f t="shared" si="119"/>
        <v>2</v>
      </c>
      <c r="AH143" s="222">
        <f t="shared" si="119"/>
        <v>11</v>
      </c>
      <c r="AI143" s="749">
        <f t="shared" si="119"/>
        <v>0</v>
      </c>
      <c r="AJ143" s="222">
        <f t="shared" si="119"/>
        <v>0</v>
      </c>
      <c r="AK143" s="749">
        <f t="shared" si="119"/>
        <v>0</v>
      </c>
      <c r="AL143" s="222">
        <f t="shared" si="119"/>
        <v>0</v>
      </c>
      <c r="AM143" s="749">
        <f t="shared" si="119"/>
        <v>1</v>
      </c>
      <c r="AN143" s="222">
        <f t="shared" si="119"/>
        <v>0</v>
      </c>
      <c r="AO143" s="751">
        <f>SUM(AO91:AO103,AO105:AO120,AO128:AO142,AO126)</f>
        <v>0</v>
      </c>
      <c r="AP143" s="752">
        <f>SUM(AP91:AP142)</f>
        <v>0</v>
      </c>
      <c r="AQ143" s="752">
        <f>SUM(AQ91:AQ142)</f>
        <v>0</v>
      </c>
      <c r="AR143" s="752">
        <f>SUM(AR91:AR104,AR106:AR112,AR114:AR142)</f>
        <v>0</v>
      </c>
      <c r="AS143" s="752">
        <f>SUM(AS91:AS142)</f>
        <v>0</v>
      </c>
      <c r="AT143" s="752">
        <f t="shared" ref="AT143:AW143" si="120">SUM(AT91:AT142)</f>
        <v>2</v>
      </c>
      <c r="AU143" s="752">
        <f t="shared" si="120"/>
        <v>0</v>
      </c>
      <c r="AV143" s="752">
        <f t="shared" si="120"/>
        <v>0</v>
      </c>
      <c r="AW143" s="752">
        <f t="shared" si="120"/>
        <v>0</v>
      </c>
      <c r="AX143" s="222">
        <f>SUM(AX104,AX116,AX121:AX127,AX138:AX139,AX141:AX142)</f>
        <v>0</v>
      </c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</row>
    <row r="144" spans="1:102" customFormat="1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</row>
    <row r="145" spans="1:50" customFormat="1" ht="21.75" customHeigh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532" t="s">
        <v>184</v>
      </c>
      <c r="K145" s="1533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customFormat="1" ht="27" customHeight="1" x14ac:dyDescent="0.25">
      <c r="A146" s="1442"/>
      <c r="B146" s="1445"/>
      <c r="C146" s="1341"/>
      <c r="D146" s="1382"/>
      <c r="E146" s="1433"/>
      <c r="F146" s="1534"/>
      <c r="G146" s="1382"/>
      <c r="H146" s="1439"/>
      <c r="I146" s="1307"/>
      <c r="J146" s="1532"/>
      <c r="K146" s="1533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customFormat="1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32"/>
      <c r="K147" s="1533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customFormat="1" ht="15" customHeight="1" x14ac:dyDescent="0.25">
      <c r="A148" s="231" t="s">
        <v>101</v>
      </c>
      <c r="B148" s="232">
        <f>SUM(C148:E148)</f>
        <v>0</v>
      </c>
      <c r="C148" s="699"/>
      <c r="D148" s="233"/>
      <c r="E148" s="234"/>
      <c r="F148" s="593"/>
      <c r="G148" s="233"/>
      <c r="H148" s="235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customFormat="1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customFormat="1" ht="15" customHeight="1" x14ac:dyDescent="0.25">
      <c r="A150" s="231" t="s">
        <v>105</v>
      </c>
      <c r="B150" s="239">
        <f t="shared" si="121"/>
        <v>84</v>
      </c>
      <c r="C150" s="242"/>
      <c r="D150" s="602">
        <v>56</v>
      </c>
      <c r="E150" s="607">
        <v>28</v>
      </c>
      <c r="F150" s="604">
        <v>0</v>
      </c>
      <c r="G150" s="602">
        <v>38</v>
      </c>
      <c r="H150" s="240"/>
      <c r="I150" s="236">
        <f t="shared" si="122"/>
        <v>9</v>
      </c>
      <c r="J150" s="600">
        <v>2</v>
      </c>
      <c r="K150" s="607">
        <v>7</v>
      </c>
      <c r="L150" s="608">
        <v>0</v>
      </c>
      <c r="M150" s="602">
        <v>0</v>
      </c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customFormat="1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customFormat="1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customFormat="1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customFormat="1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customFormat="1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customFormat="1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customFormat="1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customFormat="1" x14ac:dyDescent="0.25">
      <c r="A158" s="727" t="s">
        <v>4</v>
      </c>
      <c r="B158" s="753">
        <f>SUM(B148:B157)</f>
        <v>84</v>
      </c>
      <c r="C158" s="731">
        <f>SUM(C148:C157)</f>
        <v>0</v>
      </c>
      <c r="D158" s="732">
        <f>SUM(D148:D157)</f>
        <v>56</v>
      </c>
      <c r="E158" s="741">
        <f>SUM(E148:E157)</f>
        <v>28</v>
      </c>
      <c r="F158" s="740">
        <f>SUM(F149,F150,F153,F155,F157)</f>
        <v>0</v>
      </c>
      <c r="G158" s="732">
        <f>SUM(G148:G157)</f>
        <v>38</v>
      </c>
      <c r="H158" s="743">
        <f>SUM(H148:H157)</f>
        <v>0</v>
      </c>
      <c r="I158" s="104">
        <f>SUM(I148:I157)</f>
        <v>9</v>
      </c>
      <c r="J158" s="731">
        <f>SUM(J148:J157)</f>
        <v>2</v>
      </c>
      <c r="K158" s="741">
        <f>SUM(K148:K157)</f>
        <v>7</v>
      </c>
      <c r="L158" s="742" cm="1">
        <f t="array" ref="L158">SUM(L149:L150+L153+L155+L157)</f>
        <v>0</v>
      </c>
      <c r="M158" s="732">
        <f>SUM(M148:M157)</f>
        <v>0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customFormat="1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customFormat="1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502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516"/>
      <c r="AQ160" s="1530" t="s">
        <v>121</v>
      </c>
      <c r="AR160" s="1531" t="s">
        <v>68</v>
      </c>
      <c r="AS160" s="1531" t="s">
        <v>8</v>
      </c>
      <c r="AT160" s="1531" t="s">
        <v>45</v>
      </c>
      <c r="AU160" s="1525" t="s">
        <v>125</v>
      </c>
      <c r="AV160" s="1525" t="s">
        <v>12</v>
      </c>
      <c r="AW160" s="1525" t="s">
        <v>13</v>
      </c>
      <c r="AX160" s="1367" t="s">
        <v>10</v>
      </c>
    </row>
    <row r="161" spans="1:100" customFormat="1" ht="18" customHeight="1" x14ac:dyDescent="0.25">
      <c r="A161" s="1355"/>
      <c r="B161" s="1356"/>
      <c r="C161" s="1337"/>
      <c r="D161" s="1361"/>
      <c r="E161" s="1362"/>
      <c r="F161" s="1308"/>
      <c r="G161" s="1515" t="s">
        <v>14</v>
      </c>
      <c r="H161" s="1310"/>
      <c r="I161" s="1502" t="s">
        <v>15</v>
      </c>
      <c r="J161" s="1268"/>
      <c r="K161" s="1301" t="s">
        <v>16</v>
      </c>
      <c r="L161" s="1268"/>
      <c r="M161" s="1502" t="s">
        <v>17</v>
      </c>
      <c r="N161" s="1268"/>
      <c r="O161" s="1502" t="s">
        <v>18</v>
      </c>
      <c r="P161" s="1268"/>
      <c r="Q161" s="1502" t="s">
        <v>19</v>
      </c>
      <c r="R161" s="1268"/>
      <c r="S161" s="1502" t="s">
        <v>20</v>
      </c>
      <c r="T161" s="1268"/>
      <c r="U161" s="1502" t="s">
        <v>21</v>
      </c>
      <c r="V161" s="1268"/>
      <c r="W161" s="1502" t="s">
        <v>22</v>
      </c>
      <c r="X161" s="1268"/>
      <c r="Y161" s="1502" t="s">
        <v>23</v>
      </c>
      <c r="Z161" s="1285"/>
      <c r="AA161" s="1502" t="s">
        <v>24</v>
      </c>
      <c r="AB161" s="1285"/>
      <c r="AC161" s="1502" t="s">
        <v>25</v>
      </c>
      <c r="AD161" s="1285"/>
      <c r="AE161" s="1502" t="s">
        <v>26</v>
      </c>
      <c r="AF161" s="1285"/>
      <c r="AG161" s="1502" t="s">
        <v>27</v>
      </c>
      <c r="AH161" s="1285"/>
      <c r="AI161" s="1502" t="s">
        <v>28</v>
      </c>
      <c r="AJ161" s="1285"/>
      <c r="AK161" s="1502" t="s">
        <v>29</v>
      </c>
      <c r="AL161" s="1285"/>
      <c r="AM161" s="1502" t="s">
        <v>30</v>
      </c>
      <c r="AN161" s="1285"/>
      <c r="AO161" s="1502" t="s">
        <v>31</v>
      </c>
      <c r="AP161" s="1529"/>
      <c r="AQ161" s="1530"/>
      <c r="AR161" s="1531"/>
      <c r="AS161" s="1531"/>
      <c r="AT161" s="1531"/>
      <c r="AU161" s="1525"/>
      <c r="AV161" s="1525"/>
      <c r="AW161" s="1525"/>
      <c r="AX161" s="1367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</row>
    <row r="162" spans="1:100" customFormat="1" ht="15" customHeight="1" x14ac:dyDescent="0.25">
      <c r="A162" s="1357"/>
      <c r="B162" s="1358"/>
      <c r="C162" s="1338"/>
      <c r="D162" s="726" t="s">
        <v>190</v>
      </c>
      <c r="E162" s="723" t="s">
        <v>33</v>
      </c>
      <c r="F162" s="12" t="s">
        <v>34</v>
      </c>
      <c r="G162" s="726" t="s">
        <v>33</v>
      </c>
      <c r="H162" s="12" t="s">
        <v>34</v>
      </c>
      <c r="I162" s="726" t="s">
        <v>33</v>
      </c>
      <c r="J162" s="12" t="s">
        <v>34</v>
      </c>
      <c r="K162" s="726" t="s">
        <v>33</v>
      </c>
      <c r="L162" s="12" t="s">
        <v>34</v>
      </c>
      <c r="M162" s="726" t="s">
        <v>33</v>
      </c>
      <c r="N162" s="12" t="s">
        <v>34</v>
      </c>
      <c r="O162" s="726" t="s">
        <v>33</v>
      </c>
      <c r="P162" s="12" t="s">
        <v>34</v>
      </c>
      <c r="Q162" s="726" t="s">
        <v>33</v>
      </c>
      <c r="R162" s="12" t="s">
        <v>34</v>
      </c>
      <c r="S162" s="726" t="s">
        <v>33</v>
      </c>
      <c r="T162" s="12" t="s">
        <v>34</v>
      </c>
      <c r="U162" s="726" t="s">
        <v>33</v>
      </c>
      <c r="V162" s="12" t="s">
        <v>34</v>
      </c>
      <c r="W162" s="726" t="s">
        <v>33</v>
      </c>
      <c r="X162" s="12" t="s">
        <v>34</v>
      </c>
      <c r="Y162" s="726" t="s">
        <v>33</v>
      </c>
      <c r="Z162" s="12" t="s">
        <v>34</v>
      </c>
      <c r="AA162" s="726" t="s">
        <v>33</v>
      </c>
      <c r="AB162" s="12" t="s">
        <v>34</v>
      </c>
      <c r="AC162" s="726" t="s">
        <v>33</v>
      </c>
      <c r="AD162" s="12" t="s">
        <v>34</v>
      </c>
      <c r="AE162" s="726" t="s">
        <v>33</v>
      </c>
      <c r="AF162" s="12" t="s">
        <v>34</v>
      </c>
      <c r="AG162" s="726" t="s">
        <v>33</v>
      </c>
      <c r="AH162" s="12" t="s">
        <v>34</v>
      </c>
      <c r="AI162" s="726" t="s">
        <v>33</v>
      </c>
      <c r="AJ162" s="12" t="s">
        <v>34</v>
      </c>
      <c r="AK162" s="726" t="s">
        <v>33</v>
      </c>
      <c r="AL162" s="12" t="s">
        <v>34</v>
      </c>
      <c r="AM162" s="726" t="s">
        <v>33</v>
      </c>
      <c r="AN162" s="12" t="s">
        <v>34</v>
      </c>
      <c r="AO162" s="726" t="s">
        <v>33</v>
      </c>
      <c r="AP162" s="722" t="s">
        <v>34</v>
      </c>
      <c r="AQ162" s="1530"/>
      <c r="AR162" s="1531"/>
      <c r="AS162" s="1531"/>
      <c r="AT162" s="1531"/>
      <c r="AU162" s="1525"/>
      <c r="AV162" s="1525"/>
      <c r="AW162" s="1525"/>
      <c r="AX162" s="1367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</row>
    <row r="163" spans="1:100" customFormat="1" ht="15" customHeight="1" x14ac:dyDescent="0.25">
      <c r="A163" s="1526" t="s">
        <v>191</v>
      </c>
      <c r="B163" s="1527"/>
      <c r="C163" s="1528"/>
      <c r="D163" s="651">
        <f>E163+F163</f>
        <v>148</v>
      </c>
      <c r="E163" s="651">
        <f>SUM(G163+I163+K163+M163+O163+Q163+S163+U163+W163+Y163+AA163+AC163+AE163+AG163+AI163+AK163+AM163+AO163)</f>
        <v>52</v>
      </c>
      <c r="F163" s="45">
        <f>SUM(H163+J163+L163+N163+P163+R163+T163+V163+X163+Z163+AB163+AD163+AF163+AH163+AJ163+AL163+AN163+AP163)</f>
        <v>96</v>
      </c>
      <c r="G163" s="689">
        <v>0</v>
      </c>
      <c r="H163" s="47">
        <v>0</v>
      </c>
      <c r="I163" s="647">
        <v>0</v>
      </c>
      <c r="J163" s="47">
        <v>0</v>
      </c>
      <c r="K163" s="647">
        <v>1</v>
      </c>
      <c r="L163" s="47">
        <v>0</v>
      </c>
      <c r="M163" s="647">
        <v>0</v>
      </c>
      <c r="N163" s="47">
        <v>2</v>
      </c>
      <c r="O163" s="52">
        <v>0</v>
      </c>
      <c r="P163" s="47">
        <v>0</v>
      </c>
      <c r="Q163" s="52">
        <v>0</v>
      </c>
      <c r="R163" s="47">
        <v>0</v>
      </c>
      <c r="S163" s="52">
        <v>5</v>
      </c>
      <c r="T163" s="47">
        <v>2</v>
      </c>
      <c r="U163" s="647">
        <v>0</v>
      </c>
      <c r="V163" s="47">
        <v>1</v>
      </c>
      <c r="W163" s="647">
        <v>0</v>
      </c>
      <c r="X163" s="47">
        <v>2</v>
      </c>
      <c r="Y163" s="647">
        <v>6</v>
      </c>
      <c r="Z163" s="47">
        <v>3</v>
      </c>
      <c r="AA163" s="647">
        <v>7</v>
      </c>
      <c r="AB163" s="47">
        <v>3</v>
      </c>
      <c r="AC163" s="647">
        <v>7</v>
      </c>
      <c r="AD163" s="47">
        <v>19</v>
      </c>
      <c r="AE163" s="647">
        <v>12</v>
      </c>
      <c r="AF163" s="47">
        <v>24</v>
      </c>
      <c r="AG163" s="647">
        <v>3</v>
      </c>
      <c r="AH163" s="47">
        <v>40</v>
      </c>
      <c r="AI163" s="647">
        <v>11</v>
      </c>
      <c r="AJ163" s="47">
        <v>0</v>
      </c>
      <c r="AK163" s="647">
        <v>0</v>
      </c>
      <c r="AL163" s="47">
        <v>0</v>
      </c>
      <c r="AM163" s="647">
        <v>0</v>
      </c>
      <c r="AN163" s="47">
        <v>0</v>
      </c>
      <c r="AO163" s="647">
        <v>0</v>
      </c>
      <c r="AP163" s="50">
        <v>0</v>
      </c>
      <c r="AQ163" s="691">
        <v>0</v>
      </c>
      <c r="AR163" s="22">
        <v>1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I163" s="2"/>
      <c r="CJ163" s="2"/>
      <c r="CK163" s="2"/>
      <c r="CL163" s="2"/>
      <c r="CM163" s="2"/>
      <c r="CN163" s="2"/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customFormat="1" x14ac:dyDescent="0.25">
      <c r="A164" s="1424" t="s">
        <v>192</v>
      </c>
      <c r="B164" s="1425"/>
      <c r="C164" s="1426"/>
      <c r="D164" s="563">
        <f t="shared" ref="D164:D173" si="129">E164+F164</f>
        <v>48</v>
      </c>
      <c r="E164" s="563">
        <f t="shared" ref="E164:E173" si="130">SUM(G164+I164+K164+M164+O164+Q164+S164+U164+W164+Y164+AA164+AC164+AE164+AG164+AI164+AK164+AM164+AO164)</f>
        <v>20</v>
      </c>
      <c r="F164" s="564">
        <f t="shared" ref="F164:F173" si="131">SUM(H164+J164+L164+N164+P164+R164+T164+V164+X164+Z164+AB164+AD164+AF164+AH164+AJ164+AL164+AN164+AP164)</f>
        <v>28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12</v>
      </c>
      <c r="Z164" s="548">
        <v>8</v>
      </c>
      <c r="AA164" s="547">
        <v>4</v>
      </c>
      <c r="AB164" s="548">
        <v>4</v>
      </c>
      <c r="AC164" s="547">
        <v>0</v>
      </c>
      <c r="AD164" s="548">
        <v>8</v>
      </c>
      <c r="AE164" s="547">
        <v>4</v>
      </c>
      <c r="AF164" s="548">
        <v>4</v>
      </c>
      <c r="AG164" s="547">
        <v>0</v>
      </c>
      <c r="AH164" s="548">
        <v>4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I164" s="2"/>
      <c r="CJ164" s="2"/>
      <c r="CK164" s="2"/>
      <c r="CL164" s="2"/>
      <c r="CM164" s="2"/>
      <c r="CN164" s="2"/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customFormat="1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/>
      <c r="AR165" s="22"/>
      <c r="AS165" s="22"/>
      <c r="AT165" s="22">
        <v>0</v>
      </c>
      <c r="AU165" s="22"/>
      <c r="AV165" s="22"/>
      <c r="AW165" s="22"/>
      <c r="AX165" s="18"/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I165" s="2"/>
      <c r="CJ165" s="2"/>
      <c r="CK165" s="2"/>
      <c r="CL165" s="2"/>
      <c r="CM165" s="2"/>
      <c r="CN165" s="2"/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customFormat="1" ht="15" customHeight="1" x14ac:dyDescent="0.25">
      <c r="A166" s="1279" t="s">
        <v>194</v>
      </c>
      <c r="B166" s="1280"/>
      <c r="C166" s="1281"/>
      <c r="D166" s="563">
        <f t="shared" si="129"/>
        <v>28</v>
      </c>
      <c r="E166" s="563">
        <f t="shared" si="130"/>
        <v>15</v>
      </c>
      <c r="F166" s="564">
        <f t="shared" si="131"/>
        <v>13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1</v>
      </c>
      <c r="T166" s="548">
        <v>0</v>
      </c>
      <c r="U166" s="547">
        <v>0</v>
      </c>
      <c r="V166" s="548">
        <v>0</v>
      </c>
      <c r="W166" s="547">
        <v>0</v>
      </c>
      <c r="X166" s="548">
        <v>0</v>
      </c>
      <c r="Y166" s="547">
        <v>6</v>
      </c>
      <c r="Z166" s="548">
        <v>4</v>
      </c>
      <c r="AA166" s="547">
        <v>7</v>
      </c>
      <c r="AB166" s="548">
        <v>8</v>
      </c>
      <c r="AC166" s="547">
        <v>1</v>
      </c>
      <c r="AD166" s="548">
        <v>1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I166" s="2"/>
      <c r="CJ166" s="2"/>
      <c r="CK166" s="2"/>
      <c r="CL166" s="2"/>
      <c r="CM166" s="2"/>
      <c r="CN166" s="2"/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customFormat="1" ht="15" customHeight="1" x14ac:dyDescent="0.25">
      <c r="A167" s="1279" t="s">
        <v>195</v>
      </c>
      <c r="B167" s="1280"/>
      <c r="C167" s="1281"/>
      <c r="D167" s="563">
        <f t="shared" si="129"/>
        <v>85</v>
      </c>
      <c r="E167" s="563">
        <f t="shared" si="130"/>
        <v>29</v>
      </c>
      <c r="F167" s="564">
        <f t="shared" si="131"/>
        <v>56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0</v>
      </c>
      <c r="S167" s="559">
        <v>2</v>
      </c>
      <c r="T167" s="548">
        <v>0</v>
      </c>
      <c r="U167" s="547">
        <v>0</v>
      </c>
      <c r="V167" s="548">
        <v>1</v>
      </c>
      <c r="W167" s="547">
        <v>0</v>
      </c>
      <c r="X167" s="548">
        <v>3</v>
      </c>
      <c r="Y167" s="547">
        <v>12</v>
      </c>
      <c r="Z167" s="548">
        <v>7</v>
      </c>
      <c r="AA167" s="547">
        <v>11</v>
      </c>
      <c r="AB167" s="548">
        <v>13</v>
      </c>
      <c r="AC167" s="547">
        <v>1</v>
      </c>
      <c r="AD167" s="548">
        <v>17</v>
      </c>
      <c r="AE167" s="547">
        <v>1</v>
      </c>
      <c r="AF167" s="548">
        <v>13</v>
      </c>
      <c r="AG167" s="547">
        <v>0</v>
      </c>
      <c r="AH167" s="548">
        <v>1</v>
      </c>
      <c r="AI167" s="547">
        <v>2</v>
      </c>
      <c r="AJ167" s="548">
        <v>1</v>
      </c>
      <c r="AK167" s="547">
        <v>0</v>
      </c>
      <c r="AL167" s="548">
        <v>0</v>
      </c>
      <c r="AM167" s="547">
        <v>0</v>
      </c>
      <c r="AN167" s="548">
        <v>0</v>
      </c>
      <c r="AO167" s="547">
        <v>0</v>
      </c>
      <c r="AP167" s="549">
        <v>0</v>
      </c>
      <c r="AQ167" s="550">
        <v>0</v>
      </c>
      <c r="AR167" s="22">
        <v>0</v>
      </c>
      <c r="AS167" s="22">
        <v>0</v>
      </c>
      <c r="AT167" s="22">
        <v>0</v>
      </c>
      <c r="AU167" s="22">
        <v>1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I167" s="2"/>
      <c r="CJ167" s="2"/>
      <c r="CK167" s="2"/>
      <c r="CL167" s="2"/>
      <c r="CM167" s="2"/>
      <c r="CN167" s="2"/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customFormat="1" ht="15" customHeight="1" x14ac:dyDescent="0.25">
      <c r="A168" s="1279" t="s">
        <v>196</v>
      </c>
      <c r="B168" s="1280"/>
      <c r="C168" s="1281"/>
      <c r="D168" s="563">
        <f t="shared" si="129"/>
        <v>12</v>
      </c>
      <c r="E168" s="563">
        <f t="shared" si="130"/>
        <v>5</v>
      </c>
      <c r="F168" s="564">
        <f t="shared" si="131"/>
        <v>7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3</v>
      </c>
      <c r="Z168" s="548">
        <v>3</v>
      </c>
      <c r="AA168" s="547">
        <v>1</v>
      </c>
      <c r="AB168" s="548">
        <v>1</v>
      </c>
      <c r="AC168" s="547">
        <v>1</v>
      </c>
      <c r="AD168" s="548">
        <v>2</v>
      </c>
      <c r="AE168" s="547">
        <v>0</v>
      </c>
      <c r="AF168" s="548">
        <v>1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I168" s="2"/>
      <c r="CJ168" s="2"/>
      <c r="CK168" s="2"/>
      <c r="CL168" s="2"/>
      <c r="CM168" s="2"/>
      <c r="CN168" s="2"/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customFormat="1" ht="15" customHeight="1" x14ac:dyDescent="0.25">
      <c r="A169" s="1279" t="s">
        <v>197</v>
      </c>
      <c r="B169" s="1280"/>
      <c r="C169" s="1281"/>
      <c r="D169" s="563">
        <f t="shared" si="129"/>
        <v>20</v>
      </c>
      <c r="E169" s="563">
        <f t="shared" si="130"/>
        <v>5</v>
      </c>
      <c r="F169" s="564">
        <f t="shared" si="131"/>
        <v>15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0</v>
      </c>
      <c r="Y169" s="547">
        <v>1</v>
      </c>
      <c r="Z169" s="548">
        <v>4</v>
      </c>
      <c r="AA169" s="547">
        <v>2</v>
      </c>
      <c r="AB169" s="548">
        <v>7</v>
      </c>
      <c r="AC169" s="547">
        <v>0</v>
      </c>
      <c r="AD169" s="548">
        <v>0</v>
      </c>
      <c r="AE169" s="547">
        <v>0</v>
      </c>
      <c r="AF169" s="548">
        <v>1</v>
      </c>
      <c r="AG169" s="547">
        <v>1</v>
      </c>
      <c r="AH169" s="548">
        <v>3</v>
      </c>
      <c r="AI169" s="547">
        <v>1</v>
      </c>
      <c r="AJ169" s="548">
        <v>0</v>
      </c>
      <c r="AK169" s="547">
        <v>0</v>
      </c>
      <c r="AL169" s="548">
        <v>0</v>
      </c>
      <c r="AM169" s="547">
        <v>0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I169" s="2"/>
      <c r="CJ169" s="2"/>
      <c r="CK169" s="2"/>
      <c r="CL169" s="2"/>
      <c r="CM169" s="2"/>
      <c r="CN169" s="2"/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customFormat="1" ht="15" customHeight="1" x14ac:dyDescent="0.25">
      <c r="A170" s="1279" t="s">
        <v>198</v>
      </c>
      <c r="B170" s="1280"/>
      <c r="C170" s="253"/>
      <c r="D170" s="563">
        <f t="shared" si="129"/>
        <v>13</v>
      </c>
      <c r="E170" s="563">
        <f t="shared" si="130"/>
        <v>0</v>
      </c>
      <c r="F170" s="564">
        <f t="shared" si="131"/>
        <v>13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0</v>
      </c>
      <c r="AA170" s="547">
        <v>0</v>
      </c>
      <c r="AB170" s="548">
        <v>6</v>
      </c>
      <c r="AC170" s="547">
        <v>0</v>
      </c>
      <c r="AD170" s="548">
        <v>3</v>
      </c>
      <c r="AE170" s="547">
        <v>0</v>
      </c>
      <c r="AF170" s="548">
        <v>4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I170" s="2"/>
      <c r="CJ170" s="2"/>
      <c r="CK170" s="2"/>
      <c r="CL170" s="2"/>
      <c r="CM170" s="2"/>
      <c r="CN170" s="2"/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customFormat="1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>
        <v>0</v>
      </c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I171" s="2"/>
      <c r="CJ171" s="2"/>
      <c r="CK171" s="2"/>
      <c r="CL171" s="2"/>
      <c r="CM171" s="2"/>
      <c r="CN171" s="2"/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customFormat="1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/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I172" s="2"/>
      <c r="CJ172" s="2"/>
      <c r="CK172" s="2"/>
      <c r="CL172" s="2"/>
      <c r="CM172" s="2"/>
      <c r="CN172" s="2"/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customFormat="1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I173" s="2"/>
      <c r="CJ173" s="2"/>
      <c r="CK173" s="2"/>
      <c r="CL173" s="2"/>
      <c r="CM173" s="2"/>
      <c r="CN173" s="2"/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customFormat="1" ht="15" customHeight="1" x14ac:dyDescent="0.25">
      <c r="A174" s="1502" t="s">
        <v>4</v>
      </c>
      <c r="B174" s="1301"/>
      <c r="C174" s="1268"/>
      <c r="D174" s="747">
        <f t="shared" ref="D174:AX174" si="140">SUM(D163:D173)</f>
        <v>354</v>
      </c>
      <c r="E174" s="754">
        <f t="shared" si="140"/>
        <v>126</v>
      </c>
      <c r="F174" s="222">
        <f t="shared" si="140"/>
        <v>228</v>
      </c>
      <c r="G174" s="749">
        <f t="shared" si="140"/>
        <v>0</v>
      </c>
      <c r="H174" s="222">
        <f t="shared" si="140"/>
        <v>0</v>
      </c>
      <c r="I174" s="749">
        <f t="shared" si="140"/>
        <v>0</v>
      </c>
      <c r="J174" s="222">
        <f t="shared" si="140"/>
        <v>0</v>
      </c>
      <c r="K174" s="749">
        <f t="shared" si="140"/>
        <v>1</v>
      </c>
      <c r="L174" s="222">
        <f>SUM(L163:L173)</f>
        <v>0</v>
      </c>
      <c r="M174" s="749">
        <f t="shared" si="140"/>
        <v>0</v>
      </c>
      <c r="N174" s="222">
        <f t="shared" si="140"/>
        <v>2</v>
      </c>
      <c r="O174" s="749">
        <f t="shared" si="140"/>
        <v>0</v>
      </c>
      <c r="P174" s="222">
        <f t="shared" si="140"/>
        <v>0</v>
      </c>
      <c r="Q174" s="749">
        <f t="shared" si="140"/>
        <v>0</v>
      </c>
      <c r="R174" s="222">
        <f t="shared" si="140"/>
        <v>0</v>
      </c>
      <c r="S174" s="749">
        <f t="shared" si="140"/>
        <v>8</v>
      </c>
      <c r="T174" s="222">
        <f t="shared" si="140"/>
        <v>2</v>
      </c>
      <c r="U174" s="749">
        <f t="shared" si="140"/>
        <v>0</v>
      </c>
      <c r="V174" s="222">
        <f t="shared" si="140"/>
        <v>2</v>
      </c>
      <c r="W174" s="749">
        <f t="shared" si="140"/>
        <v>0</v>
      </c>
      <c r="X174" s="222">
        <f t="shared" si="140"/>
        <v>5</v>
      </c>
      <c r="Y174" s="749">
        <f t="shared" si="140"/>
        <v>40</v>
      </c>
      <c r="Z174" s="222">
        <f t="shared" si="140"/>
        <v>29</v>
      </c>
      <c r="AA174" s="749">
        <f t="shared" si="140"/>
        <v>32</v>
      </c>
      <c r="AB174" s="222">
        <f t="shared" si="140"/>
        <v>42</v>
      </c>
      <c r="AC174" s="749">
        <f t="shared" si="140"/>
        <v>10</v>
      </c>
      <c r="AD174" s="222">
        <f t="shared" si="140"/>
        <v>50</v>
      </c>
      <c r="AE174" s="749">
        <f t="shared" si="140"/>
        <v>17</v>
      </c>
      <c r="AF174" s="222">
        <f t="shared" si="140"/>
        <v>47</v>
      </c>
      <c r="AG174" s="749">
        <f t="shared" si="140"/>
        <v>4</v>
      </c>
      <c r="AH174" s="222">
        <f t="shared" si="140"/>
        <v>48</v>
      </c>
      <c r="AI174" s="749">
        <f t="shared" si="140"/>
        <v>14</v>
      </c>
      <c r="AJ174" s="222">
        <f t="shared" si="140"/>
        <v>1</v>
      </c>
      <c r="AK174" s="749">
        <f t="shared" si="140"/>
        <v>0</v>
      </c>
      <c r="AL174" s="222">
        <f t="shared" si="140"/>
        <v>0</v>
      </c>
      <c r="AM174" s="749">
        <f t="shared" si="140"/>
        <v>0</v>
      </c>
      <c r="AN174" s="222">
        <f t="shared" si="140"/>
        <v>0</v>
      </c>
      <c r="AO174" s="749">
        <f t="shared" si="140"/>
        <v>0</v>
      </c>
      <c r="AP174" s="755">
        <f t="shared" si="140"/>
        <v>0</v>
      </c>
      <c r="AQ174" s="751">
        <f t="shared" si="140"/>
        <v>0</v>
      </c>
      <c r="AR174" s="752">
        <f t="shared" si="140"/>
        <v>1</v>
      </c>
      <c r="AS174" s="752">
        <f t="shared" si="140"/>
        <v>0</v>
      </c>
      <c r="AT174" s="756">
        <f t="shared" si="140"/>
        <v>0</v>
      </c>
      <c r="AU174" s="756">
        <f t="shared" si="140"/>
        <v>1</v>
      </c>
      <c r="AV174" s="756">
        <f t="shared" si="140"/>
        <v>0</v>
      </c>
      <c r="AW174" s="756">
        <f t="shared" si="140"/>
        <v>0</v>
      </c>
      <c r="AX174" s="260">
        <f t="shared" si="140"/>
        <v>0</v>
      </c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</row>
    <row r="175" spans="1:100" customFormat="1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</row>
    <row r="176" spans="1:100" customFormat="1" ht="15" customHeigh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502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525" t="s">
        <v>12</v>
      </c>
      <c r="AT176" s="1525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</row>
    <row r="177" spans="1:100" customFormat="1" ht="15" customHeight="1" x14ac:dyDescent="0.25">
      <c r="A177" s="1289"/>
      <c r="B177" s="1290"/>
      <c r="C177" s="1291"/>
      <c r="D177" s="1395"/>
      <c r="E177" s="1396"/>
      <c r="F177" s="1307"/>
      <c r="G177" s="1515" t="s">
        <v>14</v>
      </c>
      <c r="H177" s="1310"/>
      <c r="I177" s="1502" t="s">
        <v>15</v>
      </c>
      <c r="J177" s="1268"/>
      <c r="K177" s="1301" t="s">
        <v>16</v>
      </c>
      <c r="L177" s="1268"/>
      <c r="M177" s="1502" t="s">
        <v>17</v>
      </c>
      <c r="N177" s="1268"/>
      <c r="O177" s="1502" t="s">
        <v>18</v>
      </c>
      <c r="P177" s="1268"/>
      <c r="Q177" s="1502" t="s">
        <v>19</v>
      </c>
      <c r="R177" s="1268"/>
      <c r="S177" s="1502" t="s">
        <v>20</v>
      </c>
      <c r="T177" s="1268"/>
      <c r="U177" s="1502" t="s">
        <v>21</v>
      </c>
      <c r="V177" s="1268"/>
      <c r="W177" s="1502" t="s">
        <v>22</v>
      </c>
      <c r="X177" s="1268"/>
      <c r="Y177" s="1502" t="s">
        <v>23</v>
      </c>
      <c r="Z177" s="1285"/>
      <c r="AA177" s="1502" t="s">
        <v>24</v>
      </c>
      <c r="AB177" s="1285"/>
      <c r="AC177" s="1524" t="s">
        <v>25</v>
      </c>
      <c r="AD177" s="1415"/>
      <c r="AE177" s="1524" t="s">
        <v>26</v>
      </c>
      <c r="AF177" s="1415"/>
      <c r="AG177" s="1524" t="s">
        <v>27</v>
      </c>
      <c r="AH177" s="1415"/>
      <c r="AI177" s="1524" t="s">
        <v>28</v>
      </c>
      <c r="AJ177" s="1415"/>
      <c r="AK177" s="1502" t="s">
        <v>29</v>
      </c>
      <c r="AL177" s="1285"/>
      <c r="AM177" s="1502" t="s">
        <v>30</v>
      </c>
      <c r="AN177" s="1285"/>
      <c r="AO177" s="1502" t="s">
        <v>31</v>
      </c>
      <c r="AP177" s="1285"/>
      <c r="AQ177" s="1304"/>
      <c r="AR177" s="1398"/>
      <c r="AS177" s="1525"/>
      <c r="AT177" s="1525"/>
      <c r="AU177" s="1344"/>
      <c r="AV177" s="1344"/>
      <c r="AW177" s="1344"/>
      <c r="AX177" s="1416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</row>
    <row r="178" spans="1:100" customFormat="1" ht="20.25" customHeight="1" x14ac:dyDescent="0.25">
      <c r="A178" s="1292"/>
      <c r="B178" s="1293"/>
      <c r="C178" s="1294"/>
      <c r="D178" s="745" t="s">
        <v>32</v>
      </c>
      <c r="E178" s="725" t="s">
        <v>33</v>
      </c>
      <c r="F178" s="12" t="s">
        <v>34</v>
      </c>
      <c r="G178" s="723" t="s">
        <v>33</v>
      </c>
      <c r="H178" s="757" t="s">
        <v>34</v>
      </c>
      <c r="I178" s="723" t="s">
        <v>33</v>
      </c>
      <c r="J178" s="757" t="s">
        <v>34</v>
      </c>
      <c r="K178" s="723" t="s">
        <v>33</v>
      </c>
      <c r="L178" s="757" t="s">
        <v>34</v>
      </c>
      <c r="M178" s="723" t="s">
        <v>33</v>
      </c>
      <c r="N178" s="757" t="s">
        <v>34</v>
      </c>
      <c r="O178" s="723" t="s">
        <v>33</v>
      </c>
      <c r="P178" s="757" t="s">
        <v>34</v>
      </c>
      <c r="Q178" s="723" t="s">
        <v>33</v>
      </c>
      <c r="R178" s="12" t="s">
        <v>34</v>
      </c>
      <c r="S178" s="726" t="s">
        <v>33</v>
      </c>
      <c r="T178" s="12" t="s">
        <v>34</v>
      </c>
      <c r="U178" s="726" t="s">
        <v>33</v>
      </c>
      <c r="V178" s="12" t="s">
        <v>34</v>
      </c>
      <c r="W178" s="726" t="s">
        <v>33</v>
      </c>
      <c r="X178" s="12" t="s">
        <v>34</v>
      </c>
      <c r="Y178" s="726" t="s">
        <v>33</v>
      </c>
      <c r="Z178" s="12" t="s">
        <v>34</v>
      </c>
      <c r="AA178" s="726" t="s">
        <v>33</v>
      </c>
      <c r="AB178" s="12" t="s">
        <v>34</v>
      </c>
      <c r="AC178" s="726" t="s">
        <v>33</v>
      </c>
      <c r="AD178" s="12" t="s">
        <v>34</v>
      </c>
      <c r="AE178" s="726" t="s">
        <v>33</v>
      </c>
      <c r="AF178" s="12" t="s">
        <v>34</v>
      </c>
      <c r="AG178" s="726" t="s">
        <v>33</v>
      </c>
      <c r="AH178" s="12" t="s">
        <v>34</v>
      </c>
      <c r="AI178" s="726" t="s">
        <v>33</v>
      </c>
      <c r="AJ178" s="12" t="s">
        <v>34</v>
      </c>
      <c r="AK178" s="726" t="s">
        <v>33</v>
      </c>
      <c r="AL178" s="12" t="s">
        <v>34</v>
      </c>
      <c r="AM178" s="726" t="s">
        <v>33</v>
      </c>
      <c r="AN178" s="12" t="s">
        <v>34</v>
      </c>
      <c r="AO178" s="726" t="s">
        <v>33</v>
      </c>
      <c r="AP178" s="12" t="s">
        <v>34</v>
      </c>
      <c r="AQ178" s="1305"/>
      <c r="AR178" s="1399"/>
      <c r="AS178" s="1525"/>
      <c r="AT178" s="1525"/>
      <c r="AU178" s="1345"/>
      <c r="AV178" s="1345"/>
      <c r="AW178" s="1345"/>
      <c r="AX178" s="1417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</row>
    <row r="179" spans="1:100" customFormat="1" ht="15" customHeight="1" x14ac:dyDescent="0.25">
      <c r="A179" s="1322" t="s">
        <v>206</v>
      </c>
      <c r="B179" s="1522" t="s">
        <v>207</v>
      </c>
      <c r="C179" s="1523"/>
      <c r="D179" s="701">
        <f t="shared" ref="D179:D189" si="141">SUM(F179)</f>
        <v>0</v>
      </c>
      <c r="E179" s="654"/>
      <c r="F179" s="267">
        <f t="shared" ref="F179:F191" si="142">SUM(AD179+AF179+AH179+AJ179+AL179+AN179+AP179)</f>
        <v>0</v>
      </c>
      <c r="G179" s="655"/>
      <c r="H179" s="269"/>
      <c r="I179" s="655"/>
      <c r="J179" s="269"/>
      <c r="K179" s="655"/>
      <c r="L179" s="269"/>
      <c r="M179" s="655"/>
      <c r="N179" s="269"/>
      <c r="O179" s="655"/>
      <c r="P179" s="269"/>
      <c r="Q179" s="655"/>
      <c r="R179" s="269"/>
      <c r="S179" s="655"/>
      <c r="T179" s="269"/>
      <c r="U179" s="655"/>
      <c r="V179" s="269"/>
      <c r="W179" s="655"/>
      <c r="X179" s="269"/>
      <c r="Y179" s="655"/>
      <c r="Z179" s="269"/>
      <c r="AA179" s="655"/>
      <c r="AB179" s="269"/>
      <c r="AC179" s="656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 t="str">
        <f>IF(AND(D179&gt;0,AQ179="")," * No olvide digitar la variable Compra de Servicio. Digite Cero si no tiene.",IF(AQ179&gt;D179," * La variable Compra de Servicio no puede superar la suma el Total Ambos Sexos.",""))</f>
        <v/>
      </c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I179" s="2"/>
      <c r="CJ179" s="2"/>
      <c r="CK179" s="2"/>
      <c r="CL179" s="2"/>
      <c r="CM179" s="2"/>
      <c r="CN179" s="2"/>
      <c r="CO179" s="24">
        <f>IF(AND(D179&gt;0,AQ179=""),1,IF(AQ179&gt;D179,1,0))</f>
        <v>0</v>
      </c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customFormat="1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 t="str">
        <f t="shared" ref="CA180:CA226" si="146">IF(AND(D180&gt;0,AQ180="")," * No olvide digitar la variable Compra de Servicio. Digite Cero si no tiene.",IF(AQ180&gt;D180," * La variable Compra de Servicio no puede superar la suma el Total Ambos Sexos.",""))</f>
        <v/>
      </c>
      <c r="CB180" s="23" t="str">
        <f t="shared" ref="CB180:CB182" si="147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8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9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50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1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2">IF(AND($D180&gt;0,AX180=""),"  * No olvide digitar la variable Pueblos Originarios. Digite Cero si no tiene.",IF(AX180&gt;$D180," * La variable Pueblos Originarios no pueden superar el Total Ambos Sexos.",""))</f>
        <v/>
      </c>
      <c r="CI180" s="2"/>
      <c r="CJ180" s="2"/>
      <c r="CK180" s="2"/>
      <c r="CL180" s="2"/>
      <c r="CM180" s="2"/>
      <c r="CN180" s="2"/>
      <c r="CO180" s="24">
        <f>IF(AND(D180&gt;0,AQ180=""),1,IF(AQ180&gt;D180,1,0))</f>
        <v>0</v>
      </c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customFormat="1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 t="str">
        <f t="shared" si="146"/>
        <v/>
      </c>
      <c r="CB181" s="23" t="str">
        <f t="shared" si="147"/>
        <v/>
      </c>
      <c r="CC181" s="23" t="str">
        <f t="shared" si="148"/>
        <v/>
      </c>
      <c r="CD181" s="23" t="str">
        <f t="shared" si="149"/>
        <v/>
      </c>
      <c r="CE181" s="23" t="str">
        <f t="shared" si="150"/>
        <v/>
      </c>
      <c r="CF181" s="87"/>
      <c r="CG181" s="23" t="str">
        <f t="shared" si="151"/>
        <v/>
      </c>
      <c r="CH181" s="23" t="str">
        <f t="shared" si="152"/>
        <v/>
      </c>
      <c r="CI181" s="2"/>
      <c r="CJ181" s="2"/>
      <c r="CK181" s="2"/>
      <c r="CL181" s="2"/>
      <c r="CM181" s="2"/>
      <c r="CN181" s="2"/>
      <c r="CO181" s="24">
        <f>IF(AND(D181&gt;0,AQ181=""),1,IF(AQ181&gt;D181,1,0))</f>
        <v>0</v>
      </c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customFormat="1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 t="str">
        <f t="shared" si="146"/>
        <v/>
      </c>
      <c r="CB182" s="23" t="str">
        <f t="shared" si="147"/>
        <v/>
      </c>
      <c r="CC182" s="23" t="str">
        <f t="shared" si="148"/>
        <v/>
      </c>
      <c r="CD182" s="23" t="str">
        <f t="shared" si="149"/>
        <v/>
      </c>
      <c r="CE182" s="23" t="str">
        <f t="shared" si="150"/>
        <v/>
      </c>
      <c r="CF182" s="87"/>
      <c r="CG182" s="23" t="str">
        <f t="shared" si="151"/>
        <v/>
      </c>
      <c r="CH182" s="23" t="str">
        <f t="shared" si="152"/>
        <v/>
      </c>
      <c r="CI182" s="2"/>
      <c r="CJ182" s="2"/>
      <c r="CK182" s="2"/>
      <c r="CL182" s="2"/>
      <c r="CM182" s="2"/>
      <c r="CN182" s="2"/>
      <c r="CO182" s="24">
        <f>IF(AND(D182&gt;0,AQ182=""),1,IF(AQ182&gt;D182,1,0))</f>
        <v>0</v>
      </c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customFormat="1" ht="15" customHeight="1" x14ac:dyDescent="0.25">
      <c r="A183" s="1323"/>
      <c r="B183" s="1322" t="s">
        <v>208</v>
      </c>
      <c r="C183" s="745" t="s">
        <v>4</v>
      </c>
      <c r="D183" s="758">
        <f t="shared" si="141"/>
        <v>0</v>
      </c>
      <c r="E183" s="759"/>
      <c r="F183" s="260">
        <f t="shared" si="142"/>
        <v>0</v>
      </c>
      <c r="G183" s="760"/>
      <c r="H183" s="761"/>
      <c r="I183" s="760"/>
      <c r="J183" s="761"/>
      <c r="K183" s="760"/>
      <c r="L183" s="761"/>
      <c r="M183" s="760"/>
      <c r="N183" s="761"/>
      <c r="O183" s="760"/>
      <c r="P183" s="761"/>
      <c r="Q183" s="760"/>
      <c r="R183" s="761"/>
      <c r="S183" s="760"/>
      <c r="T183" s="761"/>
      <c r="U183" s="760"/>
      <c r="V183" s="761"/>
      <c r="W183" s="760"/>
      <c r="X183" s="761"/>
      <c r="Y183" s="760"/>
      <c r="Z183" s="761"/>
      <c r="AA183" s="760"/>
      <c r="AB183" s="761"/>
      <c r="AC183" s="762"/>
      <c r="AD183" s="748">
        <f>SUM(AD184:AD189)</f>
        <v>0</v>
      </c>
      <c r="AE183" s="763"/>
      <c r="AF183" s="748">
        <f>SUM(AF184:AF189)</f>
        <v>0</v>
      </c>
      <c r="AG183" s="763"/>
      <c r="AH183" s="748">
        <f>SUM(AH184:AH189)</f>
        <v>0</v>
      </c>
      <c r="AI183" s="763"/>
      <c r="AJ183" s="748">
        <f>SUM(AJ184:AJ189)</f>
        <v>0</v>
      </c>
      <c r="AK183" s="763"/>
      <c r="AL183" s="748">
        <f>SUM(AL184:AL189)</f>
        <v>0</v>
      </c>
      <c r="AM183" s="763"/>
      <c r="AN183" s="748">
        <f>SUM(AN184:AN189)</f>
        <v>0</v>
      </c>
      <c r="AO183" s="763"/>
      <c r="AP183" s="748">
        <f t="shared" ref="AP183:AX183" si="153">SUM(AP184:AP189)</f>
        <v>0</v>
      </c>
      <c r="AQ183" s="764">
        <f t="shared" si="153"/>
        <v>0</v>
      </c>
      <c r="AR183" s="765">
        <f t="shared" si="153"/>
        <v>0</v>
      </c>
      <c r="AS183" s="765">
        <f t="shared" si="153"/>
        <v>0</v>
      </c>
      <c r="AT183" s="765">
        <f t="shared" si="153"/>
        <v>0</v>
      </c>
      <c r="AU183" s="765">
        <f t="shared" si="153"/>
        <v>0</v>
      </c>
      <c r="AV183" s="765">
        <f t="shared" si="153"/>
        <v>0</v>
      </c>
      <c r="AW183" s="765">
        <f t="shared" si="153"/>
        <v>0</v>
      </c>
      <c r="AX183" s="61">
        <f t="shared" si="153"/>
        <v>0</v>
      </c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</row>
    <row r="184" spans="1:100" customFormat="1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 t="str">
        <f t="shared" si="146"/>
        <v/>
      </c>
      <c r="CB184" s="23" t="str">
        <f t="shared" ref="CB184:CB200" si="154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5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6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7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8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9">IF(AND($D184&gt;0,AX184=""),"  * No olvide digitar la variable Pueblos Originarios. Digite Cero si no tiene.",IF(AX184&gt;$D184," * La variable Pueblos Originarios no pueden superar el Total Ambos Sexos.",""))</f>
        <v/>
      </c>
      <c r="CI184" s="2"/>
      <c r="CJ184" s="2"/>
      <c r="CK184" s="2"/>
      <c r="CL184" s="2"/>
      <c r="CM184" s="2"/>
      <c r="CN184" s="2"/>
      <c r="CO184" s="24">
        <f t="shared" ref="CO184:CO200" si="160">IF(AND(D184&gt;0,AQ184=""),1,IF(AQ184&gt;D184,1,0))</f>
        <v>0</v>
      </c>
      <c r="CP184" s="24">
        <f t="shared" ref="CP184:CQ200" si="161">IF(AND($D184&gt;0,AR184=""),1,IF(AR184&gt;$D184,1,0))</f>
        <v>0</v>
      </c>
      <c r="CQ184" s="24">
        <f t="shared" si="161"/>
        <v>0</v>
      </c>
      <c r="CR184" s="24">
        <f t="shared" ref="CR184:CR200" si="162">IF(AND(D184&gt;0,AT184=""),1,IF(AT184&gt;D184,1,0))</f>
        <v>0</v>
      </c>
      <c r="CS184" s="24">
        <f t="shared" ref="CS184:CV199" si="163">IF(AND($D184&gt;0,AU184=""),1,IF(AU184&gt;$D184,1,0))</f>
        <v>0</v>
      </c>
      <c r="CT184" s="24">
        <f t="shared" si="163"/>
        <v>0</v>
      </c>
      <c r="CU184" s="24">
        <f t="shared" si="163"/>
        <v>0</v>
      </c>
      <c r="CV184" s="24">
        <f t="shared" si="163"/>
        <v>0</v>
      </c>
    </row>
    <row r="185" spans="1:100" customFormat="1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 t="str">
        <f t="shared" si="146"/>
        <v/>
      </c>
      <c r="CB185" s="23" t="str">
        <f t="shared" si="154"/>
        <v/>
      </c>
      <c r="CC185" s="23" t="str">
        <f t="shared" si="155"/>
        <v/>
      </c>
      <c r="CD185" s="23" t="str">
        <f t="shared" si="156"/>
        <v/>
      </c>
      <c r="CE185" s="23" t="str">
        <f t="shared" si="157"/>
        <v/>
      </c>
      <c r="CF185" s="23" t="str">
        <f t="shared" ref="CF185:CF190" si="164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8"/>
        <v/>
      </c>
      <c r="CH185" s="23" t="str">
        <f t="shared" si="159"/>
        <v/>
      </c>
      <c r="CI185" s="2"/>
      <c r="CJ185" s="2"/>
      <c r="CK185" s="2"/>
      <c r="CL185" s="2"/>
      <c r="CM185" s="2"/>
      <c r="CN185" s="2"/>
      <c r="CO185" s="24">
        <f t="shared" si="160"/>
        <v>0</v>
      </c>
      <c r="CP185" s="24">
        <f t="shared" si="161"/>
        <v>0</v>
      </c>
      <c r="CQ185" s="24">
        <f t="shared" si="161"/>
        <v>0</v>
      </c>
      <c r="CR185" s="24">
        <f t="shared" si="162"/>
        <v>0</v>
      </c>
      <c r="CS185" s="24">
        <f t="shared" si="163"/>
        <v>0</v>
      </c>
      <c r="CT185" s="24">
        <f t="shared" si="163"/>
        <v>0</v>
      </c>
      <c r="CU185" s="24">
        <f t="shared" si="163"/>
        <v>0</v>
      </c>
      <c r="CV185" s="24">
        <f t="shared" si="163"/>
        <v>0</v>
      </c>
    </row>
    <row r="186" spans="1:100" customFormat="1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 t="str">
        <f t="shared" si="146"/>
        <v/>
      </c>
      <c r="CB186" s="23" t="str">
        <f t="shared" si="154"/>
        <v/>
      </c>
      <c r="CC186" s="23" t="str">
        <f t="shared" si="155"/>
        <v/>
      </c>
      <c r="CD186" s="23" t="str">
        <f t="shared" si="156"/>
        <v/>
      </c>
      <c r="CE186" s="23" t="str">
        <f t="shared" si="157"/>
        <v/>
      </c>
      <c r="CF186" s="23" t="str">
        <f t="shared" si="164"/>
        <v/>
      </c>
      <c r="CG186" s="23" t="str">
        <f t="shared" si="158"/>
        <v/>
      </c>
      <c r="CH186" s="23" t="str">
        <f t="shared" si="159"/>
        <v/>
      </c>
      <c r="CI186" s="2"/>
      <c r="CJ186" s="2"/>
      <c r="CK186" s="2"/>
      <c r="CL186" s="2"/>
      <c r="CM186" s="2"/>
      <c r="CN186" s="2"/>
      <c r="CO186" s="24">
        <f t="shared" si="160"/>
        <v>0</v>
      </c>
      <c r="CP186" s="24">
        <f t="shared" si="161"/>
        <v>0</v>
      </c>
      <c r="CQ186" s="24">
        <f t="shared" si="161"/>
        <v>0</v>
      </c>
      <c r="CR186" s="24">
        <f t="shared" si="162"/>
        <v>0</v>
      </c>
      <c r="CS186" s="24">
        <f t="shared" si="163"/>
        <v>0</v>
      </c>
      <c r="CT186" s="24">
        <f t="shared" si="163"/>
        <v>0</v>
      </c>
      <c r="CU186" s="24">
        <f t="shared" si="163"/>
        <v>0</v>
      </c>
      <c r="CV186" s="24">
        <f t="shared" si="163"/>
        <v>0</v>
      </c>
    </row>
    <row r="187" spans="1:100" customFormat="1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 t="str">
        <f t="shared" si="146"/>
        <v/>
      </c>
      <c r="CB187" s="23" t="str">
        <f t="shared" si="154"/>
        <v/>
      </c>
      <c r="CC187" s="23" t="str">
        <f t="shared" si="155"/>
        <v/>
      </c>
      <c r="CD187" s="23" t="str">
        <f t="shared" si="156"/>
        <v/>
      </c>
      <c r="CE187" s="23" t="str">
        <f t="shared" si="157"/>
        <v/>
      </c>
      <c r="CF187" s="23" t="str">
        <f t="shared" si="164"/>
        <v/>
      </c>
      <c r="CG187" s="23" t="str">
        <f t="shared" si="158"/>
        <v/>
      </c>
      <c r="CH187" s="23" t="str">
        <f t="shared" si="159"/>
        <v/>
      </c>
      <c r="CI187" s="2"/>
      <c r="CJ187" s="2"/>
      <c r="CK187" s="2"/>
      <c r="CL187" s="2"/>
      <c r="CM187" s="2"/>
      <c r="CN187" s="2"/>
      <c r="CO187" s="24">
        <f t="shared" si="160"/>
        <v>0</v>
      </c>
      <c r="CP187" s="24">
        <f t="shared" si="161"/>
        <v>0</v>
      </c>
      <c r="CQ187" s="24">
        <f t="shared" si="161"/>
        <v>0</v>
      </c>
      <c r="CR187" s="24">
        <f t="shared" si="162"/>
        <v>0</v>
      </c>
      <c r="CS187" s="24">
        <f t="shared" si="163"/>
        <v>0</v>
      </c>
      <c r="CT187" s="24">
        <f t="shared" si="163"/>
        <v>0</v>
      </c>
      <c r="CU187" s="24">
        <f t="shared" si="163"/>
        <v>0</v>
      </c>
      <c r="CV187" s="24">
        <f t="shared" si="163"/>
        <v>0</v>
      </c>
    </row>
    <row r="188" spans="1:100" customFormat="1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 t="str">
        <f t="shared" si="146"/>
        <v/>
      </c>
      <c r="CB188" s="23" t="str">
        <f t="shared" si="154"/>
        <v/>
      </c>
      <c r="CC188" s="23" t="str">
        <f t="shared" si="155"/>
        <v/>
      </c>
      <c r="CD188" s="23" t="str">
        <f t="shared" si="156"/>
        <v/>
      </c>
      <c r="CE188" s="23" t="str">
        <f t="shared" si="157"/>
        <v/>
      </c>
      <c r="CF188" s="23" t="str">
        <f t="shared" si="164"/>
        <v/>
      </c>
      <c r="CG188" s="23" t="str">
        <f t="shared" si="158"/>
        <v/>
      </c>
      <c r="CH188" s="23" t="str">
        <f t="shared" si="159"/>
        <v/>
      </c>
      <c r="CI188" s="2"/>
      <c r="CJ188" s="2"/>
      <c r="CK188" s="2"/>
      <c r="CL188" s="2"/>
      <c r="CM188" s="2"/>
      <c r="CN188" s="2"/>
      <c r="CO188" s="24">
        <f t="shared" si="160"/>
        <v>0</v>
      </c>
      <c r="CP188" s="24">
        <f t="shared" si="161"/>
        <v>0</v>
      </c>
      <c r="CQ188" s="24">
        <f t="shared" si="161"/>
        <v>0</v>
      </c>
      <c r="CR188" s="24">
        <f t="shared" si="162"/>
        <v>0</v>
      </c>
      <c r="CS188" s="24">
        <f t="shared" si="163"/>
        <v>0</v>
      </c>
      <c r="CT188" s="24">
        <f t="shared" si="163"/>
        <v>0</v>
      </c>
      <c r="CU188" s="24">
        <f t="shared" si="163"/>
        <v>0</v>
      </c>
      <c r="CV188" s="24">
        <f t="shared" si="163"/>
        <v>0</v>
      </c>
    </row>
    <row r="189" spans="1:100" customFormat="1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 t="str">
        <f t="shared" si="146"/>
        <v/>
      </c>
      <c r="CB189" s="23" t="str">
        <f t="shared" si="154"/>
        <v/>
      </c>
      <c r="CC189" s="23" t="str">
        <f t="shared" si="155"/>
        <v/>
      </c>
      <c r="CD189" s="23" t="str">
        <f t="shared" si="156"/>
        <v/>
      </c>
      <c r="CE189" s="23" t="str">
        <f t="shared" si="157"/>
        <v/>
      </c>
      <c r="CF189" s="23" t="str">
        <f t="shared" si="164"/>
        <v/>
      </c>
      <c r="CG189" s="23" t="str">
        <f t="shared" si="158"/>
        <v/>
      </c>
      <c r="CH189" s="23" t="str">
        <f t="shared" si="159"/>
        <v/>
      </c>
      <c r="CI189" s="2"/>
      <c r="CJ189" s="2"/>
      <c r="CK189" s="2"/>
      <c r="CL189" s="2"/>
      <c r="CM189" s="2"/>
      <c r="CN189" s="2"/>
      <c r="CO189" s="24">
        <f t="shared" si="160"/>
        <v>0</v>
      </c>
      <c r="CP189" s="24">
        <f t="shared" si="161"/>
        <v>0</v>
      </c>
      <c r="CQ189" s="24">
        <f t="shared" si="161"/>
        <v>0</v>
      </c>
      <c r="CR189" s="24">
        <f t="shared" si="162"/>
        <v>0</v>
      </c>
      <c r="CS189" s="24">
        <f t="shared" si="163"/>
        <v>0</v>
      </c>
      <c r="CT189" s="24">
        <f t="shared" si="163"/>
        <v>0</v>
      </c>
      <c r="CU189" s="24">
        <f t="shared" si="163"/>
        <v>0</v>
      </c>
      <c r="CV189" s="24">
        <f t="shared" si="163"/>
        <v>0</v>
      </c>
    </row>
    <row r="190" spans="1:100" customFormat="1" ht="25.5" customHeight="1" x14ac:dyDescent="0.25">
      <c r="A190" s="1323"/>
      <c r="B190" s="1323"/>
      <c r="C190" s="613" t="s">
        <v>215</v>
      </c>
      <c r="D190" s="296">
        <f t="shared" ref="D190:D191" si="165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 t="str">
        <f t="shared" si="146"/>
        <v/>
      </c>
      <c r="CB190" s="23" t="str">
        <f t="shared" si="154"/>
        <v/>
      </c>
      <c r="CC190" s="23" t="str">
        <f t="shared" si="155"/>
        <v/>
      </c>
      <c r="CD190" s="23" t="str">
        <f t="shared" si="156"/>
        <v/>
      </c>
      <c r="CE190" s="23" t="str">
        <f t="shared" si="157"/>
        <v/>
      </c>
      <c r="CF190" s="23" t="str">
        <f t="shared" si="164"/>
        <v/>
      </c>
      <c r="CG190" s="23" t="str">
        <f t="shared" si="158"/>
        <v/>
      </c>
      <c r="CH190" s="23" t="str">
        <f t="shared" si="159"/>
        <v/>
      </c>
      <c r="CI190" s="2"/>
      <c r="CJ190" s="2"/>
      <c r="CK190" s="2"/>
      <c r="CL190" s="2"/>
      <c r="CM190" s="2"/>
      <c r="CN190" s="2"/>
      <c r="CO190" s="24">
        <f t="shared" si="160"/>
        <v>0</v>
      </c>
      <c r="CP190" s="24">
        <f t="shared" si="161"/>
        <v>0</v>
      </c>
      <c r="CQ190" s="24">
        <f t="shared" si="161"/>
        <v>0</v>
      </c>
      <c r="CR190" s="24">
        <f t="shared" si="162"/>
        <v>0</v>
      </c>
      <c r="CS190" s="24">
        <f t="shared" si="163"/>
        <v>0</v>
      </c>
      <c r="CT190" s="24">
        <f t="shared" si="163"/>
        <v>0</v>
      </c>
      <c r="CU190" s="24">
        <f t="shared" si="163"/>
        <v>0</v>
      </c>
      <c r="CV190" s="24">
        <f t="shared" si="163"/>
        <v>0</v>
      </c>
    </row>
    <row r="191" spans="1:100" customFormat="1" ht="25.5" customHeight="1" x14ac:dyDescent="0.25">
      <c r="A191" s="1324"/>
      <c r="B191" s="1324"/>
      <c r="C191" s="297" t="s">
        <v>216</v>
      </c>
      <c r="D191" s="298">
        <f t="shared" si="165"/>
        <v>0</v>
      </c>
      <c r="E191" s="276"/>
      <c r="F191" s="299">
        <f t="shared" si="142"/>
        <v>0</v>
      </c>
      <c r="G191" s="300"/>
      <c r="H191" s="301"/>
      <c r="I191" s="300"/>
      <c r="J191" s="301"/>
      <c r="K191" s="300"/>
      <c r="L191" s="301"/>
      <c r="M191" s="300"/>
      <c r="N191" s="301"/>
      <c r="O191" s="300"/>
      <c r="P191" s="301"/>
      <c r="Q191" s="300"/>
      <c r="R191" s="301"/>
      <c r="S191" s="300"/>
      <c r="T191" s="301"/>
      <c r="U191" s="300"/>
      <c r="V191" s="301"/>
      <c r="W191" s="300"/>
      <c r="X191" s="301"/>
      <c r="Y191" s="300"/>
      <c r="Z191" s="301"/>
      <c r="AA191" s="300"/>
      <c r="AB191" s="302"/>
      <c r="AC191" s="303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 t="str">
        <f>IF(AND(D191&gt;0,AQ191="")," * No olvide digitar la variable Compra de Servicio. Digite Cero si no tiene.",IF(AQ191&gt;D191," * La variable Compra de Servicio no puede superar la suma el Total Ambos Sexos.",""))</f>
        <v/>
      </c>
      <c r="CB191" s="23" t="str">
        <f t="shared" si="154"/>
        <v/>
      </c>
      <c r="CC191" s="23" t="str">
        <f t="shared" si="155"/>
        <v/>
      </c>
      <c r="CD191" s="23" t="str">
        <f t="shared" si="156"/>
        <v/>
      </c>
      <c r="CE191" s="23" t="str">
        <f t="shared" si="157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8"/>
        <v/>
      </c>
      <c r="CH191" s="23" t="str">
        <f t="shared" si="159"/>
        <v/>
      </c>
      <c r="CI191" s="2"/>
      <c r="CJ191" s="2"/>
      <c r="CK191" s="2"/>
      <c r="CL191" s="2"/>
      <c r="CM191" s="2"/>
      <c r="CN191" s="2"/>
      <c r="CO191" s="24">
        <f t="shared" si="160"/>
        <v>0</v>
      </c>
      <c r="CP191" s="24">
        <f t="shared" si="161"/>
        <v>0</v>
      </c>
      <c r="CQ191" s="24">
        <f t="shared" si="161"/>
        <v>0</v>
      </c>
      <c r="CR191" s="24">
        <f t="shared" si="162"/>
        <v>0</v>
      </c>
      <c r="CS191" s="24">
        <f t="shared" si="163"/>
        <v>0</v>
      </c>
      <c r="CT191" s="24">
        <f>IF(AND($D191&gt;0,AV191=""),1,IF(AV191&gt;$D191,1,0))</f>
        <v>0</v>
      </c>
      <c r="CU191" s="24">
        <f t="shared" si="163"/>
        <v>0</v>
      </c>
      <c r="CV191" s="24">
        <f t="shared" si="163"/>
        <v>0</v>
      </c>
    </row>
    <row r="192" spans="1:100" customFormat="1" ht="15" customHeight="1" x14ac:dyDescent="0.25">
      <c r="A192" s="1322" t="s">
        <v>217</v>
      </c>
      <c r="B192" s="1409" t="s">
        <v>103</v>
      </c>
      <c r="C192" s="1410"/>
      <c r="D192" s="701">
        <f t="shared" ref="D192:D200" si="166">SUM(E192)</f>
        <v>0</v>
      </c>
      <c r="E192" s="650">
        <f>SUM(AC192+AE192+AG192+AI192+AK192+AM192+AO192)</f>
        <v>0</v>
      </c>
      <c r="F192" s="658"/>
      <c r="G192" s="703"/>
      <c r="H192" s="269"/>
      <c r="I192" s="655"/>
      <c r="J192" s="307"/>
      <c r="K192" s="655"/>
      <c r="L192" s="269"/>
      <c r="M192" s="655"/>
      <c r="N192" s="307"/>
      <c r="O192" s="655"/>
      <c r="P192" s="269"/>
      <c r="Q192" s="655"/>
      <c r="R192" s="307"/>
      <c r="S192" s="655"/>
      <c r="T192" s="269"/>
      <c r="U192" s="655"/>
      <c r="V192" s="307"/>
      <c r="W192" s="655"/>
      <c r="X192" s="269"/>
      <c r="Y192" s="655"/>
      <c r="Z192" s="307"/>
      <c r="AA192" s="655"/>
      <c r="AB192" s="307"/>
      <c r="AC192" s="689"/>
      <c r="AD192" s="664"/>
      <c r="AE192" s="689"/>
      <c r="AF192" s="664"/>
      <c r="AG192" s="689"/>
      <c r="AH192" s="664"/>
      <c r="AI192" s="689"/>
      <c r="AJ192" s="664"/>
      <c r="AK192" s="689"/>
      <c r="AL192" s="664"/>
      <c r="AM192" s="704"/>
      <c r="AN192" s="705"/>
      <c r="AO192" s="706"/>
      <c r="AP192" s="664"/>
      <c r="AQ192" s="691"/>
      <c r="AR192" s="52"/>
      <c r="AS192" s="52"/>
      <c r="AT192" s="52"/>
      <c r="AU192" s="52"/>
      <c r="AV192" s="272"/>
      <c r="AW192" s="52"/>
      <c r="AX192" s="660"/>
      <c r="AY192" t="str">
        <f t="shared" si="145"/>
        <v/>
      </c>
      <c r="CA192" s="23" t="str">
        <f t="shared" si="146"/>
        <v/>
      </c>
      <c r="CB192" s="23" t="str">
        <f t="shared" si="154"/>
        <v/>
      </c>
      <c r="CC192" s="23" t="str">
        <f t="shared" si="155"/>
        <v/>
      </c>
      <c r="CD192" s="23" t="str">
        <f t="shared" si="156"/>
        <v/>
      </c>
      <c r="CE192" s="23" t="str">
        <f t="shared" si="157"/>
        <v/>
      </c>
      <c r="CF192" s="87"/>
      <c r="CG192" s="23" t="str">
        <f t="shared" si="158"/>
        <v/>
      </c>
      <c r="CH192" s="23" t="str">
        <f t="shared" si="159"/>
        <v/>
      </c>
      <c r="CI192" s="2"/>
      <c r="CJ192" s="2"/>
      <c r="CK192" s="2"/>
      <c r="CL192" s="2"/>
      <c r="CM192" s="2"/>
      <c r="CN192" s="2"/>
      <c r="CO192" s="24">
        <f t="shared" si="160"/>
        <v>0</v>
      </c>
      <c r="CP192" s="24">
        <f t="shared" si="161"/>
        <v>0</v>
      </c>
      <c r="CQ192" s="24">
        <f t="shared" si="161"/>
        <v>0</v>
      </c>
      <c r="CR192" s="24">
        <f t="shared" si="162"/>
        <v>0</v>
      </c>
      <c r="CS192" s="24">
        <f t="shared" si="163"/>
        <v>0</v>
      </c>
      <c r="CT192" s="87"/>
      <c r="CU192" s="24">
        <f t="shared" si="163"/>
        <v>0</v>
      </c>
      <c r="CV192" s="24">
        <f t="shared" si="163"/>
        <v>0</v>
      </c>
    </row>
    <row r="193" spans="1:100" customFormat="1" ht="15" customHeight="1" x14ac:dyDescent="0.25">
      <c r="A193" s="1323"/>
      <c r="B193" s="1279" t="s">
        <v>218</v>
      </c>
      <c r="C193" s="1281"/>
      <c r="D193" s="287">
        <f t="shared" si="166"/>
        <v>0</v>
      </c>
      <c r="E193" s="533">
        <f t="shared" ref="E193:E200" si="167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 t="str">
        <f t="shared" si="146"/>
        <v/>
      </c>
      <c r="CB193" s="23" t="str">
        <f t="shared" si="154"/>
        <v/>
      </c>
      <c r="CC193" s="23" t="str">
        <f t="shared" si="155"/>
        <v/>
      </c>
      <c r="CD193" s="23" t="str">
        <f t="shared" si="156"/>
        <v/>
      </c>
      <c r="CE193" s="23" t="str">
        <f t="shared" si="157"/>
        <v/>
      </c>
      <c r="CF193" s="87"/>
      <c r="CG193" s="23" t="str">
        <f t="shared" si="158"/>
        <v/>
      </c>
      <c r="CH193" s="23" t="str">
        <f t="shared" si="159"/>
        <v/>
      </c>
      <c r="CI193" s="2"/>
      <c r="CJ193" s="2"/>
      <c r="CK193" s="2"/>
      <c r="CL193" s="2"/>
      <c r="CM193" s="2"/>
      <c r="CN193" s="2"/>
      <c r="CO193" s="24">
        <f t="shared" si="160"/>
        <v>0</v>
      </c>
      <c r="CP193" s="24">
        <f t="shared" si="161"/>
        <v>0</v>
      </c>
      <c r="CQ193" s="24">
        <f t="shared" si="161"/>
        <v>0</v>
      </c>
      <c r="CR193" s="24">
        <f t="shared" si="162"/>
        <v>0</v>
      </c>
      <c r="CS193" s="24">
        <f t="shared" si="163"/>
        <v>0</v>
      </c>
      <c r="CT193" s="87"/>
      <c r="CU193" s="24">
        <f t="shared" si="163"/>
        <v>0</v>
      </c>
      <c r="CV193" s="24">
        <f t="shared" si="163"/>
        <v>0</v>
      </c>
    </row>
    <row r="194" spans="1:100" customFormat="1" ht="15" customHeight="1" x14ac:dyDescent="0.25">
      <c r="A194" s="1323"/>
      <c r="B194" s="1279" t="s">
        <v>101</v>
      </c>
      <c r="C194" s="1281"/>
      <c r="D194" s="287">
        <f t="shared" si="166"/>
        <v>0</v>
      </c>
      <c r="E194" s="533">
        <f t="shared" si="167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 t="str">
        <f t="shared" si="146"/>
        <v/>
      </c>
      <c r="CB194" s="23" t="str">
        <f t="shared" si="154"/>
        <v/>
      </c>
      <c r="CC194" s="23" t="str">
        <f t="shared" si="155"/>
        <v/>
      </c>
      <c r="CD194" s="23" t="str">
        <f t="shared" si="156"/>
        <v/>
      </c>
      <c r="CE194" s="23" t="str">
        <f t="shared" si="157"/>
        <v/>
      </c>
      <c r="CF194" s="87"/>
      <c r="CG194" s="23" t="str">
        <f t="shared" si="158"/>
        <v/>
      </c>
      <c r="CH194" s="23" t="str">
        <f t="shared" si="159"/>
        <v/>
      </c>
      <c r="CI194" s="2"/>
      <c r="CJ194" s="2"/>
      <c r="CK194" s="2"/>
      <c r="CL194" s="2"/>
      <c r="CM194" s="2"/>
      <c r="CN194" s="2"/>
      <c r="CO194" s="24">
        <f t="shared" si="160"/>
        <v>0</v>
      </c>
      <c r="CP194" s="24">
        <f t="shared" si="161"/>
        <v>0</v>
      </c>
      <c r="CQ194" s="24">
        <f t="shared" si="161"/>
        <v>0</v>
      </c>
      <c r="CR194" s="24">
        <f t="shared" si="162"/>
        <v>0</v>
      </c>
      <c r="CS194" s="24">
        <f t="shared" si="163"/>
        <v>0</v>
      </c>
      <c r="CT194" s="87"/>
      <c r="CU194" s="24">
        <f t="shared" si="163"/>
        <v>0</v>
      </c>
      <c r="CV194" s="24">
        <f t="shared" si="163"/>
        <v>0</v>
      </c>
    </row>
    <row r="195" spans="1:100" customFormat="1" ht="15" customHeight="1" x14ac:dyDescent="0.25">
      <c r="A195" s="1323"/>
      <c r="B195" s="1411" t="s">
        <v>158</v>
      </c>
      <c r="C195" s="1388"/>
      <c r="D195" s="316">
        <f t="shared" si="166"/>
        <v>0</v>
      </c>
      <c r="E195" s="317">
        <f t="shared" si="167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 t="str">
        <f t="shared" si="146"/>
        <v/>
      </c>
      <c r="CB195" s="23" t="str">
        <f t="shared" si="154"/>
        <v/>
      </c>
      <c r="CC195" s="23" t="str">
        <f t="shared" si="155"/>
        <v/>
      </c>
      <c r="CD195" s="23" t="str">
        <f t="shared" si="156"/>
        <v/>
      </c>
      <c r="CE195" s="23" t="str">
        <f t="shared" si="157"/>
        <v/>
      </c>
      <c r="CF195" s="87"/>
      <c r="CG195" s="23" t="str">
        <f t="shared" si="158"/>
        <v/>
      </c>
      <c r="CH195" s="23" t="str">
        <f t="shared" si="159"/>
        <v/>
      </c>
      <c r="CI195" s="2"/>
      <c r="CJ195" s="2"/>
      <c r="CK195" s="2"/>
      <c r="CL195" s="2"/>
      <c r="CM195" s="2"/>
      <c r="CN195" s="2"/>
      <c r="CO195" s="24">
        <f t="shared" si="160"/>
        <v>0</v>
      </c>
      <c r="CP195" s="24">
        <f t="shared" si="161"/>
        <v>0</v>
      </c>
      <c r="CQ195" s="24">
        <f t="shared" si="161"/>
        <v>0</v>
      </c>
      <c r="CR195" s="24">
        <f t="shared" si="162"/>
        <v>0</v>
      </c>
      <c r="CS195" s="24">
        <f t="shared" si="163"/>
        <v>0</v>
      </c>
      <c r="CT195" s="87"/>
      <c r="CU195" s="24">
        <f t="shared" si="163"/>
        <v>0</v>
      </c>
      <c r="CV195" s="24">
        <f t="shared" si="163"/>
        <v>0</v>
      </c>
    </row>
    <row r="196" spans="1:100" customFormat="1" ht="15" customHeight="1" x14ac:dyDescent="0.25">
      <c r="A196" s="1323"/>
      <c r="B196" s="1407" t="s">
        <v>219</v>
      </c>
      <c r="C196" s="665" t="s">
        <v>4</v>
      </c>
      <c r="D196" s="666">
        <f>SUM(E196)</f>
        <v>0</v>
      </c>
      <c r="E196" s="667">
        <f t="shared" si="167"/>
        <v>0</v>
      </c>
      <c r="F196" s="668"/>
      <c r="G196" s="669"/>
      <c r="H196" s="670"/>
      <c r="I196" s="671"/>
      <c r="J196" s="672"/>
      <c r="K196" s="671"/>
      <c r="L196" s="670"/>
      <c r="M196" s="671"/>
      <c r="N196" s="672"/>
      <c r="O196" s="671"/>
      <c r="P196" s="670"/>
      <c r="Q196" s="671"/>
      <c r="R196" s="672"/>
      <c r="S196" s="671"/>
      <c r="T196" s="670"/>
      <c r="U196" s="671"/>
      <c r="V196" s="672"/>
      <c r="W196" s="671"/>
      <c r="X196" s="670"/>
      <c r="Y196" s="671"/>
      <c r="Z196" s="672"/>
      <c r="AA196" s="671"/>
      <c r="AB196" s="672"/>
      <c r="AC196" s="673">
        <f>SUM(AC199:AC200)</f>
        <v>0</v>
      </c>
      <c r="AD196" s="674"/>
      <c r="AE196" s="673">
        <f>SUM(AE199:AE200)</f>
        <v>0</v>
      </c>
      <c r="AF196" s="674"/>
      <c r="AG196" s="673">
        <f>SUM(AG199:AG200)</f>
        <v>0</v>
      </c>
      <c r="AH196" s="674"/>
      <c r="AI196" s="673">
        <f>SUM(AI199:AI200)</f>
        <v>0</v>
      </c>
      <c r="AJ196" s="674"/>
      <c r="AK196" s="673">
        <f>SUM(AK199:AK200)</f>
        <v>0</v>
      </c>
      <c r="AL196" s="674"/>
      <c r="AM196" s="675">
        <f>SUM(AM199:AM200)</f>
        <v>0</v>
      </c>
      <c r="AN196" s="676"/>
      <c r="AO196" s="675">
        <f>SUM(AO199:AO200)</f>
        <v>0</v>
      </c>
      <c r="AP196" s="677"/>
      <c r="AQ196" s="678">
        <f t="shared" ref="AQ196:AW196" si="168">SUM(AQ199:AQ200)</f>
        <v>0</v>
      </c>
      <c r="AR196" s="679">
        <f t="shared" si="168"/>
        <v>0</v>
      </c>
      <c r="AS196" s="679">
        <f t="shared" si="168"/>
        <v>0</v>
      </c>
      <c r="AT196" s="679">
        <f t="shared" si="168"/>
        <v>0</v>
      </c>
      <c r="AU196" s="679">
        <f t="shared" si="168"/>
        <v>0</v>
      </c>
      <c r="AV196" s="679">
        <f t="shared" si="168"/>
        <v>0</v>
      </c>
      <c r="AW196" s="679">
        <f t="shared" si="168"/>
        <v>0</v>
      </c>
      <c r="AX196" s="680">
        <f>SUM(AX199:AX200)</f>
        <v>0</v>
      </c>
      <c r="AY196" t="str">
        <f t="shared" si="145"/>
        <v/>
      </c>
      <c r="CA196" s="23" t="str">
        <f t="shared" si="146"/>
        <v/>
      </c>
      <c r="CB196" s="23" t="str">
        <f t="shared" si="154"/>
        <v/>
      </c>
      <c r="CC196" s="23" t="str">
        <f t="shared" si="155"/>
        <v/>
      </c>
      <c r="CD196" s="23" t="str">
        <f t="shared" si="156"/>
        <v/>
      </c>
      <c r="CE196" s="23" t="str">
        <f t="shared" si="157"/>
        <v/>
      </c>
      <c r="CF196" s="23" t="str">
        <f t="shared" ref="CF196:CF199" si="169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8"/>
        <v/>
      </c>
      <c r="CH196" s="23" t="str">
        <f t="shared" si="159"/>
        <v/>
      </c>
      <c r="CI196" s="2"/>
      <c r="CJ196" s="2"/>
      <c r="CK196" s="2"/>
      <c r="CL196" s="2"/>
      <c r="CM196" s="2"/>
      <c r="CN196" s="2"/>
      <c r="CO196" s="24">
        <f t="shared" si="160"/>
        <v>0</v>
      </c>
      <c r="CP196" s="24">
        <f t="shared" si="161"/>
        <v>0</v>
      </c>
      <c r="CQ196" s="24">
        <f t="shared" si="161"/>
        <v>0</v>
      </c>
      <c r="CR196" s="24">
        <f t="shared" si="162"/>
        <v>0</v>
      </c>
      <c r="CS196" s="24">
        <f t="shared" si="163"/>
        <v>0</v>
      </c>
      <c r="CT196" s="24">
        <f>IF(AND($D196&gt;0,AV196=""),1,IF(AV196&gt;$D196,1,0))</f>
        <v>0</v>
      </c>
      <c r="CU196" s="24">
        <f t="shared" si="163"/>
        <v>0</v>
      </c>
      <c r="CV196" s="24">
        <f t="shared" si="163"/>
        <v>0</v>
      </c>
    </row>
    <row r="197" spans="1:100" customFormat="1" ht="21.75" customHeight="1" x14ac:dyDescent="0.25">
      <c r="A197" s="1323"/>
      <c r="B197" s="1323"/>
      <c r="C197" s="295" t="s">
        <v>212</v>
      </c>
      <c r="D197" s="287">
        <f t="shared" si="166"/>
        <v>0</v>
      </c>
      <c r="E197" s="343">
        <f t="shared" si="167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 t="str">
        <f t="shared" si="146"/>
        <v/>
      </c>
      <c r="CB197" s="23" t="str">
        <f t="shared" si="154"/>
        <v/>
      </c>
      <c r="CC197" s="23" t="str">
        <f t="shared" si="155"/>
        <v/>
      </c>
      <c r="CD197" s="23" t="str">
        <f t="shared" si="156"/>
        <v/>
      </c>
      <c r="CE197" s="23" t="str">
        <f t="shared" si="157"/>
        <v/>
      </c>
      <c r="CF197" s="23" t="str">
        <f t="shared" si="169"/>
        <v/>
      </c>
      <c r="CG197" s="23" t="str">
        <f t="shared" si="158"/>
        <v/>
      </c>
      <c r="CH197" s="23" t="str">
        <f t="shared" si="159"/>
        <v/>
      </c>
      <c r="CI197" s="2"/>
      <c r="CJ197" s="2"/>
      <c r="CK197" s="2"/>
      <c r="CL197" s="2"/>
      <c r="CM197" s="2"/>
      <c r="CN197" s="2"/>
      <c r="CO197" s="24">
        <f t="shared" si="160"/>
        <v>0</v>
      </c>
      <c r="CP197" s="24">
        <f t="shared" si="161"/>
        <v>0</v>
      </c>
      <c r="CQ197" s="24">
        <f t="shared" si="161"/>
        <v>0</v>
      </c>
      <c r="CR197" s="24">
        <f t="shared" si="162"/>
        <v>0</v>
      </c>
      <c r="CS197" s="24">
        <f t="shared" si="163"/>
        <v>0</v>
      </c>
      <c r="CT197" s="24">
        <f>IF(AND($D197&gt;0,AV197=""),1,IF(AV197&gt;$D197,1,0))</f>
        <v>0</v>
      </c>
      <c r="CU197" s="24">
        <f t="shared" si="163"/>
        <v>0</v>
      </c>
      <c r="CV197" s="24">
        <f t="shared" si="163"/>
        <v>0</v>
      </c>
    </row>
    <row r="198" spans="1:100" customFormat="1" ht="15" customHeight="1" x14ac:dyDescent="0.25">
      <c r="A198" s="1323"/>
      <c r="B198" s="1323"/>
      <c r="C198" s="295" t="s">
        <v>214</v>
      </c>
      <c r="D198" s="287">
        <f t="shared" si="166"/>
        <v>0</v>
      </c>
      <c r="E198" s="343">
        <f t="shared" si="167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 t="str">
        <f t="shared" si="146"/>
        <v/>
      </c>
      <c r="CB198" s="23" t="str">
        <f t="shared" si="154"/>
        <v/>
      </c>
      <c r="CC198" s="23" t="str">
        <f t="shared" si="155"/>
        <v/>
      </c>
      <c r="CD198" s="23" t="str">
        <f t="shared" si="156"/>
        <v/>
      </c>
      <c r="CE198" s="23" t="str">
        <f t="shared" si="157"/>
        <v/>
      </c>
      <c r="CF198" s="23" t="str">
        <f t="shared" si="169"/>
        <v/>
      </c>
      <c r="CG198" s="23" t="str">
        <f t="shared" si="158"/>
        <v/>
      </c>
      <c r="CH198" s="23" t="str">
        <f t="shared" si="159"/>
        <v/>
      </c>
      <c r="CI198" s="2"/>
      <c r="CJ198" s="2"/>
      <c r="CK198" s="2"/>
      <c r="CL198" s="2"/>
      <c r="CM198" s="2"/>
      <c r="CN198" s="2"/>
      <c r="CO198" s="24">
        <f t="shared" si="160"/>
        <v>0</v>
      </c>
      <c r="CP198" s="24">
        <f t="shared" si="161"/>
        <v>0</v>
      </c>
      <c r="CQ198" s="24">
        <f t="shared" si="161"/>
        <v>0</v>
      </c>
      <c r="CR198" s="24">
        <f t="shared" si="162"/>
        <v>0</v>
      </c>
      <c r="CS198" s="24">
        <f t="shared" si="163"/>
        <v>0</v>
      </c>
      <c r="CT198" s="24">
        <f>IF(AND($D198&gt;0,AV198=""),1,IF(AV198&gt;$D198,1,0))</f>
        <v>0</v>
      </c>
      <c r="CU198" s="24">
        <f t="shared" si="163"/>
        <v>0</v>
      </c>
      <c r="CV198" s="24">
        <f t="shared" si="163"/>
        <v>0</v>
      </c>
    </row>
    <row r="199" spans="1:100" customFormat="1" ht="23.25" customHeight="1" x14ac:dyDescent="0.25">
      <c r="A199" s="1323"/>
      <c r="B199" s="1323"/>
      <c r="C199" s="350" t="s">
        <v>215</v>
      </c>
      <c r="D199" s="287">
        <f t="shared" si="166"/>
        <v>0</v>
      </c>
      <c r="E199" s="343">
        <f t="shared" si="167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 t="str">
        <f t="shared" si="146"/>
        <v/>
      </c>
      <c r="CB199" s="23" t="str">
        <f t="shared" si="154"/>
        <v/>
      </c>
      <c r="CC199" s="23" t="str">
        <f t="shared" si="155"/>
        <v/>
      </c>
      <c r="CD199" s="23" t="str">
        <f t="shared" si="156"/>
        <v/>
      </c>
      <c r="CE199" s="23" t="str">
        <f t="shared" si="157"/>
        <v/>
      </c>
      <c r="CF199" s="23" t="str">
        <f t="shared" si="169"/>
        <v/>
      </c>
      <c r="CG199" s="23" t="str">
        <f t="shared" si="158"/>
        <v/>
      </c>
      <c r="CH199" s="23" t="str">
        <f t="shared" si="159"/>
        <v/>
      </c>
      <c r="CI199" s="2"/>
      <c r="CJ199" s="2"/>
      <c r="CK199" s="2"/>
      <c r="CL199" s="2"/>
      <c r="CM199" s="2"/>
      <c r="CN199" s="2"/>
      <c r="CO199" s="24">
        <f t="shared" si="160"/>
        <v>0</v>
      </c>
      <c r="CP199" s="24">
        <f t="shared" si="161"/>
        <v>0</v>
      </c>
      <c r="CQ199" s="24">
        <f t="shared" si="161"/>
        <v>0</v>
      </c>
      <c r="CR199" s="24">
        <f t="shared" si="162"/>
        <v>0</v>
      </c>
      <c r="CS199" s="24">
        <f t="shared" si="163"/>
        <v>0</v>
      </c>
      <c r="CT199" s="24">
        <f>IF(AND($D199&gt;0,AV199=""),1,IF(AV199&gt;$D199,1,0))</f>
        <v>0</v>
      </c>
      <c r="CU199" s="24">
        <f t="shared" si="163"/>
        <v>0</v>
      </c>
      <c r="CV199" s="24">
        <f t="shared" si="163"/>
        <v>0</v>
      </c>
    </row>
    <row r="200" spans="1:100" customFormat="1" ht="24" customHeight="1" x14ac:dyDescent="0.25">
      <c r="A200" s="1324"/>
      <c r="B200" s="1324"/>
      <c r="C200" s="350" t="s">
        <v>220</v>
      </c>
      <c r="D200" s="352">
        <f t="shared" si="166"/>
        <v>0</v>
      </c>
      <c r="E200" s="353">
        <f t="shared" si="167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 t="str">
        <f t="shared" si="146"/>
        <v/>
      </c>
      <c r="CB200" s="23" t="str">
        <f t="shared" si="154"/>
        <v/>
      </c>
      <c r="CC200" s="23" t="str">
        <f t="shared" si="155"/>
        <v/>
      </c>
      <c r="CD200" s="23" t="str">
        <f t="shared" si="156"/>
        <v/>
      </c>
      <c r="CE200" s="23" t="str">
        <f t="shared" si="157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8"/>
        <v/>
      </c>
      <c r="CH200" s="23" t="str">
        <f t="shared" si="159"/>
        <v/>
      </c>
      <c r="CI200" s="2"/>
      <c r="CJ200" s="2"/>
      <c r="CK200" s="2"/>
      <c r="CL200" s="2"/>
      <c r="CM200" s="2"/>
      <c r="CN200" s="2"/>
      <c r="CO200" s="24">
        <f t="shared" si="160"/>
        <v>0</v>
      </c>
      <c r="CP200" s="24">
        <f t="shared" si="161"/>
        <v>0</v>
      </c>
      <c r="CQ200" s="24">
        <f t="shared" si="161"/>
        <v>0</v>
      </c>
      <c r="CR200" s="24">
        <f t="shared" si="162"/>
        <v>0</v>
      </c>
      <c r="CS200" s="24">
        <f t="shared" ref="CS200" si="170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71">IF(AND($D200&gt;0,AW200=""),1,IF(AW200&gt;$D200,1,0))</f>
        <v>0</v>
      </c>
      <c r="CV200" s="24">
        <f t="shared" si="171"/>
        <v>0</v>
      </c>
    </row>
    <row r="201" spans="1:100" customFormat="1" ht="15" customHeight="1" x14ac:dyDescent="0.25">
      <c r="A201" s="1402" t="s">
        <v>221</v>
      </c>
      <c r="B201" s="1326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2">SUM(G202:G203)</f>
        <v>0</v>
      </c>
      <c r="H201" s="362">
        <f t="shared" si="172"/>
        <v>0</v>
      </c>
      <c r="I201" s="361">
        <f t="shared" si="172"/>
        <v>0</v>
      </c>
      <c r="J201" s="362">
        <f t="shared" si="172"/>
        <v>0</v>
      </c>
      <c r="K201" s="361">
        <f t="shared" si="172"/>
        <v>0</v>
      </c>
      <c r="L201" s="362">
        <f t="shared" si="172"/>
        <v>0</v>
      </c>
      <c r="M201" s="361">
        <f t="shared" si="172"/>
        <v>0</v>
      </c>
      <c r="N201" s="362">
        <f t="shared" si="172"/>
        <v>0</v>
      </c>
      <c r="O201" s="361">
        <f t="shared" si="172"/>
        <v>0</v>
      </c>
      <c r="P201" s="362">
        <f t="shared" si="172"/>
        <v>0</v>
      </c>
      <c r="Q201" s="361">
        <f t="shared" si="172"/>
        <v>0</v>
      </c>
      <c r="R201" s="362">
        <f t="shared" si="172"/>
        <v>0</v>
      </c>
      <c r="S201" s="361">
        <f t="shared" si="172"/>
        <v>0</v>
      </c>
      <c r="T201" s="362">
        <f t="shared" si="172"/>
        <v>0</v>
      </c>
      <c r="U201" s="361">
        <f t="shared" si="172"/>
        <v>0</v>
      </c>
      <c r="V201" s="362">
        <f t="shared" si="172"/>
        <v>0</v>
      </c>
      <c r="W201" s="361">
        <f t="shared" si="172"/>
        <v>0</v>
      </c>
      <c r="X201" s="362">
        <f t="shared" si="172"/>
        <v>0</v>
      </c>
      <c r="Y201" s="361">
        <f t="shared" si="172"/>
        <v>0</v>
      </c>
      <c r="Z201" s="362">
        <f t="shared" si="172"/>
        <v>0</v>
      </c>
      <c r="AA201" s="361">
        <f t="shared" si="172"/>
        <v>0</v>
      </c>
      <c r="AB201" s="363">
        <f t="shared" si="172"/>
        <v>0</v>
      </c>
      <c r="AC201" s="364">
        <f t="shared" si="172"/>
        <v>0</v>
      </c>
      <c r="AD201" s="363">
        <f t="shared" si="172"/>
        <v>0</v>
      </c>
      <c r="AE201" s="364">
        <f t="shared" si="172"/>
        <v>0</v>
      </c>
      <c r="AF201" s="363">
        <f t="shared" si="172"/>
        <v>0</v>
      </c>
      <c r="AG201" s="364">
        <f t="shared" si="172"/>
        <v>0</v>
      </c>
      <c r="AH201" s="363">
        <f t="shared" si="172"/>
        <v>0</v>
      </c>
      <c r="AI201" s="364">
        <f t="shared" si="172"/>
        <v>0</v>
      </c>
      <c r="AJ201" s="363">
        <f t="shared" si="172"/>
        <v>0</v>
      </c>
      <c r="AK201" s="364">
        <f t="shared" si="172"/>
        <v>0</v>
      </c>
      <c r="AL201" s="363">
        <f t="shared" si="172"/>
        <v>0</v>
      </c>
      <c r="AM201" s="364">
        <f t="shared" si="172"/>
        <v>0</v>
      </c>
      <c r="AN201" s="363">
        <f t="shared" si="172"/>
        <v>0</v>
      </c>
      <c r="AO201" s="364">
        <f t="shared" si="172"/>
        <v>0</v>
      </c>
      <c r="AP201" s="363">
        <f t="shared" si="172"/>
        <v>0</v>
      </c>
      <c r="AQ201" s="365">
        <f t="shared" si="172"/>
        <v>0</v>
      </c>
      <c r="AR201" s="366">
        <f t="shared" si="172"/>
        <v>0</v>
      </c>
      <c r="AS201" s="366">
        <f t="shared" si="172"/>
        <v>0</v>
      </c>
      <c r="AT201" s="366">
        <f t="shared" si="172"/>
        <v>0</v>
      </c>
      <c r="AU201" s="366">
        <f t="shared" si="172"/>
        <v>0</v>
      </c>
      <c r="AV201" s="366">
        <f t="shared" si="172"/>
        <v>0</v>
      </c>
      <c r="AW201" s="366">
        <f t="shared" si="172"/>
        <v>0</v>
      </c>
      <c r="AX201" s="363">
        <f t="shared" ref="AX201" si="173">SUM(AX202:AX203)</f>
        <v>0</v>
      </c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</row>
    <row r="202" spans="1:100" customFormat="1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4">+G202+I202+K202+M202+O202+Q202+S202+U202+W202+Y202+AA202+AC202+AE202+AG202+AI202+AK202+AM202+AO202</f>
        <v>0</v>
      </c>
      <c r="F202" s="657">
        <f t="shared" si="174"/>
        <v>0</v>
      </c>
      <c r="G202" s="647"/>
      <c r="H202" s="47"/>
      <c r="I202" s="689"/>
      <c r="J202" s="660"/>
      <c r="K202" s="689"/>
      <c r="L202" s="681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 t="str">
        <f t="shared" si="146"/>
        <v/>
      </c>
      <c r="CB202" s="23" t="str">
        <f t="shared" ref="CB202:CB226" si="175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6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7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8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9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80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81">IF(AND($D202&gt;0,AX202=""),"  * No olvide digitar la variable Pueblos Originarios. Digite Cero si no tiene.",IF(AX202&gt;$D202," * La variable Pueblos Originarios no pueden superar el Total Ambos Sexos.",""))</f>
        <v/>
      </c>
      <c r="CI202" s="2"/>
      <c r="CJ202" s="2"/>
      <c r="CK202" s="2"/>
      <c r="CL202" s="2"/>
      <c r="CM202" s="2"/>
      <c r="CN202" s="2"/>
      <c r="CO202" s="24">
        <f t="shared" ref="CO202:CO226" si="182">IF(AND(D202&gt;0,AQ202=""),1,IF(AQ202&gt;D202,1,0))</f>
        <v>0</v>
      </c>
      <c r="CP202" s="24">
        <f t="shared" ref="CP202:CQ217" si="183">IF(AND($D202&gt;0,AR202=""),1,IF(AR202&gt;$D202,1,0))</f>
        <v>0</v>
      </c>
      <c r="CQ202" s="24">
        <f t="shared" si="183"/>
        <v>0</v>
      </c>
      <c r="CR202" s="24">
        <f t="shared" ref="CR202:CR211" si="184">IF(AND(D202&gt;0,AT202=""),1,IF(AT202&gt;D202,1,0))</f>
        <v>0</v>
      </c>
      <c r="CS202" s="24">
        <f t="shared" ref="CS202:CV217" si="185">IF(AND($D202&gt;0,AU202=""),1,IF(AU202&gt;$D202,1,0))</f>
        <v>0</v>
      </c>
      <c r="CT202" s="24">
        <f t="shared" si="185"/>
        <v>0</v>
      </c>
      <c r="CU202" s="24">
        <f t="shared" si="185"/>
        <v>0</v>
      </c>
      <c r="CV202" s="24">
        <f t="shared" si="185"/>
        <v>0</v>
      </c>
    </row>
    <row r="203" spans="1:100" customFormat="1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4"/>
        <v>0</v>
      </c>
      <c r="F203" s="298">
        <f t="shared" si="174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 t="str">
        <f t="shared" si="146"/>
        <v/>
      </c>
      <c r="CB203" s="23" t="str">
        <f t="shared" si="175"/>
        <v/>
      </c>
      <c r="CC203" s="23" t="str">
        <f t="shared" si="176"/>
        <v/>
      </c>
      <c r="CD203" s="23" t="str">
        <f t="shared" si="177"/>
        <v/>
      </c>
      <c r="CE203" s="23" t="str">
        <f t="shared" si="178"/>
        <v/>
      </c>
      <c r="CF203" s="23" t="str">
        <f t="shared" si="179"/>
        <v/>
      </c>
      <c r="CG203" s="23" t="str">
        <f t="shared" si="180"/>
        <v/>
      </c>
      <c r="CH203" s="23" t="str">
        <f t="shared" si="181"/>
        <v/>
      </c>
      <c r="CI203" s="2"/>
      <c r="CJ203" s="2"/>
      <c r="CK203" s="2"/>
      <c r="CL203" s="2"/>
      <c r="CM203" s="2"/>
      <c r="CN203" s="2"/>
      <c r="CO203" s="24">
        <f t="shared" si="182"/>
        <v>0</v>
      </c>
      <c r="CP203" s="24">
        <f t="shared" si="183"/>
        <v>0</v>
      </c>
      <c r="CQ203" s="24">
        <f t="shared" si="183"/>
        <v>0</v>
      </c>
      <c r="CR203" s="24">
        <f t="shared" si="184"/>
        <v>0</v>
      </c>
      <c r="CS203" s="24">
        <f t="shared" si="185"/>
        <v>0</v>
      </c>
      <c r="CT203" s="24">
        <f t="shared" si="185"/>
        <v>0</v>
      </c>
      <c r="CU203" s="24">
        <f t="shared" si="185"/>
        <v>0</v>
      </c>
      <c r="CV203" s="24">
        <f t="shared" si="185"/>
        <v>0</v>
      </c>
    </row>
    <row r="204" spans="1:100" customFormat="1" ht="15" customHeight="1" x14ac:dyDescent="0.25">
      <c r="A204" s="1402" t="s">
        <v>226</v>
      </c>
      <c r="B204" s="1322" t="s">
        <v>227</v>
      </c>
      <c r="C204" s="709" t="s">
        <v>228</v>
      </c>
      <c r="D204" s="287">
        <f t="shared" ref="D204:D226" si="186">SUM(E204+F204)</f>
        <v>0</v>
      </c>
      <c r="E204" s="343">
        <f t="shared" ref="E204:F208" si="187">SUM(AA204+AC204+AE204+AG204+AI204+AK204+AM204+AO204)</f>
        <v>0</v>
      </c>
      <c r="F204" s="372">
        <f t="shared" si="187"/>
        <v>0</v>
      </c>
      <c r="G204" s="656"/>
      <c r="H204" s="307"/>
      <c r="I204" s="656"/>
      <c r="J204" s="307"/>
      <c r="K204" s="656"/>
      <c r="L204" s="307"/>
      <c r="M204" s="656"/>
      <c r="N204" s="307"/>
      <c r="O204" s="656"/>
      <c r="P204" s="307"/>
      <c r="Q204" s="656"/>
      <c r="R204" s="307"/>
      <c r="S204" s="656"/>
      <c r="T204" s="307"/>
      <c r="U204" s="656"/>
      <c r="V204" s="307"/>
      <c r="W204" s="656"/>
      <c r="X204" s="307"/>
      <c r="Y204" s="656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 t="str">
        <f t="shared" si="146"/>
        <v/>
      </c>
      <c r="CB204" s="23" t="str">
        <f t="shared" si="175"/>
        <v/>
      </c>
      <c r="CC204" s="23" t="str">
        <f t="shared" si="176"/>
        <v/>
      </c>
      <c r="CD204" s="23" t="str">
        <f t="shared" si="177"/>
        <v/>
      </c>
      <c r="CE204" s="23" t="str">
        <f t="shared" si="178"/>
        <v/>
      </c>
      <c r="CF204" s="23" t="str">
        <f t="shared" si="179"/>
        <v/>
      </c>
      <c r="CG204" s="23" t="str">
        <f t="shared" si="180"/>
        <v/>
      </c>
      <c r="CH204" s="23" t="str">
        <f t="shared" si="181"/>
        <v/>
      </c>
      <c r="CI204" s="2"/>
      <c r="CJ204" s="2"/>
      <c r="CK204" s="2"/>
      <c r="CL204" s="2"/>
      <c r="CM204" s="2"/>
      <c r="CN204" s="2"/>
      <c r="CO204" s="24">
        <f t="shared" si="182"/>
        <v>0</v>
      </c>
      <c r="CP204" s="24">
        <f t="shared" si="183"/>
        <v>0</v>
      </c>
      <c r="CQ204" s="24">
        <f t="shared" si="183"/>
        <v>0</v>
      </c>
      <c r="CR204" s="24">
        <f t="shared" si="184"/>
        <v>0</v>
      </c>
      <c r="CS204" s="24">
        <f t="shared" si="185"/>
        <v>0</v>
      </c>
      <c r="CT204" s="24">
        <f t="shared" si="185"/>
        <v>0</v>
      </c>
      <c r="CU204" s="24">
        <f t="shared" si="185"/>
        <v>0</v>
      </c>
      <c r="CV204" s="24">
        <f t="shared" si="185"/>
        <v>0</v>
      </c>
    </row>
    <row r="205" spans="1:100" customFormat="1" ht="15" customHeight="1" x14ac:dyDescent="0.25">
      <c r="A205" s="1400"/>
      <c r="B205" s="1323"/>
      <c r="C205" s="612" t="s">
        <v>229</v>
      </c>
      <c r="D205" s="275">
        <f t="shared" si="186"/>
        <v>0</v>
      </c>
      <c r="E205" s="343">
        <f t="shared" si="187"/>
        <v>0</v>
      </c>
      <c r="F205" s="372">
        <f t="shared" si="187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193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 t="str">
        <f t="shared" si="146"/>
        <v/>
      </c>
      <c r="CB205" s="23" t="str">
        <f t="shared" si="175"/>
        <v/>
      </c>
      <c r="CC205" s="23" t="str">
        <f t="shared" si="176"/>
        <v/>
      </c>
      <c r="CD205" s="23" t="str">
        <f t="shared" si="177"/>
        <v/>
      </c>
      <c r="CE205" s="23" t="str">
        <f t="shared" si="178"/>
        <v/>
      </c>
      <c r="CF205" s="374"/>
      <c r="CG205" s="23" t="str">
        <f t="shared" si="180"/>
        <v/>
      </c>
      <c r="CH205" s="23" t="str">
        <f t="shared" si="181"/>
        <v/>
      </c>
      <c r="CI205" s="2"/>
      <c r="CJ205" s="2"/>
      <c r="CK205" s="2"/>
      <c r="CL205" s="2"/>
      <c r="CM205" s="2"/>
      <c r="CN205" s="2"/>
      <c r="CO205" s="24">
        <f t="shared" si="182"/>
        <v>0</v>
      </c>
      <c r="CP205" s="24">
        <f t="shared" si="183"/>
        <v>0</v>
      </c>
      <c r="CQ205" s="24">
        <f t="shared" si="183"/>
        <v>0</v>
      </c>
      <c r="CR205" s="24">
        <f t="shared" si="184"/>
        <v>0</v>
      </c>
      <c r="CS205" s="24">
        <f t="shared" si="185"/>
        <v>0</v>
      </c>
      <c r="CT205" s="374"/>
      <c r="CU205" s="24">
        <f t="shared" si="185"/>
        <v>0</v>
      </c>
      <c r="CV205" s="24">
        <f t="shared" si="185"/>
        <v>0</v>
      </c>
    </row>
    <row r="206" spans="1:100" customFormat="1" ht="15" customHeight="1" x14ac:dyDescent="0.25">
      <c r="A206" s="1400"/>
      <c r="B206" s="1324"/>
      <c r="C206" s="375" t="s">
        <v>230</v>
      </c>
      <c r="D206" s="275">
        <f t="shared" si="186"/>
        <v>0</v>
      </c>
      <c r="E206" s="353">
        <f t="shared" si="187"/>
        <v>0</v>
      </c>
      <c r="F206" s="298">
        <f t="shared" si="187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 t="str">
        <f t="shared" si="146"/>
        <v/>
      </c>
      <c r="CB206" s="23" t="str">
        <f t="shared" si="175"/>
        <v/>
      </c>
      <c r="CC206" s="23" t="str">
        <f t="shared" si="176"/>
        <v/>
      </c>
      <c r="CD206" s="23" t="str">
        <f t="shared" si="177"/>
        <v/>
      </c>
      <c r="CE206" s="23" t="str">
        <f t="shared" si="178"/>
        <v/>
      </c>
      <c r="CF206" s="374"/>
      <c r="CG206" s="23" t="str">
        <f t="shared" si="180"/>
        <v/>
      </c>
      <c r="CH206" s="23" t="str">
        <f t="shared" si="181"/>
        <v/>
      </c>
      <c r="CI206" s="2"/>
      <c r="CJ206" s="2"/>
      <c r="CK206" s="2"/>
      <c r="CL206" s="2"/>
      <c r="CM206" s="2"/>
      <c r="CN206" s="2"/>
      <c r="CO206" s="24">
        <f t="shared" si="182"/>
        <v>0</v>
      </c>
      <c r="CP206" s="24">
        <f t="shared" si="183"/>
        <v>0</v>
      </c>
      <c r="CQ206" s="24">
        <f t="shared" si="183"/>
        <v>0</v>
      </c>
      <c r="CR206" s="24">
        <f t="shared" si="184"/>
        <v>0</v>
      </c>
      <c r="CS206" s="24">
        <f t="shared" si="185"/>
        <v>0</v>
      </c>
      <c r="CT206" s="374"/>
      <c r="CU206" s="24">
        <f t="shared" si="185"/>
        <v>0</v>
      </c>
      <c r="CV206" s="24">
        <f t="shared" si="185"/>
        <v>0</v>
      </c>
    </row>
    <row r="207" spans="1:100" customFormat="1" ht="15" customHeight="1" x14ac:dyDescent="0.25">
      <c r="A207" s="1400"/>
      <c r="B207" s="1326" t="s">
        <v>231</v>
      </c>
      <c r="C207" s="708" t="s">
        <v>228</v>
      </c>
      <c r="D207" s="701">
        <f t="shared" si="186"/>
        <v>0</v>
      </c>
      <c r="E207" s="343">
        <f t="shared" si="187"/>
        <v>0</v>
      </c>
      <c r="F207" s="372">
        <f t="shared" si="187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647"/>
      <c r="AB207" s="660"/>
      <c r="AC207" s="689"/>
      <c r="AD207" s="660"/>
      <c r="AE207" s="689"/>
      <c r="AF207" s="660"/>
      <c r="AG207" s="689"/>
      <c r="AH207" s="660"/>
      <c r="AI207" s="689"/>
      <c r="AJ207" s="660"/>
      <c r="AK207" s="689"/>
      <c r="AL207" s="660"/>
      <c r="AM207" s="689"/>
      <c r="AN207" s="660"/>
      <c r="AO207" s="689"/>
      <c r="AP207" s="660"/>
      <c r="AQ207" s="691"/>
      <c r="AR207" s="52"/>
      <c r="AS207" s="52"/>
      <c r="AT207" s="52"/>
      <c r="AU207" s="52"/>
      <c r="AV207" s="52"/>
      <c r="AW207" s="52"/>
      <c r="AX207" s="660"/>
      <c r="AY207" t="str">
        <f t="shared" si="145"/>
        <v/>
      </c>
      <c r="CA207" s="23" t="str">
        <f t="shared" si="146"/>
        <v/>
      </c>
      <c r="CB207" s="23" t="str">
        <f t="shared" si="175"/>
        <v/>
      </c>
      <c r="CC207" s="23" t="str">
        <f t="shared" si="176"/>
        <v/>
      </c>
      <c r="CD207" s="23" t="str">
        <f t="shared" si="177"/>
        <v/>
      </c>
      <c r="CE207" s="23" t="str">
        <f t="shared" si="178"/>
        <v/>
      </c>
      <c r="CF207" s="23" t="str">
        <f t="shared" si="179"/>
        <v/>
      </c>
      <c r="CG207" s="23" t="str">
        <f t="shared" si="180"/>
        <v/>
      </c>
      <c r="CH207" s="23" t="str">
        <f t="shared" si="181"/>
        <v/>
      </c>
      <c r="CI207" s="2"/>
      <c r="CJ207" s="2"/>
      <c r="CK207" s="2"/>
      <c r="CL207" s="2"/>
      <c r="CM207" s="2"/>
      <c r="CN207" s="2"/>
      <c r="CO207" s="24">
        <f t="shared" si="182"/>
        <v>0</v>
      </c>
      <c r="CP207" s="24">
        <f t="shared" si="183"/>
        <v>0</v>
      </c>
      <c r="CQ207" s="24">
        <f t="shared" si="183"/>
        <v>0</v>
      </c>
      <c r="CR207" s="24">
        <f t="shared" si="184"/>
        <v>0</v>
      </c>
      <c r="CS207" s="24">
        <f t="shared" si="185"/>
        <v>0</v>
      </c>
      <c r="CT207" s="24">
        <f>IF(AND($D207&gt;0,AV207=""),1,IF(AV207&gt;$D207,1,0))</f>
        <v>0</v>
      </c>
      <c r="CU207" s="24">
        <f t="shared" si="185"/>
        <v>0</v>
      </c>
      <c r="CV207" s="24">
        <f t="shared" si="185"/>
        <v>0</v>
      </c>
    </row>
    <row r="208" spans="1:100" customFormat="1" ht="15" customHeight="1" x14ac:dyDescent="0.25">
      <c r="A208" s="1400"/>
      <c r="B208" s="1328"/>
      <c r="C208" s="377" t="s">
        <v>232</v>
      </c>
      <c r="D208" s="316">
        <f t="shared" si="186"/>
        <v>0</v>
      </c>
      <c r="E208" s="353">
        <f t="shared" si="187"/>
        <v>0</v>
      </c>
      <c r="F208" s="298">
        <f t="shared" si="187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 t="str">
        <f t="shared" si="146"/>
        <v/>
      </c>
      <c r="CB208" s="23" t="str">
        <f t="shared" si="175"/>
        <v/>
      </c>
      <c r="CC208" s="23" t="str">
        <f t="shared" si="176"/>
        <v/>
      </c>
      <c r="CD208" s="23" t="str">
        <f t="shared" si="177"/>
        <v/>
      </c>
      <c r="CE208" s="23" t="str">
        <f t="shared" si="178"/>
        <v/>
      </c>
      <c r="CF208" s="374"/>
      <c r="CG208" s="23" t="str">
        <f t="shared" si="180"/>
        <v/>
      </c>
      <c r="CH208" s="23" t="str">
        <f t="shared" si="181"/>
        <v/>
      </c>
      <c r="CI208" s="2"/>
      <c r="CJ208" s="2"/>
      <c r="CK208" s="2"/>
      <c r="CL208" s="2"/>
      <c r="CM208" s="2"/>
      <c r="CN208" s="2"/>
      <c r="CO208" s="24">
        <f t="shared" si="182"/>
        <v>0</v>
      </c>
      <c r="CP208" s="24">
        <f t="shared" si="183"/>
        <v>0</v>
      </c>
      <c r="CQ208" s="24">
        <f t="shared" si="183"/>
        <v>0</v>
      </c>
      <c r="CR208" s="24">
        <f t="shared" si="184"/>
        <v>0</v>
      </c>
      <c r="CS208" s="24">
        <f t="shared" si="185"/>
        <v>0</v>
      </c>
      <c r="CT208" s="374"/>
      <c r="CU208" s="24">
        <f t="shared" si="185"/>
        <v>0</v>
      </c>
      <c r="CV208" s="24">
        <f t="shared" si="185"/>
        <v>0</v>
      </c>
    </row>
    <row r="209" spans="1:100" customFormat="1" ht="15" customHeight="1" x14ac:dyDescent="0.25">
      <c r="A209" s="1400"/>
      <c r="B209" s="1406" t="s">
        <v>103</v>
      </c>
      <c r="C209" s="709" t="s">
        <v>228</v>
      </c>
      <c r="D209" s="287">
        <f t="shared" si="186"/>
        <v>0</v>
      </c>
      <c r="E209" s="343">
        <f t="shared" ref="E209:F211" si="188">SUM(AC209+AE209+AG209+AI209+AK209+AM209+AO209)</f>
        <v>0</v>
      </c>
      <c r="F209" s="372">
        <f t="shared" si="188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656"/>
      <c r="AB209" s="307"/>
      <c r="AC209" s="647"/>
      <c r="AD209" s="660"/>
      <c r="AE209" s="689"/>
      <c r="AF209" s="660"/>
      <c r="AG209" s="689"/>
      <c r="AH209" s="660"/>
      <c r="AI209" s="689"/>
      <c r="AJ209" s="660"/>
      <c r="AK209" s="689"/>
      <c r="AL209" s="660"/>
      <c r="AM209" s="689"/>
      <c r="AN209" s="660"/>
      <c r="AO209" s="689"/>
      <c r="AP209" s="660"/>
      <c r="AQ209" s="691"/>
      <c r="AR209" s="52"/>
      <c r="AS209" s="52"/>
      <c r="AT209" s="52"/>
      <c r="AU209" s="52"/>
      <c r="AV209" s="52"/>
      <c r="AW209" s="52"/>
      <c r="AX209" s="660"/>
      <c r="AY209" t="str">
        <f t="shared" si="145"/>
        <v/>
      </c>
      <c r="CA209" s="23" t="str">
        <f t="shared" si="146"/>
        <v/>
      </c>
      <c r="CB209" s="23" t="str">
        <f t="shared" si="175"/>
        <v/>
      </c>
      <c r="CC209" s="23" t="str">
        <f t="shared" si="176"/>
        <v/>
      </c>
      <c r="CD209" s="23" t="str">
        <f t="shared" si="177"/>
        <v/>
      </c>
      <c r="CE209" s="23" t="str">
        <f t="shared" si="178"/>
        <v/>
      </c>
      <c r="CF209" s="23" t="str">
        <f t="shared" si="179"/>
        <v/>
      </c>
      <c r="CG209" s="23" t="str">
        <f t="shared" si="180"/>
        <v/>
      </c>
      <c r="CH209" s="23" t="str">
        <f t="shared" si="181"/>
        <v/>
      </c>
      <c r="CI209" s="2"/>
      <c r="CJ209" s="2"/>
      <c r="CK209" s="2"/>
      <c r="CL209" s="2"/>
      <c r="CM209" s="2"/>
      <c r="CN209" s="2"/>
      <c r="CO209" s="24">
        <f t="shared" si="182"/>
        <v>0</v>
      </c>
      <c r="CP209" s="24">
        <f t="shared" si="183"/>
        <v>0</v>
      </c>
      <c r="CQ209" s="24">
        <f t="shared" si="183"/>
        <v>0</v>
      </c>
      <c r="CR209" s="24">
        <f t="shared" si="184"/>
        <v>0</v>
      </c>
      <c r="CS209" s="24">
        <f t="shared" si="185"/>
        <v>0</v>
      </c>
      <c r="CT209" s="24">
        <f>IF(AND($D209&gt;0,AV209=""),1,IF(AV209&gt;$D209,1,0))</f>
        <v>0</v>
      </c>
      <c r="CU209" s="24">
        <f t="shared" si="185"/>
        <v>0</v>
      </c>
      <c r="CV209" s="24">
        <f t="shared" si="185"/>
        <v>0</v>
      </c>
    </row>
    <row r="210" spans="1:100" customFormat="1" ht="21" x14ac:dyDescent="0.25">
      <c r="A210" s="1400"/>
      <c r="B210" s="1407"/>
      <c r="C210" s="613" t="s">
        <v>233</v>
      </c>
      <c r="D210" s="275">
        <f t="shared" si="186"/>
        <v>0</v>
      </c>
      <c r="E210" s="343">
        <f t="shared" si="188"/>
        <v>0</v>
      </c>
      <c r="F210" s="372">
        <f t="shared" si="188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193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 t="str">
        <f t="shared" si="146"/>
        <v/>
      </c>
      <c r="CB210" s="23" t="str">
        <f t="shared" si="175"/>
        <v/>
      </c>
      <c r="CC210" s="23" t="str">
        <f t="shared" si="176"/>
        <v/>
      </c>
      <c r="CD210" s="23" t="str">
        <f t="shared" si="177"/>
        <v/>
      </c>
      <c r="CE210" s="23" t="str">
        <f t="shared" si="178"/>
        <v/>
      </c>
      <c r="CF210" s="374"/>
      <c r="CG210" s="23" t="str">
        <f t="shared" si="180"/>
        <v/>
      </c>
      <c r="CH210" s="23" t="str">
        <f t="shared" si="181"/>
        <v/>
      </c>
      <c r="CI210" s="2"/>
      <c r="CJ210" s="2"/>
      <c r="CK210" s="2"/>
      <c r="CL210" s="2"/>
      <c r="CM210" s="2"/>
      <c r="CN210" s="2"/>
      <c r="CO210" s="24">
        <f t="shared" si="182"/>
        <v>0</v>
      </c>
      <c r="CP210" s="24">
        <f t="shared" si="183"/>
        <v>0</v>
      </c>
      <c r="CQ210" s="24">
        <f t="shared" si="183"/>
        <v>0</v>
      </c>
      <c r="CR210" s="24">
        <f t="shared" si="184"/>
        <v>0</v>
      </c>
      <c r="CS210" s="24">
        <f t="shared" si="185"/>
        <v>0</v>
      </c>
      <c r="CT210" s="374"/>
      <c r="CU210" s="24">
        <f t="shared" si="185"/>
        <v>0</v>
      </c>
      <c r="CV210" s="24">
        <f t="shared" si="185"/>
        <v>0</v>
      </c>
    </row>
    <row r="211" spans="1:100" customFormat="1" ht="21" x14ac:dyDescent="0.25">
      <c r="A211" s="1401"/>
      <c r="B211" s="1408"/>
      <c r="C211" s="297" t="s">
        <v>234</v>
      </c>
      <c r="D211" s="275">
        <f t="shared" si="186"/>
        <v>0</v>
      </c>
      <c r="E211" s="353">
        <f t="shared" si="188"/>
        <v>0</v>
      </c>
      <c r="F211" s="298">
        <f t="shared" si="188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 t="str">
        <f t="shared" si="146"/>
        <v/>
      </c>
      <c r="CB211" s="23" t="str">
        <f t="shared" si="175"/>
        <v/>
      </c>
      <c r="CC211" s="23" t="str">
        <f t="shared" si="176"/>
        <v/>
      </c>
      <c r="CD211" s="23" t="str">
        <f t="shared" si="177"/>
        <v/>
      </c>
      <c r="CE211" s="23" t="str">
        <f t="shared" si="178"/>
        <v/>
      </c>
      <c r="CF211" s="374"/>
      <c r="CG211" s="23" t="str">
        <f t="shared" si="180"/>
        <v/>
      </c>
      <c r="CH211" s="23" t="str">
        <f t="shared" si="181"/>
        <v/>
      </c>
      <c r="CI211" s="2"/>
      <c r="CJ211" s="2"/>
      <c r="CK211" s="2"/>
      <c r="CL211" s="2"/>
      <c r="CM211" s="2"/>
      <c r="CN211" s="2"/>
      <c r="CO211" s="24">
        <f t="shared" si="182"/>
        <v>0</v>
      </c>
      <c r="CP211" s="24">
        <f t="shared" si="183"/>
        <v>0</v>
      </c>
      <c r="CQ211" s="24">
        <f t="shared" si="183"/>
        <v>0</v>
      </c>
      <c r="CR211" s="24">
        <f t="shared" si="184"/>
        <v>0</v>
      </c>
      <c r="CS211" s="24">
        <f t="shared" si="185"/>
        <v>0</v>
      </c>
      <c r="CT211" s="374"/>
      <c r="CU211" s="24">
        <f t="shared" si="185"/>
        <v>0</v>
      </c>
      <c r="CV211" s="24">
        <f t="shared" si="185"/>
        <v>0</v>
      </c>
    </row>
    <row r="212" spans="1:100" customFormat="1" ht="15" customHeight="1" x14ac:dyDescent="0.25">
      <c r="A212" s="1322" t="s">
        <v>235</v>
      </c>
      <c r="B212" s="1521" t="s">
        <v>236</v>
      </c>
      <c r="C212" s="1285"/>
      <c r="D212" s="758">
        <f t="shared" si="186"/>
        <v>0</v>
      </c>
      <c r="E212" s="766">
        <f t="shared" ref="E212:F216" si="189">SUM(AK212)</f>
        <v>0</v>
      </c>
      <c r="F212" s="378">
        <f t="shared" si="189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655"/>
      <c r="AD212" s="379"/>
      <c r="AE212" s="379"/>
      <c r="AF212" s="379"/>
      <c r="AG212" s="379"/>
      <c r="AH212" s="379"/>
      <c r="AI212" s="379"/>
      <c r="AJ212" s="269"/>
      <c r="AK212" s="689"/>
      <c r="AL212" s="660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660"/>
      <c r="AY212" t="str">
        <f t="shared" si="145"/>
        <v/>
      </c>
      <c r="CA212" s="23" t="str">
        <f t="shared" si="146"/>
        <v/>
      </c>
      <c r="CB212" s="23" t="str">
        <f t="shared" si="175"/>
        <v/>
      </c>
      <c r="CC212" s="374"/>
      <c r="CD212" s="374"/>
      <c r="CE212" s="23" t="str">
        <f t="shared" si="178"/>
        <v/>
      </c>
      <c r="CF212" s="23" t="str">
        <f t="shared" si="179"/>
        <v/>
      </c>
      <c r="CG212" s="23" t="str">
        <f t="shared" si="180"/>
        <v/>
      </c>
      <c r="CH212" s="23" t="str">
        <f t="shared" si="181"/>
        <v/>
      </c>
      <c r="CI212" s="2"/>
      <c r="CJ212" s="2"/>
      <c r="CK212" s="2"/>
      <c r="CL212" s="2"/>
      <c r="CM212" s="2"/>
      <c r="CN212" s="2"/>
      <c r="CO212" s="24">
        <f t="shared" si="182"/>
        <v>0</v>
      </c>
      <c r="CP212" s="24">
        <f t="shared" si="183"/>
        <v>0</v>
      </c>
      <c r="CQ212" s="374"/>
      <c r="CR212" s="374"/>
      <c r="CS212" s="24">
        <f t="shared" si="185"/>
        <v>0</v>
      </c>
      <c r="CT212" s="24">
        <f>IF(AND($D212&gt;0,AV212=""),1,IF(AV212&gt;$D212,1,0))</f>
        <v>0</v>
      </c>
      <c r="CU212" s="24">
        <f t="shared" si="185"/>
        <v>0</v>
      </c>
      <c r="CV212" s="24">
        <f t="shared" si="185"/>
        <v>0</v>
      </c>
    </row>
    <row r="213" spans="1:100" customFormat="1" ht="15" customHeight="1" x14ac:dyDescent="0.25">
      <c r="A213" s="1323"/>
      <c r="B213" s="1323" t="s">
        <v>227</v>
      </c>
      <c r="C213" s="286" t="s">
        <v>228</v>
      </c>
      <c r="D213" s="701">
        <f t="shared" si="186"/>
        <v>0</v>
      </c>
      <c r="E213" s="650">
        <f t="shared" si="189"/>
        <v>0</v>
      </c>
      <c r="F213" s="372">
        <f t="shared" si="189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 t="str">
        <f t="shared" si="146"/>
        <v/>
      </c>
      <c r="CB213" s="23" t="str">
        <f t="shared" si="175"/>
        <v/>
      </c>
      <c r="CC213" s="374"/>
      <c r="CD213" s="374"/>
      <c r="CE213" s="23" t="str">
        <f t="shared" si="178"/>
        <v/>
      </c>
      <c r="CF213" s="23" t="str">
        <f t="shared" si="179"/>
        <v/>
      </c>
      <c r="CG213" s="23" t="str">
        <f t="shared" si="180"/>
        <v/>
      </c>
      <c r="CH213" s="23" t="str">
        <f t="shared" si="181"/>
        <v/>
      </c>
      <c r="CI213" s="2"/>
      <c r="CJ213" s="2"/>
      <c r="CK213" s="2"/>
      <c r="CL213" s="2"/>
      <c r="CM213" s="2"/>
      <c r="CN213" s="2"/>
      <c r="CO213" s="24">
        <f t="shared" si="182"/>
        <v>0</v>
      </c>
      <c r="CP213" s="24">
        <f t="shared" si="183"/>
        <v>0</v>
      </c>
      <c r="CQ213" s="374"/>
      <c r="CR213" s="374"/>
      <c r="CS213" s="24">
        <f t="shared" si="185"/>
        <v>0</v>
      </c>
      <c r="CT213" s="24">
        <f>IF(AND($D213&gt;0,AV213=""),1,IF(AV213&gt;$D213,1,0))</f>
        <v>0</v>
      </c>
      <c r="CU213" s="24">
        <f t="shared" si="185"/>
        <v>0</v>
      </c>
      <c r="CV213" s="24">
        <f t="shared" si="185"/>
        <v>0</v>
      </c>
    </row>
    <row r="214" spans="1:100" customFormat="1" ht="15" customHeight="1" x14ac:dyDescent="0.25">
      <c r="A214" s="1323"/>
      <c r="B214" s="1323"/>
      <c r="C214" s="380" t="s">
        <v>237</v>
      </c>
      <c r="D214" s="352">
        <f t="shared" si="186"/>
        <v>0</v>
      </c>
      <c r="E214" s="353">
        <f t="shared" si="189"/>
        <v>0</v>
      </c>
      <c r="F214" s="298">
        <f t="shared" si="189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 t="str">
        <f t="shared" si="146"/>
        <v/>
      </c>
      <c r="CB214" s="23" t="str">
        <f t="shared" si="175"/>
        <v/>
      </c>
      <c r="CC214" s="374"/>
      <c r="CD214" s="374"/>
      <c r="CE214" s="23" t="str">
        <f t="shared" si="178"/>
        <v/>
      </c>
      <c r="CF214" s="374"/>
      <c r="CG214" s="23" t="str">
        <f t="shared" si="180"/>
        <v/>
      </c>
      <c r="CH214" s="23" t="str">
        <f t="shared" si="181"/>
        <v/>
      </c>
      <c r="CI214" s="2"/>
      <c r="CJ214" s="2"/>
      <c r="CK214" s="2"/>
      <c r="CL214" s="2"/>
      <c r="CM214" s="2"/>
      <c r="CN214" s="2"/>
      <c r="CO214" s="24">
        <f t="shared" si="182"/>
        <v>0</v>
      </c>
      <c r="CP214" s="24">
        <f t="shared" si="183"/>
        <v>0</v>
      </c>
      <c r="CQ214" s="374"/>
      <c r="CR214" s="374"/>
      <c r="CS214" s="24">
        <f t="shared" si="185"/>
        <v>0</v>
      </c>
      <c r="CT214" s="374"/>
      <c r="CU214" s="24">
        <f t="shared" si="185"/>
        <v>0</v>
      </c>
      <c r="CV214" s="24">
        <f t="shared" si="185"/>
        <v>0</v>
      </c>
    </row>
    <row r="215" spans="1:100" customFormat="1" ht="15" customHeight="1" x14ac:dyDescent="0.25">
      <c r="A215" s="1323"/>
      <c r="B215" s="1322" t="s">
        <v>103</v>
      </c>
      <c r="C215" s="709" t="s">
        <v>228</v>
      </c>
      <c r="D215" s="701">
        <f t="shared" si="186"/>
        <v>0</v>
      </c>
      <c r="E215" s="343">
        <f t="shared" si="189"/>
        <v>0</v>
      </c>
      <c r="F215" s="372">
        <f t="shared" si="189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 t="str">
        <f t="shared" si="146"/>
        <v/>
      </c>
      <c r="CB215" s="23" t="str">
        <f t="shared" si="175"/>
        <v/>
      </c>
      <c r="CC215" s="374"/>
      <c r="CD215" s="374"/>
      <c r="CE215" s="23" t="str">
        <f t="shared" si="178"/>
        <v/>
      </c>
      <c r="CF215" s="23" t="str">
        <f t="shared" si="179"/>
        <v/>
      </c>
      <c r="CG215" s="23" t="str">
        <f t="shared" si="180"/>
        <v/>
      </c>
      <c r="CH215" s="23" t="str">
        <f t="shared" si="181"/>
        <v/>
      </c>
      <c r="CI215" s="2"/>
      <c r="CJ215" s="2"/>
      <c r="CK215" s="2"/>
      <c r="CL215" s="2"/>
      <c r="CM215" s="2"/>
      <c r="CN215" s="2"/>
      <c r="CO215" s="24">
        <f t="shared" si="182"/>
        <v>0</v>
      </c>
      <c r="CP215" s="24">
        <f t="shared" si="183"/>
        <v>0</v>
      </c>
      <c r="CQ215" s="374"/>
      <c r="CR215" s="374"/>
      <c r="CS215" s="24">
        <f t="shared" si="185"/>
        <v>0</v>
      </c>
      <c r="CT215" s="24">
        <f>IF(AND($D215&gt;0,AV215=""),1,IF(AV215&gt;$D215,1,0))</f>
        <v>0</v>
      </c>
      <c r="CU215" s="24">
        <f t="shared" si="185"/>
        <v>0</v>
      </c>
      <c r="CV215" s="24">
        <f t="shared" si="185"/>
        <v>0</v>
      </c>
    </row>
    <row r="216" spans="1:100" customFormat="1" ht="15" customHeight="1" x14ac:dyDescent="0.25">
      <c r="A216" s="1324"/>
      <c r="B216" s="1324"/>
      <c r="C216" s="381" t="s">
        <v>238</v>
      </c>
      <c r="D216" s="352">
        <f t="shared" si="186"/>
        <v>0</v>
      </c>
      <c r="E216" s="343">
        <f t="shared" si="189"/>
        <v>0</v>
      </c>
      <c r="F216" s="372">
        <f t="shared" si="189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 t="str">
        <f t="shared" si="146"/>
        <v/>
      </c>
      <c r="CB216" s="23" t="str">
        <f t="shared" si="175"/>
        <v/>
      </c>
      <c r="CC216" s="374"/>
      <c r="CD216" s="374"/>
      <c r="CE216" s="23" t="str">
        <f t="shared" si="178"/>
        <v/>
      </c>
      <c r="CF216" s="374"/>
      <c r="CG216" s="23" t="str">
        <f t="shared" si="180"/>
        <v/>
      </c>
      <c r="CH216" s="23" t="str">
        <f t="shared" si="181"/>
        <v/>
      </c>
      <c r="CI216" s="2"/>
      <c r="CJ216" s="2"/>
      <c r="CK216" s="2"/>
      <c r="CL216" s="2"/>
      <c r="CM216" s="2"/>
      <c r="CN216" s="2"/>
      <c r="CO216" s="24">
        <f t="shared" si="182"/>
        <v>0</v>
      </c>
      <c r="CP216" s="24">
        <f t="shared" si="183"/>
        <v>0</v>
      </c>
      <c r="CQ216" s="374"/>
      <c r="CR216" s="374"/>
      <c r="CS216" s="24">
        <f t="shared" si="185"/>
        <v>0</v>
      </c>
      <c r="CT216" s="374"/>
      <c r="CU216" s="24">
        <f t="shared" si="185"/>
        <v>0</v>
      </c>
      <c r="CV216" s="24">
        <f t="shared" si="185"/>
        <v>0</v>
      </c>
    </row>
    <row r="217" spans="1:100" customFormat="1" ht="15" customHeight="1" x14ac:dyDescent="0.25">
      <c r="A217" s="1402" t="s">
        <v>239</v>
      </c>
      <c r="B217" s="1322" t="s">
        <v>240</v>
      </c>
      <c r="C217" s="710" t="s">
        <v>241</v>
      </c>
      <c r="D217" s="701">
        <f t="shared" si="186"/>
        <v>0</v>
      </c>
      <c r="E217" s="650">
        <f t="shared" ref="E217:F219" si="190">SUM(Y217+AA217+AC217+AE217+AG217+AI217+AK217+AM217+AO217)</f>
        <v>0</v>
      </c>
      <c r="F217" s="682">
        <f t="shared" si="190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 t="str">
        <f t="shared" si="146"/>
        <v/>
      </c>
      <c r="CB217" s="23" t="str">
        <f t="shared" si="175"/>
        <v/>
      </c>
      <c r="CC217" s="23" t="str">
        <f t="shared" si="176"/>
        <v/>
      </c>
      <c r="CD217" s="23" t="str">
        <f t="shared" si="177"/>
        <v/>
      </c>
      <c r="CE217" s="23" t="str">
        <f t="shared" si="178"/>
        <v/>
      </c>
      <c r="CF217" s="23" t="str">
        <f t="shared" si="179"/>
        <v/>
      </c>
      <c r="CG217" s="23" t="str">
        <f t="shared" si="180"/>
        <v/>
      </c>
      <c r="CH217" s="23" t="str">
        <f t="shared" si="181"/>
        <v/>
      </c>
      <c r="CI217" s="2"/>
      <c r="CJ217" s="2"/>
      <c r="CK217" s="2"/>
      <c r="CL217" s="2"/>
      <c r="CM217" s="2"/>
      <c r="CN217" s="2"/>
      <c r="CO217" s="24">
        <f t="shared" si="182"/>
        <v>0</v>
      </c>
      <c r="CP217" s="24">
        <f t="shared" si="183"/>
        <v>0</v>
      </c>
      <c r="CQ217" s="24">
        <f t="shared" si="183"/>
        <v>0</v>
      </c>
      <c r="CR217" s="24">
        <f t="shared" ref="CR217:CR226" si="191">IF(AND(D217&gt;0,AT217=""),1,IF(AT217&gt;D217,1,0))</f>
        <v>0</v>
      </c>
      <c r="CS217" s="24">
        <f t="shared" si="185"/>
        <v>0</v>
      </c>
      <c r="CT217" s="24">
        <f>IF(AND($D217&gt;0,AV217=""),1,IF(AV217&gt;$D217,1,0))</f>
        <v>0</v>
      </c>
      <c r="CU217" s="24">
        <f t="shared" si="185"/>
        <v>0</v>
      </c>
      <c r="CV217" s="24">
        <f t="shared" si="185"/>
        <v>0</v>
      </c>
    </row>
    <row r="218" spans="1:100" customFormat="1" ht="22.5" x14ac:dyDescent="0.25">
      <c r="A218" s="1400"/>
      <c r="B218" s="1323"/>
      <c r="C218" s="385" t="s">
        <v>242</v>
      </c>
      <c r="D218" s="609">
        <f t="shared" si="186"/>
        <v>0</v>
      </c>
      <c r="E218" s="533">
        <f t="shared" si="190"/>
        <v>0</v>
      </c>
      <c r="F218" s="294">
        <f t="shared" si="190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193"/>
      <c r="Z218" s="191"/>
      <c r="AA218" s="193"/>
      <c r="AB218" s="191"/>
      <c r="AC218" s="193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 t="str">
        <f t="shared" si="146"/>
        <v/>
      </c>
      <c r="CB218" s="23" t="str">
        <f t="shared" si="175"/>
        <v/>
      </c>
      <c r="CC218" s="23" t="str">
        <f t="shared" si="176"/>
        <v/>
      </c>
      <c r="CD218" s="23" t="str">
        <f t="shared" si="177"/>
        <v/>
      </c>
      <c r="CE218" s="23" t="str">
        <f t="shared" si="178"/>
        <v/>
      </c>
      <c r="CF218" s="23" t="str">
        <f t="shared" si="179"/>
        <v/>
      </c>
      <c r="CG218" s="23" t="str">
        <f t="shared" si="180"/>
        <v/>
      </c>
      <c r="CH218" s="23" t="str">
        <f t="shared" si="181"/>
        <v/>
      </c>
      <c r="CI218" s="2"/>
      <c r="CJ218" s="2"/>
      <c r="CK218" s="2"/>
      <c r="CL218" s="2"/>
      <c r="CM218" s="2"/>
      <c r="CN218" s="2"/>
      <c r="CO218" s="24">
        <f t="shared" si="182"/>
        <v>0</v>
      </c>
      <c r="CP218" s="24">
        <f t="shared" ref="CP218:CQ226" si="192">IF(AND($D218&gt;0,AR218=""),1,IF(AR218&gt;$D218,1,0))</f>
        <v>0</v>
      </c>
      <c r="CQ218" s="24">
        <f t="shared" si="192"/>
        <v>0</v>
      </c>
      <c r="CR218" s="24">
        <f t="shared" si="191"/>
        <v>0</v>
      </c>
      <c r="CS218" s="24">
        <f t="shared" ref="CS218:CS226" si="193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4">IF(AND($D218&gt;0,AW218=""),1,IF(AW218&gt;$D218,1,0))</f>
        <v>0</v>
      </c>
      <c r="CV218" s="24">
        <f t="shared" si="194"/>
        <v>0</v>
      </c>
    </row>
    <row r="219" spans="1:100" customFormat="1" ht="22.5" x14ac:dyDescent="0.25">
      <c r="A219" s="1401"/>
      <c r="B219" s="1324"/>
      <c r="C219" s="386" t="s">
        <v>243</v>
      </c>
      <c r="D219" s="352">
        <f t="shared" si="186"/>
        <v>0</v>
      </c>
      <c r="E219" s="353">
        <f t="shared" si="190"/>
        <v>0</v>
      </c>
      <c r="F219" s="387">
        <f t="shared" si="190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 t="str">
        <f t="shared" si="146"/>
        <v/>
      </c>
      <c r="CB219" s="23" t="str">
        <f t="shared" si="175"/>
        <v/>
      </c>
      <c r="CC219" s="23" t="str">
        <f t="shared" si="176"/>
        <v/>
      </c>
      <c r="CD219" s="23" t="str">
        <f t="shared" si="177"/>
        <v/>
      </c>
      <c r="CE219" s="23" t="str">
        <f t="shared" si="178"/>
        <v/>
      </c>
      <c r="CF219" s="23" t="str">
        <f t="shared" si="179"/>
        <v/>
      </c>
      <c r="CG219" s="23" t="str">
        <f t="shared" si="180"/>
        <v/>
      </c>
      <c r="CH219" s="23" t="str">
        <f t="shared" si="181"/>
        <v/>
      </c>
      <c r="CI219" s="2"/>
      <c r="CJ219" s="2"/>
      <c r="CK219" s="2"/>
      <c r="CL219" s="2"/>
      <c r="CM219" s="2"/>
      <c r="CN219" s="2"/>
      <c r="CO219" s="24">
        <f t="shared" si="182"/>
        <v>0</v>
      </c>
      <c r="CP219" s="24">
        <f t="shared" si="192"/>
        <v>0</v>
      </c>
      <c r="CQ219" s="24">
        <f t="shared" si="192"/>
        <v>0</v>
      </c>
      <c r="CR219" s="24">
        <f t="shared" si="191"/>
        <v>0</v>
      </c>
      <c r="CS219" s="24">
        <f t="shared" si="193"/>
        <v>0</v>
      </c>
      <c r="CT219" s="24">
        <f>IF(AND($D219&gt;0,AV219=""),1,IF(AV219&gt;$D219,1,0))</f>
        <v>0</v>
      </c>
      <c r="CU219" s="24">
        <f t="shared" si="194"/>
        <v>0</v>
      </c>
      <c r="CV219" s="24">
        <f t="shared" si="194"/>
        <v>0</v>
      </c>
    </row>
    <row r="220" spans="1:100" customFormat="1" ht="35.25" customHeight="1" x14ac:dyDescent="0.25">
      <c r="A220" s="1400" t="s">
        <v>244</v>
      </c>
      <c r="B220" s="1322" t="s">
        <v>245</v>
      </c>
      <c r="C220" s="711" t="s">
        <v>246</v>
      </c>
      <c r="D220" s="287">
        <f t="shared" si="186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655"/>
      <c r="Z220" s="269"/>
      <c r="AA220" s="655"/>
      <c r="AB220" s="269"/>
      <c r="AC220" s="647"/>
      <c r="AD220" s="660"/>
      <c r="AE220" s="689"/>
      <c r="AF220" s="660"/>
      <c r="AG220" s="689"/>
      <c r="AH220" s="660"/>
      <c r="AI220" s="689"/>
      <c r="AJ220" s="660"/>
      <c r="AK220" s="689"/>
      <c r="AL220" s="660"/>
      <c r="AM220" s="689"/>
      <c r="AN220" s="660"/>
      <c r="AO220" s="689"/>
      <c r="AP220" s="681"/>
      <c r="AQ220" s="691"/>
      <c r="AR220" s="52"/>
      <c r="AS220" s="52"/>
      <c r="AT220" s="52"/>
      <c r="AU220" s="52"/>
      <c r="AV220" s="379"/>
      <c r="AW220" s="52"/>
      <c r="AX220" s="660"/>
      <c r="AY220" t="str">
        <f t="shared" si="145"/>
        <v/>
      </c>
      <c r="CA220" s="23" t="str">
        <f t="shared" si="146"/>
        <v/>
      </c>
      <c r="CB220" s="23" t="str">
        <f t="shared" si="175"/>
        <v/>
      </c>
      <c r="CC220" s="23" t="str">
        <f t="shared" si="176"/>
        <v/>
      </c>
      <c r="CD220" s="23" t="str">
        <f t="shared" si="177"/>
        <v/>
      </c>
      <c r="CE220" s="23" t="str">
        <f t="shared" si="178"/>
        <v/>
      </c>
      <c r="CF220" s="374"/>
      <c r="CG220" s="23" t="str">
        <f t="shared" si="180"/>
        <v/>
      </c>
      <c r="CH220" s="23" t="str">
        <f t="shared" si="181"/>
        <v/>
      </c>
      <c r="CI220" s="2"/>
      <c r="CJ220" s="2"/>
      <c r="CK220" s="2"/>
      <c r="CL220" s="2"/>
      <c r="CM220" s="2"/>
      <c r="CN220" s="2"/>
      <c r="CO220" s="24">
        <f t="shared" si="182"/>
        <v>0</v>
      </c>
      <c r="CP220" s="24">
        <f t="shared" si="192"/>
        <v>0</v>
      </c>
      <c r="CQ220" s="24">
        <f t="shared" si="192"/>
        <v>0</v>
      </c>
      <c r="CR220" s="24">
        <f t="shared" si="191"/>
        <v>0</v>
      </c>
      <c r="CS220" s="24">
        <f t="shared" si="193"/>
        <v>0</v>
      </c>
      <c r="CT220" s="374"/>
      <c r="CU220" s="24">
        <f t="shared" si="194"/>
        <v>0</v>
      </c>
      <c r="CV220" s="24">
        <f t="shared" si="194"/>
        <v>0</v>
      </c>
    </row>
    <row r="221" spans="1:100" customFormat="1" ht="28.5" customHeight="1" x14ac:dyDescent="0.25">
      <c r="A221" s="1401"/>
      <c r="B221" s="1324"/>
      <c r="C221" s="389" t="s">
        <v>247</v>
      </c>
      <c r="D221" s="352">
        <f t="shared" si="186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 t="str">
        <f t="shared" si="146"/>
        <v/>
      </c>
      <c r="CB221" s="23" t="str">
        <f t="shared" si="175"/>
        <v/>
      </c>
      <c r="CC221" s="23" t="str">
        <f t="shared" si="176"/>
        <v/>
      </c>
      <c r="CD221" s="23" t="str">
        <f t="shared" si="177"/>
        <v/>
      </c>
      <c r="CE221" s="23" t="str">
        <f t="shared" si="178"/>
        <v/>
      </c>
      <c r="CF221" s="374"/>
      <c r="CG221" s="23" t="str">
        <f t="shared" si="180"/>
        <v/>
      </c>
      <c r="CH221" s="23" t="str">
        <f t="shared" si="181"/>
        <v/>
      </c>
      <c r="CI221" s="2"/>
      <c r="CJ221" s="2"/>
      <c r="CK221" s="2"/>
      <c r="CL221" s="2"/>
      <c r="CM221" s="2"/>
      <c r="CN221" s="2"/>
      <c r="CO221" s="24">
        <f t="shared" si="182"/>
        <v>0</v>
      </c>
      <c r="CP221" s="24">
        <f t="shared" si="192"/>
        <v>0</v>
      </c>
      <c r="CQ221" s="24">
        <f t="shared" si="192"/>
        <v>0</v>
      </c>
      <c r="CR221" s="24">
        <f t="shared" si="191"/>
        <v>0</v>
      </c>
      <c r="CS221" s="24">
        <f t="shared" si="193"/>
        <v>0</v>
      </c>
      <c r="CT221" s="374"/>
      <c r="CU221" s="24">
        <f t="shared" si="194"/>
        <v>0</v>
      </c>
      <c r="CV221" s="24">
        <f t="shared" si="194"/>
        <v>0</v>
      </c>
    </row>
    <row r="222" spans="1:100" customFormat="1" ht="15" customHeight="1" x14ac:dyDescent="0.25">
      <c r="A222" s="1402" t="s">
        <v>248</v>
      </c>
      <c r="B222" s="1403" t="s">
        <v>249</v>
      </c>
      <c r="C222" s="711" t="s">
        <v>228</v>
      </c>
      <c r="D222" s="701">
        <f t="shared" si="186"/>
        <v>0</v>
      </c>
      <c r="E222" s="712">
        <f t="shared" ref="E222:F226" si="195">SUM(AA222+AC222+AE222+AG222+AI222+AK222+AM222+AO222)</f>
        <v>0</v>
      </c>
      <c r="F222" s="682">
        <f t="shared" si="195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647"/>
      <c r="AB222" s="47"/>
      <c r="AC222" s="647"/>
      <c r="AD222" s="660"/>
      <c r="AE222" s="647"/>
      <c r="AF222" s="660"/>
      <c r="AG222" s="647"/>
      <c r="AH222" s="660"/>
      <c r="AI222" s="647"/>
      <c r="AJ222" s="660"/>
      <c r="AK222" s="647"/>
      <c r="AL222" s="660"/>
      <c r="AM222" s="647"/>
      <c r="AN222" s="660"/>
      <c r="AO222" s="689"/>
      <c r="AP222" s="681"/>
      <c r="AQ222" s="691"/>
      <c r="AR222" s="52"/>
      <c r="AS222" s="52"/>
      <c r="AT222" s="52"/>
      <c r="AU222" s="52"/>
      <c r="AV222" s="52"/>
      <c r="AW222" s="52"/>
      <c r="AX222" s="660"/>
      <c r="AY222" t="str">
        <f t="shared" si="145"/>
        <v/>
      </c>
      <c r="CA222" s="23" t="str">
        <f t="shared" si="146"/>
        <v/>
      </c>
      <c r="CB222" s="23" t="str">
        <f t="shared" si="175"/>
        <v/>
      </c>
      <c r="CC222" s="23" t="str">
        <f t="shared" si="176"/>
        <v/>
      </c>
      <c r="CD222" s="23" t="str">
        <f t="shared" si="177"/>
        <v/>
      </c>
      <c r="CE222" s="23" t="str">
        <f t="shared" si="178"/>
        <v/>
      </c>
      <c r="CF222" s="23" t="str">
        <f t="shared" si="179"/>
        <v/>
      </c>
      <c r="CG222" s="23" t="str">
        <f t="shared" si="180"/>
        <v/>
      </c>
      <c r="CH222" s="23" t="str">
        <f t="shared" si="181"/>
        <v/>
      </c>
      <c r="CI222" s="2"/>
      <c r="CJ222" s="2"/>
      <c r="CK222" s="2"/>
      <c r="CL222" s="2"/>
      <c r="CM222" s="2"/>
      <c r="CN222" s="2"/>
      <c r="CO222" s="24">
        <f t="shared" si="182"/>
        <v>0</v>
      </c>
      <c r="CP222" s="24">
        <f t="shared" si="192"/>
        <v>0</v>
      </c>
      <c r="CQ222" s="24">
        <f t="shared" si="192"/>
        <v>0</v>
      </c>
      <c r="CR222" s="24">
        <f t="shared" si="191"/>
        <v>0</v>
      </c>
      <c r="CS222" s="24">
        <f t="shared" si="193"/>
        <v>0</v>
      </c>
      <c r="CT222" s="24">
        <f>IF(AND($D222&gt;0,AV222=""),1,IF(AV222&gt;$D222,1,0))</f>
        <v>0</v>
      </c>
      <c r="CU222" s="24">
        <f t="shared" si="194"/>
        <v>0</v>
      </c>
      <c r="CV222" s="24">
        <f t="shared" si="194"/>
        <v>0</v>
      </c>
    </row>
    <row r="223" spans="1:100" customFormat="1" ht="15" customHeight="1" x14ac:dyDescent="0.25">
      <c r="A223" s="1400"/>
      <c r="B223" s="1404"/>
      <c r="C223" s="391" t="s">
        <v>250</v>
      </c>
      <c r="D223" s="392">
        <f t="shared" si="186"/>
        <v>0</v>
      </c>
      <c r="E223" s="393">
        <f t="shared" si="195"/>
        <v>0</v>
      </c>
      <c r="F223" s="387">
        <f t="shared" si="195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 t="str">
        <f t="shared" si="146"/>
        <v/>
      </c>
      <c r="CB223" s="23" t="str">
        <f t="shared" si="175"/>
        <v/>
      </c>
      <c r="CC223" s="23" t="str">
        <f t="shared" si="176"/>
        <v/>
      </c>
      <c r="CD223" s="23" t="str">
        <f t="shared" si="177"/>
        <v/>
      </c>
      <c r="CE223" s="23" t="str">
        <f t="shared" si="178"/>
        <v/>
      </c>
      <c r="CF223" s="374"/>
      <c r="CG223" s="23" t="str">
        <f t="shared" si="180"/>
        <v/>
      </c>
      <c r="CH223" s="23" t="str">
        <f t="shared" si="181"/>
        <v/>
      </c>
      <c r="CI223" s="2"/>
      <c r="CJ223" s="2"/>
      <c r="CK223" s="2"/>
      <c r="CL223" s="2"/>
      <c r="CM223" s="2"/>
      <c r="CN223" s="2"/>
      <c r="CO223" s="24">
        <f t="shared" si="182"/>
        <v>0</v>
      </c>
      <c r="CP223" s="24">
        <f t="shared" si="192"/>
        <v>0</v>
      </c>
      <c r="CQ223" s="24">
        <f t="shared" si="192"/>
        <v>0</v>
      </c>
      <c r="CR223" s="24">
        <f t="shared" si="191"/>
        <v>0</v>
      </c>
      <c r="CS223" s="24">
        <f t="shared" si="193"/>
        <v>0</v>
      </c>
      <c r="CT223" s="374"/>
      <c r="CU223" s="24">
        <f t="shared" si="194"/>
        <v>0</v>
      </c>
      <c r="CV223" s="24">
        <f t="shared" si="194"/>
        <v>0</v>
      </c>
    </row>
    <row r="224" spans="1:100" customFormat="1" ht="15" customHeight="1" x14ac:dyDescent="0.25">
      <c r="A224" s="1400"/>
      <c r="B224" s="1322" t="s">
        <v>251</v>
      </c>
      <c r="C224" s="711" t="s">
        <v>228</v>
      </c>
      <c r="D224" s="701">
        <f t="shared" si="186"/>
        <v>0</v>
      </c>
      <c r="E224" s="343">
        <f t="shared" si="195"/>
        <v>0</v>
      </c>
      <c r="F224" s="289">
        <f t="shared" si="195"/>
        <v>0</v>
      </c>
      <c r="G224" s="702"/>
      <c r="H224" s="269"/>
      <c r="I224" s="655"/>
      <c r="J224" s="269"/>
      <c r="K224" s="655"/>
      <c r="L224" s="269"/>
      <c r="M224" s="655"/>
      <c r="N224" s="269"/>
      <c r="O224" s="655"/>
      <c r="P224" s="269"/>
      <c r="Q224" s="655"/>
      <c r="R224" s="269"/>
      <c r="S224" s="655"/>
      <c r="T224" s="269"/>
      <c r="U224" s="655"/>
      <c r="V224" s="269"/>
      <c r="W224" s="655"/>
      <c r="X224" s="269"/>
      <c r="Y224" s="655"/>
      <c r="Z224" s="269"/>
      <c r="AA224" s="187"/>
      <c r="AB224" s="19"/>
      <c r="AC224" s="647"/>
      <c r="AD224" s="660"/>
      <c r="AE224" s="647"/>
      <c r="AF224" s="660"/>
      <c r="AG224" s="647"/>
      <c r="AH224" s="660"/>
      <c r="AI224" s="647"/>
      <c r="AJ224" s="660"/>
      <c r="AK224" s="647"/>
      <c r="AL224" s="660"/>
      <c r="AM224" s="647"/>
      <c r="AN224" s="660"/>
      <c r="AO224" s="689"/>
      <c r="AP224" s="660"/>
      <c r="AQ224" s="691"/>
      <c r="AR224" s="52"/>
      <c r="AS224" s="52"/>
      <c r="AT224" s="52"/>
      <c r="AU224" s="52"/>
      <c r="AV224" s="52"/>
      <c r="AW224" s="52"/>
      <c r="AX224" s="660"/>
      <c r="AY224" t="str">
        <f t="shared" si="145"/>
        <v/>
      </c>
      <c r="CA224" s="23" t="str">
        <f t="shared" si="146"/>
        <v/>
      </c>
      <c r="CB224" s="23" t="str">
        <f t="shared" si="175"/>
        <v/>
      </c>
      <c r="CC224" s="23" t="str">
        <f t="shared" si="176"/>
        <v/>
      </c>
      <c r="CD224" s="23" t="str">
        <f t="shared" si="177"/>
        <v/>
      </c>
      <c r="CE224" s="23" t="str">
        <f t="shared" si="178"/>
        <v/>
      </c>
      <c r="CF224" s="23" t="str">
        <f t="shared" si="179"/>
        <v/>
      </c>
      <c r="CG224" s="23" t="str">
        <f t="shared" si="180"/>
        <v/>
      </c>
      <c r="CH224" s="23" t="str">
        <f t="shared" si="181"/>
        <v/>
      </c>
      <c r="CI224" s="2"/>
      <c r="CJ224" s="2"/>
      <c r="CK224" s="2"/>
      <c r="CL224" s="2"/>
      <c r="CM224" s="2"/>
      <c r="CN224" s="2"/>
      <c r="CO224" s="24">
        <f t="shared" si="182"/>
        <v>0</v>
      </c>
      <c r="CP224" s="24">
        <f t="shared" si="192"/>
        <v>0</v>
      </c>
      <c r="CQ224" s="24">
        <f t="shared" si="192"/>
        <v>0</v>
      </c>
      <c r="CR224" s="24">
        <f t="shared" si="191"/>
        <v>0</v>
      </c>
      <c r="CS224" s="24">
        <f t="shared" si="193"/>
        <v>0</v>
      </c>
      <c r="CT224" s="24">
        <f>IF(AND($D224&gt;0,AV224=""),1,IF(AV224&gt;$D224,1,0))</f>
        <v>0</v>
      </c>
      <c r="CU224" s="24">
        <f t="shared" si="194"/>
        <v>0</v>
      </c>
      <c r="CV224" s="24">
        <f t="shared" si="194"/>
        <v>0</v>
      </c>
    </row>
    <row r="225" spans="1:100" customFormat="1" ht="15" customHeight="1" x14ac:dyDescent="0.25">
      <c r="A225" s="1400"/>
      <c r="B225" s="1323"/>
      <c r="C225" s="395" t="s">
        <v>232</v>
      </c>
      <c r="D225" s="287">
        <f t="shared" si="186"/>
        <v>0</v>
      </c>
      <c r="E225" s="343">
        <f t="shared" si="195"/>
        <v>0</v>
      </c>
      <c r="F225" s="294">
        <f t="shared" si="195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193"/>
      <c r="AB225" s="191"/>
      <c r="AC225" s="193"/>
      <c r="AD225" s="216"/>
      <c r="AE225" s="193"/>
      <c r="AF225" s="216"/>
      <c r="AG225" s="193"/>
      <c r="AH225" s="216"/>
      <c r="AI225" s="193"/>
      <c r="AJ225" s="216"/>
      <c r="AK225" s="193"/>
      <c r="AL225" s="216"/>
      <c r="AM225" s="193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 t="str">
        <f t="shared" si="146"/>
        <v/>
      </c>
      <c r="CB225" s="23" t="str">
        <f t="shared" si="175"/>
        <v/>
      </c>
      <c r="CC225" s="23" t="str">
        <f t="shared" si="176"/>
        <v/>
      </c>
      <c r="CD225" s="23" t="str">
        <f t="shared" si="177"/>
        <v/>
      </c>
      <c r="CE225" s="23" t="str">
        <f t="shared" si="178"/>
        <v/>
      </c>
      <c r="CF225" s="374"/>
      <c r="CG225" s="23" t="str">
        <f t="shared" si="180"/>
        <v/>
      </c>
      <c r="CH225" s="23" t="str">
        <f t="shared" si="181"/>
        <v/>
      </c>
      <c r="CI225" s="2"/>
      <c r="CJ225" s="2"/>
      <c r="CK225" s="2"/>
      <c r="CL225" s="2"/>
      <c r="CM225" s="2"/>
      <c r="CN225" s="2"/>
      <c r="CO225" s="24">
        <f t="shared" si="182"/>
        <v>0</v>
      </c>
      <c r="CP225" s="24">
        <f t="shared" si="192"/>
        <v>0</v>
      </c>
      <c r="CQ225" s="24">
        <f t="shared" si="192"/>
        <v>0</v>
      </c>
      <c r="CR225" s="24">
        <f t="shared" si="191"/>
        <v>0</v>
      </c>
      <c r="CS225" s="24">
        <f t="shared" si="193"/>
        <v>0</v>
      </c>
      <c r="CT225" s="374"/>
      <c r="CU225" s="24">
        <f t="shared" si="194"/>
        <v>0</v>
      </c>
      <c r="CV225" s="24">
        <f t="shared" si="194"/>
        <v>0</v>
      </c>
    </row>
    <row r="226" spans="1:100" customFormat="1" ht="15" customHeight="1" x14ac:dyDescent="0.25">
      <c r="A226" s="1401"/>
      <c r="B226" s="1324"/>
      <c r="C226" s="389" t="s">
        <v>252</v>
      </c>
      <c r="D226" s="316">
        <f t="shared" si="186"/>
        <v>0</v>
      </c>
      <c r="E226" s="396">
        <f t="shared" si="195"/>
        <v>0</v>
      </c>
      <c r="F226" s="387">
        <f t="shared" si="195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 t="str">
        <f t="shared" si="146"/>
        <v/>
      </c>
      <c r="CB226" s="23" t="str">
        <f t="shared" si="175"/>
        <v/>
      </c>
      <c r="CC226" s="23" t="str">
        <f t="shared" si="176"/>
        <v/>
      </c>
      <c r="CD226" s="23" t="str">
        <f t="shared" si="177"/>
        <v/>
      </c>
      <c r="CE226" s="23" t="str">
        <f t="shared" si="178"/>
        <v/>
      </c>
      <c r="CF226" s="374"/>
      <c r="CG226" s="23" t="str">
        <f t="shared" si="180"/>
        <v/>
      </c>
      <c r="CH226" s="23" t="str">
        <f t="shared" si="181"/>
        <v/>
      </c>
      <c r="CI226" s="2"/>
      <c r="CJ226" s="2"/>
      <c r="CK226" s="2"/>
      <c r="CL226" s="2"/>
      <c r="CM226" s="2"/>
      <c r="CN226" s="2"/>
      <c r="CO226" s="24">
        <f t="shared" si="182"/>
        <v>0</v>
      </c>
      <c r="CP226" s="24">
        <f t="shared" si="192"/>
        <v>0</v>
      </c>
      <c r="CQ226" s="24">
        <f t="shared" si="192"/>
        <v>0</v>
      </c>
      <c r="CR226" s="24">
        <f t="shared" si="191"/>
        <v>0</v>
      </c>
      <c r="CS226" s="24">
        <f t="shared" si="193"/>
        <v>0</v>
      </c>
      <c r="CT226" s="374"/>
      <c r="CU226" s="24">
        <f t="shared" si="194"/>
        <v>0</v>
      </c>
      <c r="CV226" s="24">
        <f t="shared" si="194"/>
        <v>0</v>
      </c>
    </row>
    <row r="227" spans="1:100" customFormat="1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6">CA227&amp;CB227&amp;CC227&amp;CD227&amp;CE227&amp;CF227&amp;CH227</f>
        <v/>
      </c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</row>
    <row r="228" spans="1:100" customFormat="1" ht="15" customHeigh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502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516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</row>
    <row r="229" spans="1:100" customFormat="1" ht="15" customHeight="1" x14ac:dyDescent="0.25">
      <c r="A229" s="1289"/>
      <c r="B229" s="1290"/>
      <c r="C229" s="1291"/>
      <c r="D229" s="1395"/>
      <c r="E229" s="1396"/>
      <c r="F229" s="1307"/>
      <c r="G229" s="1515" t="s">
        <v>14</v>
      </c>
      <c r="H229" s="1310"/>
      <c r="I229" s="1502" t="s">
        <v>15</v>
      </c>
      <c r="J229" s="1268"/>
      <c r="K229" s="1301" t="s">
        <v>16</v>
      </c>
      <c r="L229" s="1268"/>
      <c r="M229" s="1502" t="s">
        <v>17</v>
      </c>
      <c r="N229" s="1268"/>
      <c r="O229" s="1502" t="s">
        <v>18</v>
      </c>
      <c r="P229" s="1268"/>
      <c r="Q229" s="1502" t="s">
        <v>19</v>
      </c>
      <c r="R229" s="1268"/>
      <c r="S229" s="1502" t="s">
        <v>20</v>
      </c>
      <c r="T229" s="1268"/>
      <c r="U229" s="1502" t="s">
        <v>21</v>
      </c>
      <c r="V229" s="1268"/>
      <c r="W229" s="1502" t="s">
        <v>22</v>
      </c>
      <c r="X229" s="1268"/>
      <c r="Y229" s="1502" t="s">
        <v>23</v>
      </c>
      <c r="Z229" s="1285"/>
      <c r="AA229" s="1502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</row>
    <row r="230" spans="1:100" customFormat="1" ht="15" customHeight="1" x14ac:dyDescent="0.25">
      <c r="A230" s="1292"/>
      <c r="B230" s="1293"/>
      <c r="C230" s="1294"/>
      <c r="D230" s="745" t="s">
        <v>32</v>
      </c>
      <c r="E230" s="725" t="s">
        <v>33</v>
      </c>
      <c r="F230" s="12" t="s">
        <v>34</v>
      </c>
      <c r="G230" s="721" t="s">
        <v>33</v>
      </c>
      <c r="H230" s="12" t="s">
        <v>34</v>
      </c>
      <c r="I230" s="721" t="s">
        <v>33</v>
      </c>
      <c r="J230" s="12" t="s">
        <v>34</v>
      </c>
      <c r="K230" s="726" t="s">
        <v>33</v>
      </c>
      <c r="L230" s="12" t="s">
        <v>34</v>
      </c>
      <c r="M230" s="726" t="s">
        <v>33</v>
      </c>
      <c r="N230" s="12" t="s">
        <v>34</v>
      </c>
      <c r="O230" s="726" t="s">
        <v>33</v>
      </c>
      <c r="P230" s="12" t="s">
        <v>34</v>
      </c>
      <c r="Q230" s="726" t="s">
        <v>33</v>
      </c>
      <c r="R230" s="12" t="s">
        <v>34</v>
      </c>
      <c r="S230" s="726" t="s">
        <v>33</v>
      </c>
      <c r="T230" s="12" t="s">
        <v>34</v>
      </c>
      <c r="U230" s="726" t="s">
        <v>33</v>
      </c>
      <c r="V230" s="12" t="s">
        <v>34</v>
      </c>
      <c r="W230" s="726" t="s">
        <v>33</v>
      </c>
      <c r="X230" s="12" t="s">
        <v>34</v>
      </c>
      <c r="Y230" s="726" t="s">
        <v>33</v>
      </c>
      <c r="Z230" s="12" t="s">
        <v>34</v>
      </c>
      <c r="AA230" s="726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</row>
    <row r="231" spans="1:100" customFormat="1" ht="15" customHeight="1" x14ac:dyDescent="0.25">
      <c r="A231" s="1518" t="s">
        <v>260</v>
      </c>
      <c r="B231" s="1519"/>
      <c r="C231" s="1520"/>
      <c r="D231" s="701">
        <f>SUM(E231+F231)</f>
        <v>0</v>
      </c>
      <c r="E231" s="651">
        <f>+K231+M231+O231+Q231+S231</f>
        <v>0</v>
      </c>
      <c r="F231" s="659">
        <f>+L231+N231+P231+R231+T231</f>
        <v>0</v>
      </c>
      <c r="G231" s="703"/>
      <c r="H231" s="683"/>
      <c r="I231" s="703"/>
      <c r="J231" s="683"/>
      <c r="K231" s="689"/>
      <c r="L231" s="660"/>
      <c r="M231" s="689"/>
      <c r="N231" s="660"/>
      <c r="O231" s="689"/>
      <c r="P231" s="660"/>
      <c r="Q231" s="689"/>
      <c r="R231" s="660"/>
      <c r="S231" s="689"/>
      <c r="T231" s="660"/>
      <c r="U231" s="702"/>
      <c r="V231" s="664"/>
      <c r="W231" s="702"/>
      <c r="X231" s="664"/>
      <c r="Y231" s="702"/>
      <c r="Z231" s="664"/>
      <c r="AA231" s="702"/>
      <c r="AB231" s="684"/>
      <c r="AC231" s="691"/>
      <c r="AD231" s="401">
        <f>SUM(AE231:AG231)</f>
        <v>0</v>
      </c>
      <c r="AE231" s="52"/>
      <c r="AF231" s="52"/>
      <c r="AG231" s="685"/>
      <c r="AH231" s="691"/>
      <c r="AI231" s="660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7">IF(AND($D231&gt;0,AH231=""),1,IF(AH231&gt;$D231,1,0))</f>
        <v>0</v>
      </c>
      <c r="CR231" s="173">
        <f t="shared" si="197"/>
        <v>0</v>
      </c>
      <c r="CS231" s="2"/>
      <c r="CT231" s="2"/>
      <c r="CU231" s="2"/>
      <c r="CV231" s="2"/>
    </row>
    <row r="232" spans="1:100" customFormat="1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8">SUM(AE232:AG232)</f>
        <v>0</v>
      </c>
      <c r="AE232" s="22"/>
      <c r="AF232" s="22"/>
      <c r="AG232" s="405"/>
      <c r="AH232" s="21"/>
      <c r="AI232" s="18"/>
      <c r="AJ232" t="str">
        <f t="shared" ref="AJ232:AJ236" si="199">CA232&amp;CB232&amp;CC232&amp;CD232</f>
        <v/>
      </c>
      <c r="CA232" s="23" t="str">
        <f t="shared" ref="CA232:CA234" si="200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201">IF((AD232)&gt;D232," * El Total de actividades de JUNJI + INTEGRA + MINEDUC no puede ser mayor al Total Ambos Sexos.","")</f>
        <v/>
      </c>
      <c r="CC232" s="23" t="str">
        <f t="shared" ref="CC232:CC234" si="202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3">IF(AND($D232&gt;0,AI232="")," * No olvide ingresar la variable Migrantes. Digite cero si no tiene.",IF(AI232&gt;$D232," * La variable Migrantes No puede ser mayor al Total Ambos Sexos.",""))</f>
        <v/>
      </c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173">
        <f>IF(AND($D232&gt;0,AC232=""),1,IF(AC232&gt;D232,1,0))</f>
        <v>0</v>
      </c>
      <c r="CP232" s="173">
        <f>IF((AD232)&gt;D232,1,0)</f>
        <v>0</v>
      </c>
      <c r="CQ232" s="173">
        <f t="shared" si="197"/>
        <v>0</v>
      </c>
      <c r="CR232" s="173">
        <f t="shared" si="197"/>
        <v>0</v>
      </c>
      <c r="CS232" s="2"/>
      <c r="CT232" s="2"/>
      <c r="CU232" s="2"/>
      <c r="CV232" s="2"/>
    </row>
    <row r="233" spans="1:100" customFormat="1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4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8"/>
        <v>0</v>
      </c>
      <c r="AE233" s="407"/>
      <c r="AF233" s="22"/>
      <c r="AG233" s="405"/>
      <c r="AH233" s="21"/>
      <c r="AI233" s="18"/>
      <c r="AJ233" t="str">
        <f t="shared" si="199"/>
        <v/>
      </c>
      <c r="CA233" s="23" t="str">
        <f t="shared" si="200"/>
        <v/>
      </c>
      <c r="CB233" s="23" t="str">
        <f t="shared" si="201"/>
        <v/>
      </c>
      <c r="CC233" s="23" t="str">
        <f t="shared" si="202"/>
        <v/>
      </c>
      <c r="CD233" s="23" t="str">
        <f t="shared" si="203"/>
        <v/>
      </c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173">
        <f>IF(AND($D233&gt;0,AC233=""),1,IF(AC233&gt;D233,1,0))</f>
        <v>0</v>
      </c>
      <c r="CP233" s="173">
        <f>IF((AD233)&gt;D233,1,0)</f>
        <v>0</v>
      </c>
      <c r="CQ233" s="173">
        <f t="shared" si="197"/>
        <v>0</v>
      </c>
      <c r="CR233" s="173">
        <f t="shared" si="197"/>
        <v>0</v>
      </c>
      <c r="CS233" s="2"/>
      <c r="CT233" s="2"/>
      <c r="CU233" s="2"/>
      <c r="CV233" s="2"/>
    </row>
    <row r="234" spans="1:100" customFormat="1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4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9"/>
        <v/>
      </c>
      <c r="CA234" s="23" t="str">
        <f t="shared" si="200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202"/>
        <v/>
      </c>
      <c r="CD234" s="23" t="str">
        <f t="shared" si="203"/>
        <v/>
      </c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173">
        <f>IF(AND($D234&gt;0,AC234=""),1,IF(AC234&gt;D234,1,0))</f>
        <v>0</v>
      </c>
      <c r="CP234" s="173">
        <f>IF((AD234)&gt;D234,1,0)</f>
        <v>0</v>
      </c>
      <c r="CQ234" s="173">
        <f t="shared" si="197"/>
        <v>0</v>
      </c>
      <c r="CR234" s="173">
        <f t="shared" si="197"/>
        <v>0</v>
      </c>
      <c r="CS234" s="2"/>
      <c r="CT234" s="2"/>
      <c r="CU234" s="2"/>
      <c r="CV234" s="2"/>
    </row>
    <row r="235" spans="1:100" customFormat="1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8"/>
        <v>0</v>
      </c>
      <c r="AE235" s="407"/>
      <c r="AF235" s="407"/>
      <c r="AG235" s="418"/>
      <c r="AH235" s="419"/>
      <c r="AI235" s="413"/>
      <c r="AJ235" t="str">
        <f t="shared" si="199"/>
        <v/>
      </c>
      <c r="CA235" s="87"/>
      <c r="CB235" s="87"/>
      <c r="CC235" s="87"/>
      <c r="CD235" s="87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87"/>
      <c r="CP235" s="87"/>
      <c r="CQ235" s="87"/>
      <c r="CR235" s="87"/>
      <c r="CS235" s="2"/>
      <c r="CT235" s="2"/>
      <c r="CU235" s="2"/>
      <c r="CV235" s="2"/>
    </row>
    <row r="236" spans="1:100" customFormat="1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8"/>
        <v>0</v>
      </c>
      <c r="AE236" s="246"/>
      <c r="AF236" s="246"/>
      <c r="AG236" s="425"/>
      <c r="AH236" s="426"/>
      <c r="AI236" s="318"/>
      <c r="AJ236" t="str">
        <f t="shared" si="199"/>
        <v/>
      </c>
      <c r="CA236" s="87"/>
      <c r="CB236" s="87"/>
      <c r="CC236" s="87"/>
      <c r="CD236" s="87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87"/>
      <c r="CP236" s="87"/>
      <c r="CQ236" s="87"/>
      <c r="CR236" s="87"/>
      <c r="CS236" s="2"/>
      <c r="CT236" s="2"/>
      <c r="CU236" s="2"/>
      <c r="CV236" s="2"/>
    </row>
    <row r="237" spans="1:100" customFormat="1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</row>
    <row r="238" spans="1:100" customFormat="1" ht="15" customHeigh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</row>
    <row r="239" spans="1:100" customFormat="1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</row>
    <row r="240" spans="1:100" customFormat="1" ht="15" customHeight="1" x14ac:dyDescent="0.25">
      <c r="A240" s="1292"/>
      <c r="B240" s="1293"/>
      <c r="C240" s="1294"/>
      <c r="D240" s="745" t="s">
        <v>32</v>
      </c>
      <c r="E240" s="725" t="s">
        <v>33</v>
      </c>
      <c r="F240" s="430" t="s">
        <v>34</v>
      </c>
      <c r="G240" s="1380"/>
      <c r="H240" s="1383"/>
      <c r="I240" s="1383"/>
      <c r="J240" s="1383"/>
      <c r="K240" s="137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</row>
    <row r="241" spans="1:104" ht="15" customHeight="1" x14ac:dyDescent="0.25">
      <c r="A241" s="1505" t="s">
        <v>271</v>
      </c>
      <c r="B241" s="1506"/>
      <c r="C241" s="1507"/>
      <c r="D241" s="713">
        <f>SUM(E241:F241)</f>
        <v>0</v>
      </c>
      <c r="E241" s="647"/>
      <c r="F241" s="686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5">IF(AND($D241&gt;0,G241=""),1,IF(G241&gt;$D241,1,0))</f>
        <v>0</v>
      </c>
      <c r="CP241" s="173">
        <f t="shared" si="205"/>
        <v>0</v>
      </c>
      <c r="CQ241" s="173">
        <f t="shared" si="205"/>
        <v>0</v>
      </c>
      <c r="CR241" s="173">
        <f t="shared" si="205"/>
        <v>0</v>
      </c>
      <c r="CS241" s="173">
        <f t="shared" si="205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10</v>
      </c>
      <c r="E242" s="547">
        <v>8</v>
      </c>
      <c r="F242" s="620">
        <v>2</v>
      </c>
      <c r="G242" s="608">
        <v>0</v>
      </c>
      <c r="H242" s="559">
        <v>6</v>
      </c>
      <c r="I242" s="559">
        <v>4</v>
      </c>
      <c r="J242" s="559">
        <v>0</v>
      </c>
      <c r="K242" s="548">
        <v>0</v>
      </c>
      <c r="L242" t="str">
        <f t="shared" ref="L242:L245" si="206">CA242&amp;CB242&amp;CC242&amp;CD242&amp;CE242</f>
        <v/>
      </c>
      <c r="CA242" s="23" t="str">
        <f t="shared" ref="CA242:CA243" si="207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8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9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10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11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5"/>
        <v>0</v>
      </c>
      <c r="CP242" s="173">
        <f t="shared" si="205"/>
        <v>0</v>
      </c>
      <c r="CQ242" s="173">
        <f t="shared" si="205"/>
        <v>0</v>
      </c>
      <c r="CR242" s="173">
        <f t="shared" si="205"/>
        <v>0</v>
      </c>
      <c r="CS242" s="173">
        <f t="shared" si="205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6"/>
        <v/>
      </c>
      <c r="CA243" s="23" t="str">
        <f t="shared" si="207"/>
        <v/>
      </c>
      <c r="CB243" s="23" t="str">
        <f t="shared" si="208"/>
        <v/>
      </c>
      <c r="CC243" s="23" t="str">
        <f t="shared" si="209"/>
        <v/>
      </c>
      <c r="CD243" s="23" t="str">
        <f t="shared" si="210"/>
        <v/>
      </c>
      <c r="CE243" s="23" t="str">
        <f t="shared" si="211"/>
        <v/>
      </c>
      <c r="CO243" s="173">
        <f t="shared" si="205"/>
        <v>0</v>
      </c>
      <c r="CP243" s="173">
        <f t="shared" si="205"/>
        <v>0</v>
      </c>
      <c r="CQ243" s="173">
        <f t="shared" si="205"/>
        <v>0</v>
      </c>
      <c r="CR243" s="173">
        <f t="shared" si="205"/>
        <v>0</v>
      </c>
      <c r="CS243" s="173">
        <f t="shared" si="205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35</v>
      </c>
      <c r="E244" s="547">
        <v>11</v>
      </c>
      <c r="F244" s="618">
        <v>24</v>
      </c>
      <c r="G244" s="550">
        <v>0</v>
      </c>
      <c r="H244" s="559">
        <v>33</v>
      </c>
      <c r="I244" s="559">
        <v>0</v>
      </c>
      <c r="J244" s="559">
        <v>2</v>
      </c>
      <c r="K244" s="548">
        <v>0</v>
      </c>
      <c r="L244" t="str">
        <f t="shared" si="206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5"/>
        <v>0</v>
      </c>
      <c r="CP244" s="173">
        <f t="shared" si="205"/>
        <v>0</v>
      </c>
      <c r="CQ244" s="173">
        <f t="shared" si="205"/>
        <v>0</v>
      </c>
      <c r="CR244" s="173">
        <f t="shared" si="205"/>
        <v>0</v>
      </c>
      <c r="CS244" s="173">
        <f t="shared" si="205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6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8"/>
        <v/>
      </c>
      <c r="CC245" s="23" t="str">
        <f t="shared" si="209"/>
        <v/>
      </c>
      <c r="CD245" s="23" t="str">
        <f t="shared" si="210"/>
        <v/>
      </c>
      <c r="CE245" s="23" t="str">
        <f t="shared" si="211"/>
        <v/>
      </c>
      <c r="CO245" s="173">
        <f t="shared" si="205"/>
        <v>0</v>
      </c>
      <c r="CP245" s="173">
        <f t="shared" si="205"/>
        <v>0</v>
      </c>
      <c r="CQ245" s="173">
        <f t="shared" si="205"/>
        <v>0</v>
      </c>
      <c r="CR245" s="173">
        <f t="shared" si="205"/>
        <v>0</v>
      </c>
      <c r="CS245" s="173">
        <f t="shared" si="205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6"/>
        <v/>
      </c>
    </row>
    <row r="247" spans="1:104" ht="15" customHeight="1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502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516"/>
      <c r="AM247" s="1303" t="s">
        <v>68</v>
      </c>
      <c r="AN247" s="1363" t="s">
        <v>279</v>
      </c>
      <c r="AO247" s="1517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514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515" t="s">
        <v>285</v>
      </c>
      <c r="H248" s="1310"/>
      <c r="I248" s="1502" t="s">
        <v>17</v>
      </c>
      <c r="J248" s="1268"/>
      <c r="K248" s="1502" t="s">
        <v>18</v>
      </c>
      <c r="L248" s="1268"/>
      <c r="M248" s="1502" t="s">
        <v>19</v>
      </c>
      <c r="N248" s="1268"/>
      <c r="O248" s="1502" t="s">
        <v>20</v>
      </c>
      <c r="P248" s="1268"/>
      <c r="Q248" s="1502" t="s">
        <v>21</v>
      </c>
      <c r="R248" s="1268"/>
      <c r="S248" s="1502" t="s">
        <v>22</v>
      </c>
      <c r="T248" s="1268"/>
      <c r="U248" s="1502" t="s">
        <v>23</v>
      </c>
      <c r="V248" s="1285"/>
      <c r="W248" s="1502" t="s">
        <v>24</v>
      </c>
      <c r="X248" s="1285"/>
      <c r="Y248" s="1502" t="s">
        <v>286</v>
      </c>
      <c r="Z248" s="1285"/>
      <c r="AA248" s="1502" t="s">
        <v>287</v>
      </c>
      <c r="AB248" s="1285"/>
      <c r="AC248" s="1502" t="s">
        <v>288</v>
      </c>
      <c r="AD248" s="1285"/>
      <c r="AE248" s="1502" t="s">
        <v>289</v>
      </c>
      <c r="AF248" s="1285"/>
      <c r="AG248" s="1502" t="s">
        <v>29</v>
      </c>
      <c r="AH248" s="1285"/>
      <c r="AI248" s="1502" t="s">
        <v>30</v>
      </c>
      <c r="AJ248" s="1285"/>
      <c r="AK248" s="1502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514" t="s">
        <v>10</v>
      </c>
      <c r="AX248" s="1337"/>
    </row>
    <row r="249" spans="1:104" ht="20.25" customHeight="1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726" t="s">
        <v>33</v>
      </c>
      <c r="H249" s="12" t="s">
        <v>34</v>
      </c>
      <c r="I249" s="726" t="s">
        <v>33</v>
      </c>
      <c r="J249" s="12" t="s">
        <v>34</v>
      </c>
      <c r="K249" s="726" t="s">
        <v>33</v>
      </c>
      <c r="L249" s="12" t="s">
        <v>34</v>
      </c>
      <c r="M249" s="726" t="s">
        <v>33</v>
      </c>
      <c r="N249" s="12" t="s">
        <v>34</v>
      </c>
      <c r="O249" s="726" t="s">
        <v>33</v>
      </c>
      <c r="P249" s="12" t="s">
        <v>34</v>
      </c>
      <c r="Q249" s="726" t="s">
        <v>33</v>
      </c>
      <c r="R249" s="12" t="s">
        <v>34</v>
      </c>
      <c r="S249" s="726" t="s">
        <v>33</v>
      </c>
      <c r="T249" s="12" t="s">
        <v>34</v>
      </c>
      <c r="U249" s="726" t="s">
        <v>33</v>
      </c>
      <c r="V249" s="12" t="s">
        <v>34</v>
      </c>
      <c r="W249" s="726" t="s">
        <v>33</v>
      </c>
      <c r="X249" s="12" t="s">
        <v>34</v>
      </c>
      <c r="Y249" s="726" t="s">
        <v>33</v>
      </c>
      <c r="Z249" s="12" t="s">
        <v>34</v>
      </c>
      <c r="AA249" s="726" t="s">
        <v>33</v>
      </c>
      <c r="AB249" s="12" t="s">
        <v>34</v>
      </c>
      <c r="AC249" s="726" t="s">
        <v>33</v>
      </c>
      <c r="AD249" s="12" t="s">
        <v>34</v>
      </c>
      <c r="AE249" s="726" t="s">
        <v>33</v>
      </c>
      <c r="AF249" s="12" t="s">
        <v>34</v>
      </c>
      <c r="AG249" s="726" t="s">
        <v>33</v>
      </c>
      <c r="AH249" s="12" t="s">
        <v>34</v>
      </c>
      <c r="AI249" s="726" t="s">
        <v>33</v>
      </c>
      <c r="AJ249" s="12" t="s">
        <v>34</v>
      </c>
      <c r="AK249" s="726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514"/>
      <c r="AX249" s="1338"/>
    </row>
    <row r="250" spans="1:104" ht="15" customHeight="1" x14ac:dyDescent="0.25">
      <c r="A250" s="1511" t="s">
        <v>292</v>
      </c>
      <c r="B250" s="1512" t="s">
        <v>293</v>
      </c>
      <c r="C250" s="1513"/>
      <c r="D250" s="715">
        <f>SUM(E250+F250)</f>
        <v>5</v>
      </c>
      <c r="E250" s="139">
        <f>SUM(G250++I250+K250+M250+O250+Q250+S250+U250+W250+Y250+AA250+AC250+AE250+AG250+AI250+AK250)</f>
        <v>1</v>
      </c>
      <c r="F250" s="661">
        <f>SUM(H250++J250+L250+N250+P250+R250+T250+V250+X250+Z250+AB250+AD250+AF250+AH250+AJ250+AL250)</f>
        <v>4</v>
      </c>
      <c r="G250" s="716">
        <v>1</v>
      </c>
      <c r="H250" s="443">
        <v>0</v>
      </c>
      <c r="I250" s="646">
        <v>0</v>
      </c>
      <c r="J250" s="443">
        <v>0</v>
      </c>
      <c r="K250" s="646">
        <v>0</v>
      </c>
      <c r="L250" s="443">
        <v>0</v>
      </c>
      <c r="M250" s="646">
        <v>0</v>
      </c>
      <c r="N250" s="443">
        <v>0</v>
      </c>
      <c r="O250" s="646">
        <v>0</v>
      </c>
      <c r="P250" s="443">
        <v>0</v>
      </c>
      <c r="Q250" s="646">
        <v>0</v>
      </c>
      <c r="R250" s="443">
        <v>0</v>
      </c>
      <c r="S250" s="646">
        <v>0</v>
      </c>
      <c r="T250" s="687">
        <v>0</v>
      </c>
      <c r="U250" s="646">
        <v>0</v>
      </c>
      <c r="V250" s="687">
        <v>0</v>
      </c>
      <c r="W250" s="646">
        <v>0</v>
      </c>
      <c r="X250" s="687">
        <v>1</v>
      </c>
      <c r="Y250" s="646">
        <v>0</v>
      </c>
      <c r="Z250" s="687">
        <v>2</v>
      </c>
      <c r="AA250" s="646">
        <v>0</v>
      </c>
      <c r="AB250" s="687">
        <v>0</v>
      </c>
      <c r="AC250" s="646">
        <v>0</v>
      </c>
      <c r="AD250" s="687">
        <v>1</v>
      </c>
      <c r="AE250" s="646">
        <v>0</v>
      </c>
      <c r="AF250" s="687">
        <v>0</v>
      </c>
      <c r="AG250" s="646">
        <v>0</v>
      </c>
      <c r="AH250" s="687">
        <v>0</v>
      </c>
      <c r="AI250" s="646">
        <v>0</v>
      </c>
      <c r="AJ250" s="687">
        <v>0</v>
      </c>
      <c r="AK250" s="646">
        <v>0</v>
      </c>
      <c r="AL250" s="687">
        <v>0</v>
      </c>
      <c r="AM250" s="717">
        <v>0</v>
      </c>
      <c r="AN250" s="718">
        <v>0</v>
      </c>
      <c r="AO250" s="446"/>
      <c r="AP250" s="447"/>
      <c r="AQ250" s="448"/>
      <c r="AR250" s="646">
        <v>0</v>
      </c>
      <c r="AS250" s="449"/>
      <c r="AT250" s="716">
        <v>0</v>
      </c>
      <c r="AU250" s="687">
        <v>0</v>
      </c>
      <c r="AV250" s="449"/>
      <c r="AW250" s="716">
        <v>0</v>
      </c>
      <c r="AX250" s="687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12">SUM(E251+F251)</f>
        <v>43</v>
      </c>
      <c r="E251" s="109">
        <f t="shared" ref="E251:E287" si="213">SUM(G251++I251+K251+M251+O251+Q251+S251+U251+W251+Y251+AA251+AC251+AE251+AG251+AI251+AK251)</f>
        <v>23</v>
      </c>
      <c r="F251" s="78">
        <f t="shared" ref="F251:F287" si="214">SUM(H251++J251+L251+N251+P251+R251+T251+V251+X251+Z251+AB251+AD251+AF251+AH251+AJ251+AL251)</f>
        <v>20</v>
      </c>
      <c r="G251" s="451">
        <v>5</v>
      </c>
      <c r="H251" s="452">
        <v>2</v>
      </c>
      <c r="I251" s="453">
        <v>0</v>
      </c>
      <c r="J251" s="452">
        <v>1</v>
      </c>
      <c r="K251" s="453">
        <v>0</v>
      </c>
      <c r="L251" s="452">
        <v>1</v>
      </c>
      <c r="M251" s="453">
        <v>0</v>
      </c>
      <c r="N251" s="452">
        <v>0</v>
      </c>
      <c r="O251" s="453">
        <v>1</v>
      </c>
      <c r="P251" s="452">
        <v>1</v>
      </c>
      <c r="Q251" s="453">
        <v>3</v>
      </c>
      <c r="R251" s="452">
        <v>0</v>
      </c>
      <c r="S251" s="453">
        <v>0</v>
      </c>
      <c r="T251" s="454">
        <v>1</v>
      </c>
      <c r="U251" s="453">
        <v>3</v>
      </c>
      <c r="V251" s="454">
        <v>0</v>
      </c>
      <c r="W251" s="453">
        <v>0</v>
      </c>
      <c r="X251" s="454">
        <v>2</v>
      </c>
      <c r="Y251" s="453">
        <v>1</v>
      </c>
      <c r="Z251" s="454">
        <v>4</v>
      </c>
      <c r="AA251" s="453">
        <v>3</v>
      </c>
      <c r="AB251" s="454">
        <v>2</v>
      </c>
      <c r="AC251" s="453">
        <v>5</v>
      </c>
      <c r="AD251" s="454">
        <v>4</v>
      </c>
      <c r="AE251" s="453">
        <v>2</v>
      </c>
      <c r="AF251" s="454">
        <v>2</v>
      </c>
      <c r="AG251" s="453">
        <v>0</v>
      </c>
      <c r="AH251" s="454">
        <v>0</v>
      </c>
      <c r="AI251" s="453">
        <v>0</v>
      </c>
      <c r="AJ251" s="454">
        <v>0</v>
      </c>
      <c r="AK251" s="453">
        <v>0</v>
      </c>
      <c r="AL251" s="454">
        <v>0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6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5">CA251&amp;CB251&amp;CC251&amp;CD251&amp;CE251&amp;CF251&amp;CG251&amp;CH251&amp;CI251&amp;CJ251&amp;CK251&amp;CL251</f>
        <v/>
      </c>
      <c r="CA251" s="23" t="str">
        <f t="shared" ref="CA251:CA314" si="216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7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8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9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20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21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22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3">IF(AND($F251&gt;0,AM251=""),1,IF(AM251&gt;$F251,1,0))</f>
        <v>0</v>
      </c>
      <c r="CP251" s="24">
        <f t="shared" ref="CP251:CP314" si="224">IF(AND(AG251+AH251&gt;0,AN251=""),1,IF(AN251&gt;AG251+AH251,1,0))</f>
        <v>0</v>
      </c>
      <c r="CQ251" s="87"/>
      <c r="CR251" s="87"/>
      <c r="CS251" s="87"/>
      <c r="CT251" s="24">
        <f t="shared" ref="CT251:CU314" si="225">IF(AND($D251&gt;0,AR251=""),1,IF(AR251&gt;$D251,1,0))</f>
        <v>0</v>
      </c>
      <c r="CU251" s="87"/>
      <c r="CV251" s="24">
        <f t="shared" ref="CV251:CX314" si="226">IF(AND($D251&gt;0,AT251=""),1,IF(AT251&gt;$D251,1,0))</f>
        <v>0</v>
      </c>
      <c r="CW251" s="24">
        <f t="shared" si="226"/>
        <v>0</v>
      </c>
      <c r="CX251" s="87"/>
      <c r="CY251" s="24">
        <f t="shared" ref="CY251:CZ314" si="227">IF(AND($D251&gt;0,AW251=""),1,IF(AW251&gt;$D251,1,0))</f>
        <v>0</v>
      </c>
      <c r="CZ251" s="24">
        <f t="shared" si="227"/>
        <v>0</v>
      </c>
    </row>
    <row r="252" spans="1:104" ht="15" customHeight="1" x14ac:dyDescent="0.25">
      <c r="A252" s="1322" t="s">
        <v>295</v>
      </c>
      <c r="B252" s="1325" t="s">
        <v>296</v>
      </c>
      <c r="C252" s="1325"/>
      <c r="D252" s="712">
        <f t="shared" si="212"/>
        <v>62</v>
      </c>
      <c r="E252" s="139">
        <f t="shared" si="213"/>
        <v>20</v>
      </c>
      <c r="F252" s="661">
        <f t="shared" si="214"/>
        <v>42</v>
      </c>
      <c r="G252" s="716">
        <v>3</v>
      </c>
      <c r="H252" s="443">
        <v>8</v>
      </c>
      <c r="I252" s="646">
        <v>0</v>
      </c>
      <c r="J252" s="443">
        <v>0</v>
      </c>
      <c r="K252" s="646">
        <v>0</v>
      </c>
      <c r="L252" s="443">
        <v>1</v>
      </c>
      <c r="M252" s="646">
        <v>0</v>
      </c>
      <c r="N252" s="443">
        <v>0</v>
      </c>
      <c r="O252" s="646">
        <v>1</v>
      </c>
      <c r="P252" s="443">
        <v>1</v>
      </c>
      <c r="Q252" s="646">
        <v>0</v>
      </c>
      <c r="R252" s="443">
        <v>0</v>
      </c>
      <c r="S252" s="646">
        <v>0</v>
      </c>
      <c r="T252" s="687">
        <v>0</v>
      </c>
      <c r="U252" s="646">
        <v>2</v>
      </c>
      <c r="V252" s="687">
        <v>0</v>
      </c>
      <c r="W252" s="646">
        <v>2</v>
      </c>
      <c r="X252" s="687">
        <v>11</v>
      </c>
      <c r="Y252" s="646">
        <v>3</v>
      </c>
      <c r="Z252" s="687">
        <v>6</v>
      </c>
      <c r="AA252" s="646">
        <v>4</v>
      </c>
      <c r="AB252" s="687">
        <v>9</v>
      </c>
      <c r="AC252" s="646">
        <v>3</v>
      </c>
      <c r="AD252" s="687">
        <v>4</v>
      </c>
      <c r="AE252" s="646">
        <v>2</v>
      </c>
      <c r="AF252" s="687">
        <v>2</v>
      </c>
      <c r="AG252" s="646">
        <v>0</v>
      </c>
      <c r="AH252" s="687">
        <v>0</v>
      </c>
      <c r="AI252" s="646">
        <v>0</v>
      </c>
      <c r="AJ252" s="687">
        <v>0</v>
      </c>
      <c r="AK252" s="646">
        <v>0</v>
      </c>
      <c r="AL252" s="687">
        <v>0</v>
      </c>
      <c r="AM252" s="458">
        <v>0</v>
      </c>
      <c r="AN252" s="459">
        <v>0</v>
      </c>
      <c r="AO252" s="716">
        <v>41</v>
      </c>
      <c r="AP252" s="460">
        <v>38</v>
      </c>
      <c r="AQ252" s="646">
        <v>16</v>
      </c>
      <c r="AR252" s="461">
        <v>0</v>
      </c>
      <c r="AS252" s="447"/>
      <c r="AT252" s="462">
        <v>0</v>
      </c>
      <c r="AU252" s="463">
        <v>0</v>
      </c>
      <c r="AV252" s="447"/>
      <c r="AW252" s="462">
        <v>0</v>
      </c>
      <c r="AX252" s="463">
        <v>0</v>
      </c>
      <c r="AY252" t="str">
        <f t="shared" si="215"/>
        <v/>
      </c>
      <c r="CA252" s="23" t="str">
        <f t="shared" si="216"/>
        <v/>
      </c>
      <c r="CB252" s="23" t="str">
        <f t="shared" si="217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8"/>
        <v/>
      </c>
      <c r="CG252" s="87"/>
      <c r="CH252" s="23" t="str">
        <f t="shared" si="219"/>
        <v/>
      </c>
      <c r="CI252" s="23" t="str">
        <f t="shared" si="220"/>
        <v/>
      </c>
      <c r="CJ252" s="87"/>
      <c r="CK252" s="23" t="str">
        <f t="shared" si="221"/>
        <v/>
      </c>
      <c r="CL252" s="23" t="str">
        <f t="shared" si="222"/>
        <v/>
      </c>
      <c r="CO252" s="24">
        <f t="shared" si="223"/>
        <v>0</v>
      </c>
      <c r="CP252" s="24">
        <f t="shared" si="224"/>
        <v>0</v>
      </c>
      <c r="CQ252" s="24">
        <f>IF(AND($D252&gt;0,AO252=""),1,IF(AO252&gt;$D252,1,0))</f>
        <v>0</v>
      </c>
      <c r="CR252" s="24">
        <f t="shared" ref="CR252:CS253" si="228">IF(AND($D252&gt;0,AP252=""),1,IF(AP252&gt;$D252,1,0))</f>
        <v>0</v>
      </c>
      <c r="CS252" s="24">
        <f t="shared" si="228"/>
        <v>0</v>
      </c>
      <c r="CT252" s="24">
        <f t="shared" si="225"/>
        <v>0</v>
      </c>
      <c r="CU252" s="87"/>
      <c r="CV252" s="24">
        <f t="shared" si="226"/>
        <v>0</v>
      </c>
      <c r="CW252" s="24">
        <f t="shared" si="226"/>
        <v>0</v>
      </c>
      <c r="CX252" s="87"/>
      <c r="CY252" s="24">
        <f t="shared" si="227"/>
        <v>0</v>
      </c>
      <c r="CZ252" s="24">
        <f t="shared" si="227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12"/>
        <v>86</v>
      </c>
      <c r="E253" s="465">
        <f t="shared" si="213"/>
        <v>34</v>
      </c>
      <c r="F253" s="147">
        <f t="shared" si="214"/>
        <v>52</v>
      </c>
      <c r="G253" s="466">
        <v>2</v>
      </c>
      <c r="H253" s="467">
        <v>6</v>
      </c>
      <c r="I253" s="468">
        <v>0</v>
      </c>
      <c r="J253" s="467">
        <v>1</v>
      </c>
      <c r="K253" s="468">
        <v>0</v>
      </c>
      <c r="L253" s="467">
        <v>0</v>
      </c>
      <c r="M253" s="468">
        <v>1</v>
      </c>
      <c r="N253" s="467">
        <v>0</v>
      </c>
      <c r="O253" s="468">
        <v>0</v>
      </c>
      <c r="P253" s="467">
        <v>0</v>
      </c>
      <c r="Q253" s="468">
        <v>1</v>
      </c>
      <c r="R253" s="467">
        <v>2</v>
      </c>
      <c r="S253" s="468">
        <v>4</v>
      </c>
      <c r="T253" s="469">
        <v>1</v>
      </c>
      <c r="U253" s="468">
        <v>3</v>
      </c>
      <c r="V253" s="469">
        <v>0</v>
      </c>
      <c r="W253" s="468">
        <v>4</v>
      </c>
      <c r="X253" s="469">
        <v>4</v>
      </c>
      <c r="Y253" s="468">
        <v>2</v>
      </c>
      <c r="Z253" s="469">
        <v>7</v>
      </c>
      <c r="AA253" s="468">
        <v>7</v>
      </c>
      <c r="AB253" s="469">
        <v>16</v>
      </c>
      <c r="AC253" s="468">
        <v>8</v>
      </c>
      <c r="AD253" s="469">
        <v>9</v>
      </c>
      <c r="AE253" s="468">
        <v>2</v>
      </c>
      <c r="AF253" s="469">
        <v>6</v>
      </c>
      <c r="AG253" s="468">
        <v>0</v>
      </c>
      <c r="AH253" s="469">
        <v>0</v>
      </c>
      <c r="AI253" s="468">
        <v>0</v>
      </c>
      <c r="AJ253" s="469">
        <v>0</v>
      </c>
      <c r="AK253" s="468">
        <v>0</v>
      </c>
      <c r="AL253" s="469">
        <v>0</v>
      </c>
      <c r="AM253" s="470">
        <v>0</v>
      </c>
      <c r="AN253" s="471">
        <v>0</v>
      </c>
      <c r="AO253" s="446"/>
      <c r="AP253" s="447"/>
      <c r="AQ253" s="461">
        <v>5</v>
      </c>
      <c r="AR253" s="468">
        <v>0</v>
      </c>
      <c r="AS253" s="447"/>
      <c r="AT253" s="466">
        <v>2</v>
      </c>
      <c r="AU253" s="469">
        <v>0</v>
      </c>
      <c r="AV253" s="447"/>
      <c r="AW253" s="466">
        <v>0</v>
      </c>
      <c r="AX253" s="469">
        <v>0</v>
      </c>
      <c r="AY253" t="str">
        <f t="shared" si="215"/>
        <v/>
      </c>
      <c r="CA253" s="23" t="str">
        <f t="shared" si="216"/>
        <v/>
      </c>
      <c r="CB253" s="23" t="str">
        <f t="shared" si="217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8"/>
        <v/>
      </c>
      <c r="CG253" s="87"/>
      <c r="CH253" s="23" t="str">
        <f t="shared" si="219"/>
        <v/>
      </c>
      <c r="CI253" s="23" t="str">
        <f t="shared" si="220"/>
        <v/>
      </c>
      <c r="CJ253" s="87"/>
      <c r="CK253" s="23" t="str">
        <f t="shared" si="221"/>
        <v/>
      </c>
      <c r="CL253" s="23" t="str">
        <f t="shared" si="222"/>
        <v/>
      </c>
      <c r="CO253" s="24">
        <f t="shared" si="223"/>
        <v>0</v>
      </c>
      <c r="CP253" s="24">
        <f t="shared" si="224"/>
        <v>0</v>
      </c>
      <c r="CQ253" s="87"/>
      <c r="CR253" s="87"/>
      <c r="CS253" s="24">
        <f t="shared" si="228"/>
        <v>0</v>
      </c>
      <c r="CT253" s="24">
        <f t="shared" si="225"/>
        <v>0</v>
      </c>
      <c r="CU253" s="87"/>
      <c r="CV253" s="24">
        <f t="shared" si="226"/>
        <v>0</v>
      </c>
      <c r="CW253" s="24">
        <f t="shared" si="226"/>
        <v>0</v>
      </c>
      <c r="CX253" s="87"/>
      <c r="CY253" s="24">
        <f t="shared" si="227"/>
        <v>0</v>
      </c>
      <c r="CZ253" s="24">
        <f t="shared" si="227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12"/>
        <v>58</v>
      </c>
      <c r="E254" s="465">
        <f t="shared" si="213"/>
        <v>17</v>
      </c>
      <c r="F254" s="147">
        <f t="shared" si="214"/>
        <v>41</v>
      </c>
      <c r="G254" s="466">
        <v>3</v>
      </c>
      <c r="H254" s="467">
        <v>8</v>
      </c>
      <c r="I254" s="468">
        <v>0</v>
      </c>
      <c r="J254" s="467">
        <v>0</v>
      </c>
      <c r="K254" s="468">
        <v>0</v>
      </c>
      <c r="L254" s="467">
        <v>0</v>
      </c>
      <c r="M254" s="468">
        <v>0</v>
      </c>
      <c r="N254" s="467">
        <v>0</v>
      </c>
      <c r="O254" s="468">
        <v>1</v>
      </c>
      <c r="P254" s="467">
        <v>1</v>
      </c>
      <c r="Q254" s="468">
        <v>0</v>
      </c>
      <c r="R254" s="467">
        <v>0</v>
      </c>
      <c r="S254" s="468">
        <v>0</v>
      </c>
      <c r="T254" s="469">
        <v>0</v>
      </c>
      <c r="U254" s="468">
        <v>2</v>
      </c>
      <c r="V254" s="469">
        <v>0</v>
      </c>
      <c r="W254" s="468">
        <v>2</v>
      </c>
      <c r="X254" s="469">
        <v>11</v>
      </c>
      <c r="Y254" s="468">
        <v>3</v>
      </c>
      <c r="Z254" s="469">
        <v>6</v>
      </c>
      <c r="AA254" s="468">
        <v>3</v>
      </c>
      <c r="AB254" s="469">
        <v>9</v>
      </c>
      <c r="AC254" s="468">
        <v>2</v>
      </c>
      <c r="AD254" s="469">
        <v>4</v>
      </c>
      <c r="AE254" s="468">
        <v>1</v>
      </c>
      <c r="AF254" s="469">
        <v>2</v>
      </c>
      <c r="AG254" s="468">
        <v>0</v>
      </c>
      <c r="AH254" s="469">
        <v>0</v>
      </c>
      <c r="AI254" s="468">
        <v>0</v>
      </c>
      <c r="AJ254" s="469">
        <v>0</v>
      </c>
      <c r="AK254" s="468">
        <v>0</v>
      </c>
      <c r="AL254" s="469">
        <v>0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0</v>
      </c>
      <c r="AU254" s="469">
        <v>0</v>
      </c>
      <c r="AV254" s="447"/>
      <c r="AW254" s="466">
        <v>0</v>
      </c>
      <c r="AX254" s="469">
        <v>0</v>
      </c>
      <c r="AY254" t="str">
        <f t="shared" si="215"/>
        <v/>
      </c>
      <c r="CA254" s="23" t="str">
        <f t="shared" si="216"/>
        <v/>
      </c>
      <c r="CB254" s="23" t="str">
        <f t="shared" si="217"/>
        <v/>
      </c>
      <c r="CC254" s="87"/>
      <c r="CD254" s="87"/>
      <c r="CE254" s="87"/>
      <c r="CF254" s="23" t="str">
        <f t="shared" si="218"/>
        <v/>
      </c>
      <c r="CG254" s="87"/>
      <c r="CH254" s="23" t="str">
        <f t="shared" si="219"/>
        <v/>
      </c>
      <c r="CI254" s="23" t="str">
        <f t="shared" si="220"/>
        <v/>
      </c>
      <c r="CJ254" s="87"/>
      <c r="CK254" s="23" t="str">
        <f t="shared" si="221"/>
        <v/>
      </c>
      <c r="CL254" s="23" t="str">
        <f t="shared" si="222"/>
        <v/>
      </c>
      <c r="CO254" s="24">
        <f t="shared" si="223"/>
        <v>0</v>
      </c>
      <c r="CP254" s="24">
        <f t="shared" si="224"/>
        <v>0</v>
      </c>
      <c r="CQ254" s="87"/>
      <c r="CR254" s="87"/>
      <c r="CS254" s="87"/>
      <c r="CT254" s="24">
        <f t="shared" si="225"/>
        <v>0</v>
      </c>
      <c r="CU254" s="87"/>
      <c r="CV254" s="24">
        <f t="shared" si="226"/>
        <v>0</v>
      </c>
      <c r="CW254" s="24">
        <f t="shared" si="226"/>
        <v>0</v>
      </c>
      <c r="CX254" s="87"/>
      <c r="CY254" s="24">
        <f t="shared" si="227"/>
        <v>0</v>
      </c>
      <c r="CZ254" s="24">
        <f t="shared" si="227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12"/>
        <v>30</v>
      </c>
      <c r="E255" s="465">
        <f t="shared" si="213"/>
        <v>13</v>
      </c>
      <c r="F255" s="147">
        <f t="shared" si="214"/>
        <v>17</v>
      </c>
      <c r="G255" s="473">
        <v>2</v>
      </c>
      <c r="H255" s="474">
        <v>5</v>
      </c>
      <c r="I255" s="475">
        <v>0</v>
      </c>
      <c r="J255" s="474">
        <v>0</v>
      </c>
      <c r="K255" s="475">
        <v>0</v>
      </c>
      <c r="L255" s="474">
        <v>1</v>
      </c>
      <c r="M255" s="475">
        <v>0</v>
      </c>
      <c r="N255" s="474">
        <v>0</v>
      </c>
      <c r="O255" s="475">
        <v>0</v>
      </c>
      <c r="P255" s="474">
        <v>0</v>
      </c>
      <c r="Q255" s="475">
        <v>0</v>
      </c>
      <c r="R255" s="474">
        <v>0</v>
      </c>
      <c r="S255" s="475">
        <v>1</v>
      </c>
      <c r="T255" s="476">
        <v>0</v>
      </c>
      <c r="U255" s="475">
        <v>1</v>
      </c>
      <c r="V255" s="476">
        <v>0</v>
      </c>
      <c r="W255" s="475">
        <v>2</v>
      </c>
      <c r="X255" s="476">
        <v>1</v>
      </c>
      <c r="Y255" s="475">
        <v>2</v>
      </c>
      <c r="Z255" s="476">
        <v>1</v>
      </c>
      <c r="AA255" s="475">
        <v>2</v>
      </c>
      <c r="AB255" s="476">
        <v>5</v>
      </c>
      <c r="AC255" s="475">
        <v>3</v>
      </c>
      <c r="AD255" s="476">
        <v>2</v>
      </c>
      <c r="AE255" s="475">
        <v>0</v>
      </c>
      <c r="AF255" s="476">
        <v>2</v>
      </c>
      <c r="AG255" s="475">
        <v>0</v>
      </c>
      <c r="AH255" s="476">
        <v>0</v>
      </c>
      <c r="AI255" s="475">
        <v>0</v>
      </c>
      <c r="AJ255" s="476">
        <v>0</v>
      </c>
      <c r="AK255" s="475">
        <v>0</v>
      </c>
      <c r="AL255" s="476">
        <v>0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5"/>
        <v/>
      </c>
      <c r="CA255" s="23" t="str">
        <f t="shared" si="216"/>
        <v/>
      </c>
      <c r="CB255" s="23" t="str">
        <f t="shared" si="217"/>
        <v/>
      </c>
      <c r="CC255" s="87"/>
      <c r="CD255" s="87"/>
      <c r="CE255" s="87"/>
      <c r="CF255" s="23" t="str">
        <f t="shared" si="218"/>
        <v/>
      </c>
      <c r="CG255" s="87"/>
      <c r="CH255" s="23" t="str">
        <f t="shared" si="219"/>
        <v/>
      </c>
      <c r="CI255" s="23" t="str">
        <f t="shared" si="220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21"/>
        <v/>
      </c>
      <c r="CL255" s="23" t="str">
        <f t="shared" si="222"/>
        <v/>
      </c>
      <c r="CO255" s="24">
        <f t="shared" si="223"/>
        <v>0</v>
      </c>
      <c r="CP255" s="24">
        <f t="shared" si="224"/>
        <v>0</v>
      </c>
      <c r="CQ255" s="87"/>
      <c r="CR255" s="87"/>
      <c r="CS255" s="87"/>
      <c r="CT255" s="24">
        <f t="shared" si="225"/>
        <v>0</v>
      </c>
      <c r="CU255" s="87"/>
      <c r="CV255" s="24">
        <f t="shared" si="226"/>
        <v>0</v>
      </c>
      <c r="CW255" s="24">
        <f t="shared" si="226"/>
        <v>0</v>
      </c>
      <c r="CX255" s="24">
        <f>IF(AND($D255&gt;0,AV255=""),1,IF(AV255&gt;$D255,1,0))</f>
        <v>0</v>
      </c>
      <c r="CY255" s="24">
        <f t="shared" si="227"/>
        <v>0</v>
      </c>
      <c r="CZ255" s="24">
        <f t="shared" si="227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12"/>
        <v>10</v>
      </c>
      <c r="E256" s="465">
        <f t="shared" si="213"/>
        <v>5</v>
      </c>
      <c r="F256" s="147">
        <f t="shared" si="214"/>
        <v>5</v>
      </c>
      <c r="G256" s="473">
        <v>1</v>
      </c>
      <c r="H256" s="474">
        <v>1</v>
      </c>
      <c r="I256" s="475">
        <v>1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2</v>
      </c>
      <c r="X256" s="476">
        <v>0</v>
      </c>
      <c r="Y256" s="475">
        <v>0</v>
      </c>
      <c r="Z256" s="476">
        <v>2</v>
      </c>
      <c r="AA256" s="475">
        <v>0</v>
      </c>
      <c r="AB256" s="476">
        <v>2</v>
      </c>
      <c r="AC256" s="475">
        <v>0</v>
      </c>
      <c r="AD256" s="476">
        <v>0</v>
      </c>
      <c r="AE256" s="475">
        <v>1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5"/>
        <v/>
      </c>
      <c r="CA256" s="23" t="str">
        <f t="shared" si="216"/>
        <v/>
      </c>
      <c r="CB256" s="23" t="str">
        <f t="shared" si="217"/>
        <v/>
      </c>
      <c r="CC256" s="87"/>
      <c r="CD256" s="87"/>
      <c r="CE256" s="87"/>
      <c r="CF256" s="23" t="str">
        <f t="shared" si="218"/>
        <v/>
      </c>
      <c r="CG256" s="87"/>
      <c r="CH256" s="23" t="str">
        <f t="shared" si="219"/>
        <v/>
      </c>
      <c r="CI256" s="23" t="str">
        <f t="shared" si="220"/>
        <v/>
      </c>
      <c r="CJ256" s="87"/>
      <c r="CK256" s="23" t="str">
        <f t="shared" si="221"/>
        <v/>
      </c>
      <c r="CL256" s="23" t="str">
        <f t="shared" si="222"/>
        <v/>
      </c>
      <c r="CO256" s="24">
        <f t="shared" si="223"/>
        <v>0</v>
      </c>
      <c r="CP256" s="24">
        <f t="shared" si="224"/>
        <v>0</v>
      </c>
      <c r="CQ256" s="87"/>
      <c r="CR256" s="87"/>
      <c r="CS256" s="87"/>
      <c r="CT256" s="24">
        <f t="shared" si="225"/>
        <v>0</v>
      </c>
      <c r="CU256" s="87"/>
      <c r="CV256" s="24">
        <f t="shared" si="226"/>
        <v>0</v>
      </c>
      <c r="CW256" s="24">
        <f t="shared" si="226"/>
        <v>0</v>
      </c>
      <c r="CX256" s="87"/>
      <c r="CY256" s="24">
        <f t="shared" si="227"/>
        <v>0</v>
      </c>
      <c r="CZ256" s="24">
        <f t="shared" si="227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12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5"/>
        <v/>
      </c>
      <c r="CA257" s="23" t="str">
        <f t="shared" si="216"/>
        <v/>
      </c>
      <c r="CB257" s="23" t="str">
        <f t="shared" si="217"/>
        <v/>
      </c>
      <c r="CC257" s="87"/>
      <c r="CD257" s="87"/>
      <c r="CE257" s="87"/>
      <c r="CF257" s="23" t="str">
        <f t="shared" si="218"/>
        <v/>
      </c>
      <c r="CG257" s="87"/>
      <c r="CH257" s="23" t="str">
        <f t="shared" si="219"/>
        <v/>
      </c>
      <c r="CI257" s="23" t="str">
        <f t="shared" si="220"/>
        <v/>
      </c>
      <c r="CJ257" s="87"/>
      <c r="CK257" s="23" t="str">
        <f t="shared" si="221"/>
        <v/>
      </c>
      <c r="CL257" s="23" t="str">
        <f t="shared" si="222"/>
        <v/>
      </c>
      <c r="CO257" s="24">
        <f t="shared" si="223"/>
        <v>0</v>
      </c>
      <c r="CP257" s="24">
        <f t="shared" si="224"/>
        <v>0</v>
      </c>
      <c r="CQ257" s="87"/>
      <c r="CR257" s="87"/>
      <c r="CS257" s="87"/>
      <c r="CT257" s="24">
        <f t="shared" si="225"/>
        <v>0</v>
      </c>
      <c r="CU257" s="87"/>
      <c r="CV257" s="24">
        <f t="shared" si="226"/>
        <v>0</v>
      </c>
      <c r="CW257" s="24">
        <f t="shared" si="226"/>
        <v>0</v>
      </c>
      <c r="CX257" s="87"/>
      <c r="CY257" s="24">
        <f t="shared" si="227"/>
        <v>0</v>
      </c>
      <c r="CZ257" s="24">
        <f t="shared" si="227"/>
        <v>0</v>
      </c>
    </row>
    <row r="258" spans="1:104" ht="15" customHeight="1" x14ac:dyDescent="0.25">
      <c r="A258" s="1322" t="s">
        <v>101</v>
      </c>
      <c r="B258" s="1325" t="s">
        <v>296</v>
      </c>
      <c r="C258" s="1325"/>
      <c r="D258" s="712">
        <f t="shared" si="212"/>
        <v>40</v>
      </c>
      <c r="E258" s="139">
        <f>SUM(O258+Q258+S258+U258+W258+Y258+AA258+AC258+AE258+AG258+AI258+AK258)</f>
        <v>19</v>
      </c>
      <c r="F258" s="661">
        <f>SUM(P258+R258+T258+V258+X258+Z258+AB258+AD258+AF258+AH258+AJ258+AL258)</f>
        <v>21</v>
      </c>
      <c r="G258" s="703"/>
      <c r="H258" s="683"/>
      <c r="I258" s="703"/>
      <c r="J258" s="683"/>
      <c r="K258" s="703"/>
      <c r="L258" s="683"/>
      <c r="M258" s="703"/>
      <c r="N258" s="683"/>
      <c r="O258" s="646">
        <v>0</v>
      </c>
      <c r="P258" s="443">
        <v>0</v>
      </c>
      <c r="Q258" s="646">
        <v>0</v>
      </c>
      <c r="R258" s="443">
        <v>0</v>
      </c>
      <c r="S258" s="646">
        <v>0</v>
      </c>
      <c r="T258" s="687">
        <v>0</v>
      </c>
      <c r="U258" s="646">
        <v>1</v>
      </c>
      <c r="V258" s="687">
        <v>1</v>
      </c>
      <c r="W258" s="646">
        <v>6</v>
      </c>
      <c r="X258" s="687">
        <v>5</v>
      </c>
      <c r="Y258" s="646">
        <v>1</v>
      </c>
      <c r="Z258" s="687">
        <v>3</v>
      </c>
      <c r="AA258" s="646">
        <v>4</v>
      </c>
      <c r="AB258" s="687">
        <v>9</v>
      </c>
      <c r="AC258" s="646">
        <v>4</v>
      </c>
      <c r="AD258" s="687">
        <v>3</v>
      </c>
      <c r="AE258" s="646">
        <v>3</v>
      </c>
      <c r="AF258" s="687">
        <v>0</v>
      </c>
      <c r="AG258" s="646">
        <v>0</v>
      </c>
      <c r="AH258" s="687">
        <v>0</v>
      </c>
      <c r="AI258" s="646">
        <v>0</v>
      </c>
      <c r="AJ258" s="687">
        <v>0</v>
      </c>
      <c r="AK258" s="646">
        <v>0</v>
      </c>
      <c r="AL258" s="687">
        <v>0</v>
      </c>
      <c r="AM258" s="458">
        <v>0</v>
      </c>
      <c r="AN258" s="459">
        <v>0</v>
      </c>
      <c r="AO258" s="716">
        <v>40</v>
      </c>
      <c r="AP258" s="460">
        <v>39</v>
      </c>
      <c r="AQ258" s="646">
        <v>8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5"/>
        <v/>
      </c>
      <c r="CA258" s="23" t="str">
        <f t="shared" si="216"/>
        <v/>
      </c>
      <c r="CB258" s="23" t="str">
        <f t="shared" si="217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8"/>
        <v/>
      </c>
      <c r="CG258" s="87"/>
      <c r="CH258" s="23" t="str">
        <f t="shared" si="219"/>
        <v/>
      </c>
      <c r="CI258" s="23" t="str">
        <f t="shared" si="220"/>
        <v/>
      </c>
      <c r="CJ258" s="87"/>
      <c r="CK258" s="23" t="str">
        <f t="shared" si="221"/>
        <v/>
      </c>
      <c r="CL258" s="23" t="str">
        <f t="shared" si="222"/>
        <v/>
      </c>
      <c r="CO258" s="24">
        <f t="shared" si="223"/>
        <v>0</v>
      </c>
      <c r="CP258" s="24">
        <f t="shared" si="224"/>
        <v>0</v>
      </c>
      <c r="CQ258" s="24">
        <f>IF(AND($D258&gt;0,AO258=""),1,IF(AO258&gt;$D258,1,0))</f>
        <v>0</v>
      </c>
      <c r="CR258" s="24">
        <f t="shared" ref="CR258:CS259" si="229">IF(AND($D258&gt;0,AP258=""),1,IF(AP258&gt;$D258,1,0))</f>
        <v>0</v>
      </c>
      <c r="CS258" s="24">
        <f t="shared" si="229"/>
        <v>0</v>
      </c>
      <c r="CT258" s="24">
        <f t="shared" si="225"/>
        <v>0</v>
      </c>
      <c r="CU258" s="87"/>
      <c r="CV258" s="24">
        <f t="shared" si="226"/>
        <v>0</v>
      </c>
      <c r="CW258" s="24">
        <f t="shared" si="226"/>
        <v>0</v>
      </c>
      <c r="CX258" s="87"/>
      <c r="CY258" s="24">
        <f t="shared" si="227"/>
        <v>0</v>
      </c>
      <c r="CZ258" s="24">
        <f t="shared" si="227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12"/>
        <v>83</v>
      </c>
      <c r="E259" s="465">
        <f>SUM(O259+Q259+S259+U259+W259+Y259+AA259+AC259+AE259+AG259+AI259+AK259)</f>
        <v>28</v>
      </c>
      <c r="F259" s="147">
        <f>SUM(N259+P259+R259+T259+V259+X259+Z259+AB259+AD259+AF259+AH259+AJ259+AL259)</f>
        <v>55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8</v>
      </c>
      <c r="V259" s="469">
        <v>5</v>
      </c>
      <c r="W259" s="468">
        <v>7</v>
      </c>
      <c r="X259" s="469">
        <v>9</v>
      </c>
      <c r="Y259" s="468">
        <v>0</v>
      </c>
      <c r="Z259" s="469">
        <v>3</v>
      </c>
      <c r="AA259" s="468">
        <v>7</v>
      </c>
      <c r="AB259" s="469">
        <v>24</v>
      </c>
      <c r="AC259" s="468">
        <v>6</v>
      </c>
      <c r="AD259" s="469">
        <v>14</v>
      </c>
      <c r="AE259" s="468">
        <v>0</v>
      </c>
      <c r="AF259" s="469">
        <v>0</v>
      </c>
      <c r="AG259" s="468">
        <v>0</v>
      </c>
      <c r="AH259" s="469">
        <v>0</v>
      </c>
      <c r="AI259" s="468">
        <v>0</v>
      </c>
      <c r="AJ259" s="469">
        <v>0</v>
      </c>
      <c r="AK259" s="468">
        <v>0</v>
      </c>
      <c r="AL259" s="469">
        <v>0</v>
      </c>
      <c r="AM259" s="470">
        <v>1</v>
      </c>
      <c r="AN259" s="471">
        <v>0</v>
      </c>
      <c r="AO259" s="446"/>
      <c r="AP259" s="447"/>
      <c r="AQ259" s="461">
        <v>24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5"/>
        <v/>
      </c>
      <c r="CA259" s="23" t="str">
        <f t="shared" si="216"/>
        <v/>
      </c>
      <c r="CB259" s="23" t="str">
        <f t="shared" si="217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8"/>
        <v/>
      </c>
      <c r="CG259" s="87"/>
      <c r="CH259" s="23" t="str">
        <f t="shared" si="219"/>
        <v/>
      </c>
      <c r="CI259" s="23" t="str">
        <f t="shared" si="220"/>
        <v/>
      </c>
      <c r="CJ259" s="87"/>
      <c r="CK259" s="23" t="str">
        <f t="shared" si="221"/>
        <v/>
      </c>
      <c r="CL259" s="23" t="str">
        <f t="shared" si="222"/>
        <v/>
      </c>
      <c r="CO259" s="24">
        <f t="shared" si="223"/>
        <v>0</v>
      </c>
      <c r="CP259" s="24">
        <f t="shared" si="224"/>
        <v>0</v>
      </c>
      <c r="CQ259" s="87"/>
      <c r="CR259" s="87"/>
      <c r="CS259" s="24">
        <f t="shared" si="229"/>
        <v>0</v>
      </c>
      <c r="CT259" s="24">
        <f t="shared" si="225"/>
        <v>0</v>
      </c>
      <c r="CU259" s="87"/>
      <c r="CV259" s="24">
        <f t="shared" si="226"/>
        <v>0</v>
      </c>
      <c r="CW259" s="24">
        <f t="shared" si="226"/>
        <v>0</v>
      </c>
      <c r="CX259" s="87"/>
      <c r="CY259" s="24">
        <f t="shared" si="227"/>
        <v>0</v>
      </c>
      <c r="CZ259" s="24">
        <f t="shared" si="227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12"/>
        <v>39</v>
      </c>
      <c r="E260" s="465">
        <f>SUM(M260+O260+Q260+S260+U260+W260+Y260+AA260+AC260+AE260+AG260+AI260+AK260)</f>
        <v>16</v>
      </c>
      <c r="F260" s="147">
        <f>SUM(N260+P260+R260+T260+V260+X260+Z260+AB260+AD260+AF260+AH260+AJ260+AL260)</f>
        <v>23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0</v>
      </c>
      <c r="V260" s="469">
        <v>1</v>
      </c>
      <c r="W260" s="468">
        <v>6</v>
      </c>
      <c r="X260" s="469">
        <v>5</v>
      </c>
      <c r="Y260" s="468">
        <v>0</v>
      </c>
      <c r="Z260" s="469">
        <v>3</v>
      </c>
      <c r="AA260" s="468">
        <v>4</v>
      </c>
      <c r="AB260" s="469">
        <v>10</v>
      </c>
      <c r="AC260" s="468">
        <v>4</v>
      </c>
      <c r="AD260" s="469">
        <v>4</v>
      </c>
      <c r="AE260" s="468">
        <v>2</v>
      </c>
      <c r="AF260" s="469">
        <v>0</v>
      </c>
      <c r="AG260" s="468">
        <v>0</v>
      </c>
      <c r="AH260" s="469">
        <v>0</v>
      </c>
      <c r="AI260" s="468">
        <v>0</v>
      </c>
      <c r="AJ260" s="469">
        <v>0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5"/>
        <v/>
      </c>
      <c r="CA260" s="23" t="str">
        <f t="shared" si="216"/>
        <v/>
      </c>
      <c r="CB260" s="23" t="str">
        <f t="shared" si="217"/>
        <v/>
      </c>
      <c r="CC260" s="87"/>
      <c r="CD260" s="87"/>
      <c r="CE260" s="87"/>
      <c r="CF260" s="23" t="str">
        <f t="shared" si="218"/>
        <v/>
      </c>
      <c r="CG260" s="87"/>
      <c r="CH260" s="23" t="str">
        <f t="shared" si="219"/>
        <v/>
      </c>
      <c r="CI260" s="23" t="str">
        <f t="shared" si="220"/>
        <v/>
      </c>
      <c r="CJ260" s="87"/>
      <c r="CK260" s="23" t="str">
        <f t="shared" si="221"/>
        <v/>
      </c>
      <c r="CL260" s="23" t="str">
        <f t="shared" si="222"/>
        <v/>
      </c>
      <c r="CO260" s="24">
        <f t="shared" si="223"/>
        <v>0</v>
      </c>
      <c r="CP260" s="24">
        <f t="shared" si="224"/>
        <v>0</v>
      </c>
      <c r="CQ260" s="87"/>
      <c r="CR260" s="87"/>
      <c r="CS260" s="87"/>
      <c r="CT260" s="24">
        <f t="shared" si="225"/>
        <v>0</v>
      </c>
      <c r="CU260" s="87"/>
      <c r="CV260" s="24">
        <f t="shared" si="226"/>
        <v>0</v>
      </c>
      <c r="CW260" s="24">
        <f t="shared" si="226"/>
        <v>0</v>
      </c>
      <c r="CX260" s="87"/>
      <c r="CY260" s="24">
        <f t="shared" si="227"/>
        <v>0</v>
      </c>
      <c r="CZ260" s="24">
        <f t="shared" si="227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12"/>
        <v>44</v>
      </c>
      <c r="E261" s="465">
        <f>SUM(M261+O261+Q261+S261+U261+W261+Y261+AA261+AC261+AE261+AG261+AI261+AK261)</f>
        <v>14</v>
      </c>
      <c r="F261" s="147">
        <f>SUM(N261+P261+R261+T261+V261+X261+Z261+AB261+AD261+AF261+AH261+AJ261+AL261)</f>
        <v>30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2</v>
      </c>
      <c r="V261" s="476">
        <v>2</v>
      </c>
      <c r="W261" s="475">
        <v>3</v>
      </c>
      <c r="X261" s="476">
        <v>2</v>
      </c>
      <c r="Y261" s="475">
        <v>2</v>
      </c>
      <c r="Z261" s="476">
        <v>2</v>
      </c>
      <c r="AA261" s="475">
        <v>3</v>
      </c>
      <c r="AB261" s="476">
        <v>16</v>
      </c>
      <c r="AC261" s="475">
        <v>2</v>
      </c>
      <c r="AD261" s="476">
        <v>7</v>
      </c>
      <c r="AE261" s="475">
        <v>2</v>
      </c>
      <c r="AF261" s="476">
        <v>1</v>
      </c>
      <c r="AG261" s="475">
        <v>0</v>
      </c>
      <c r="AH261" s="476">
        <v>0</v>
      </c>
      <c r="AI261" s="475">
        <v>0</v>
      </c>
      <c r="AJ261" s="476">
        <v>0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5"/>
        <v/>
      </c>
      <c r="CA261" s="23" t="str">
        <f t="shared" si="216"/>
        <v/>
      </c>
      <c r="CB261" s="23" t="str">
        <f t="shared" si="217"/>
        <v/>
      </c>
      <c r="CC261" s="87"/>
      <c r="CD261" s="87"/>
      <c r="CE261" s="87"/>
      <c r="CF261" s="23" t="str">
        <f t="shared" si="218"/>
        <v/>
      </c>
      <c r="CG261" s="87"/>
      <c r="CH261" s="23" t="str">
        <f t="shared" si="219"/>
        <v/>
      </c>
      <c r="CI261" s="23" t="str">
        <f t="shared" si="220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21"/>
        <v/>
      </c>
      <c r="CL261" s="23" t="str">
        <f t="shared" si="222"/>
        <v/>
      </c>
      <c r="CO261" s="24">
        <f t="shared" si="223"/>
        <v>0</v>
      </c>
      <c r="CP261" s="24">
        <f t="shared" si="224"/>
        <v>0</v>
      </c>
      <c r="CQ261" s="87"/>
      <c r="CR261" s="87"/>
      <c r="CS261" s="87"/>
      <c r="CT261" s="24">
        <f t="shared" si="225"/>
        <v>0</v>
      </c>
      <c r="CU261" s="87"/>
      <c r="CV261" s="24">
        <f t="shared" si="226"/>
        <v>0</v>
      </c>
      <c r="CW261" s="24">
        <f t="shared" si="226"/>
        <v>0</v>
      </c>
      <c r="CX261" s="24">
        <f>IF(AND($D261&gt;0,AV261=""),1,IF(AV261&gt;$D261,1,0))</f>
        <v>0</v>
      </c>
      <c r="CY261" s="24">
        <f t="shared" si="227"/>
        <v>0</v>
      </c>
      <c r="CZ261" s="24">
        <f t="shared" si="227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12"/>
        <v>5</v>
      </c>
      <c r="E262" s="465">
        <f>SUM(M262+O262+Q262+S262+U262+W262+Y262+AA262+AC262+AE262+AG262+AI262+AK262)</f>
        <v>0</v>
      </c>
      <c r="F262" s="147">
        <f>SUM(N262+P262+R262+T262+V262+X262+Z262+AB262+AD262+AF262+AH262+AJ262+AL262)</f>
        <v>5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1</v>
      </c>
      <c r="W262" s="475">
        <v>0</v>
      </c>
      <c r="X262" s="476">
        <v>0</v>
      </c>
      <c r="Y262" s="475">
        <v>0</v>
      </c>
      <c r="Z262" s="476">
        <v>0</v>
      </c>
      <c r="AA262" s="475">
        <v>0</v>
      </c>
      <c r="AB262" s="476">
        <v>2</v>
      </c>
      <c r="AC262" s="475">
        <v>0</v>
      </c>
      <c r="AD262" s="476">
        <v>1</v>
      </c>
      <c r="AE262" s="475">
        <v>0</v>
      </c>
      <c r="AF262" s="476">
        <v>1</v>
      </c>
      <c r="AG262" s="475">
        <v>0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5"/>
        <v/>
      </c>
      <c r="CA262" s="23" t="str">
        <f t="shared" si="216"/>
        <v/>
      </c>
      <c r="CB262" s="23" t="str">
        <f t="shared" si="217"/>
        <v/>
      </c>
      <c r="CC262" s="87"/>
      <c r="CD262" s="87"/>
      <c r="CE262" s="87"/>
      <c r="CF262" s="23" t="str">
        <f t="shared" si="218"/>
        <v/>
      </c>
      <c r="CG262" s="87"/>
      <c r="CH262" s="23" t="str">
        <f t="shared" si="219"/>
        <v/>
      </c>
      <c r="CI262" s="23" t="str">
        <f t="shared" si="220"/>
        <v/>
      </c>
      <c r="CJ262" s="87"/>
      <c r="CK262" s="23" t="str">
        <f t="shared" si="221"/>
        <v/>
      </c>
      <c r="CL262" s="23" t="str">
        <f t="shared" si="222"/>
        <v/>
      </c>
      <c r="CO262" s="24">
        <f t="shared" si="223"/>
        <v>0</v>
      </c>
      <c r="CP262" s="24">
        <f t="shared" si="224"/>
        <v>0</v>
      </c>
      <c r="CQ262" s="87"/>
      <c r="CR262" s="87"/>
      <c r="CS262" s="87"/>
      <c r="CT262" s="24">
        <f t="shared" si="225"/>
        <v>0</v>
      </c>
      <c r="CU262" s="87"/>
      <c r="CV262" s="24">
        <f t="shared" si="226"/>
        <v>0</v>
      </c>
      <c r="CW262" s="24">
        <f t="shared" si="226"/>
        <v>0</v>
      </c>
      <c r="CX262" s="87"/>
      <c r="CY262" s="24">
        <f t="shared" si="227"/>
        <v>0</v>
      </c>
      <c r="CZ262" s="24">
        <f t="shared" si="227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12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5"/>
        <v/>
      </c>
      <c r="CA263" s="23" t="str">
        <f t="shared" si="216"/>
        <v/>
      </c>
      <c r="CB263" s="23" t="str">
        <f t="shared" si="217"/>
        <v/>
      </c>
      <c r="CC263" s="87"/>
      <c r="CD263" s="87"/>
      <c r="CE263" s="87"/>
      <c r="CF263" s="23" t="str">
        <f t="shared" si="218"/>
        <v/>
      </c>
      <c r="CG263" s="87"/>
      <c r="CH263" s="23" t="str">
        <f t="shared" si="219"/>
        <v/>
      </c>
      <c r="CI263" s="23" t="str">
        <f t="shared" si="220"/>
        <v/>
      </c>
      <c r="CJ263" s="87"/>
      <c r="CK263" s="23" t="str">
        <f t="shared" si="221"/>
        <v/>
      </c>
      <c r="CL263" s="23" t="str">
        <f t="shared" si="222"/>
        <v/>
      </c>
      <c r="CO263" s="24">
        <f t="shared" si="223"/>
        <v>0</v>
      </c>
      <c r="CP263" s="24">
        <f t="shared" si="224"/>
        <v>0</v>
      </c>
      <c r="CQ263" s="87"/>
      <c r="CR263" s="87"/>
      <c r="CS263" s="87"/>
      <c r="CT263" s="24">
        <f t="shared" si="225"/>
        <v>0</v>
      </c>
      <c r="CU263" s="87"/>
      <c r="CV263" s="24">
        <f t="shared" si="226"/>
        <v>0</v>
      </c>
      <c r="CW263" s="24">
        <f t="shared" si="226"/>
        <v>0</v>
      </c>
      <c r="CX263" s="87"/>
      <c r="CY263" s="24">
        <f t="shared" si="227"/>
        <v>0</v>
      </c>
      <c r="CZ263" s="24">
        <f t="shared" si="227"/>
        <v>0</v>
      </c>
    </row>
    <row r="264" spans="1:104" ht="15" customHeight="1" x14ac:dyDescent="0.25">
      <c r="A264" s="1322" t="s">
        <v>106</v>
      </c>
      <c r="B264" s="1325" t="s">
        <v>296</v>
      </c>
      <c r="C264" s="1325"/>
      <c r="D264" s="712">
        <f t="shared" si="212"/>
        <v>16</v>
      </c>
      <c r="E264" s="484">
        <f t="shared" si="213"/>
        <v>8</v>
      </c>
      <c r="F264" s="485">
        <f t="shared" si="214"/>
        <v>8</v>
      </c>
      <c r="G264" s="646">
        <v>2</v>
      </c>
      <c r="H264" s="443">
        <v>0</v>
      </c>
      <c r="I264" s="646">
        <v>0</v>
      </c>
      <c r="J264" s="443">
        <v>0</v>
      </c>
      <c r="K264" s="646">
        <v>2</v>
      </c>
      <c r="L264" s="443">
        <v>0</v>
      </c>
      <c r="M264" s="646">
        <v>0</v>
      </c>
      <c r="N264" s="443">
        <v>0</v>
      </c>
      <c r="O264" s="646">
        <v>1</v>
      </c>
      <c r="P264" s="443">
        <v>1</v>
      </c>
      <c r="Q264" s="646">
        <v>1</v>
      </c>
      <c r="R264" s="443">
        <v>3</v>
      </c>
      <c r="S264" s="646">
        <v>0</v>
      </c>
      <c r="T264" s="443">
        <v>2</v>
      </c>
      <c r="U264" s="646">
        <v>2</v>
      </c>
      <c r="V264" s="443">
        <v>2</v>
      </c>
      <c r="W264" s="646">
        <v>0</v>
      </c>
      <c r="X264" s="443">
        <v>0</v>
      </c>
      <c r="Y264" s="646">
        <v>0</v>
      </c>
      <c r="Z264" s="443">
        <v>0</v>
      </c>
      <c r="AA264" s="646">
        <v>0</v>
      </c>
      <c r="AB264" s="443">
        <v>0</v>
      </c>
      <c r="AC264" s="646">
        <v>0</v>
      </c>
      <c r="AD264" s="443">
        <v>0</v>
      </c>
      <c r="AE264" s="646">
        <v>0</v>
      </c>
      <c r="AF264" s="443">
        <v>0</v>
      </c>
      <c r="AG264" s="646">
        <v>0</v>
      </c>
      <c r="AH264" s="443">
        <v>0</v>
      </c>
      <c r="AI264" s="646">
        <v>0</v>
      </c>
      <c r="AJ264" s="443">
        <v>0</v>
      </c>
      <c r="AK264" s="646">
        <v>0</v>
      </c>
      <c r="AL264" s="443">
        <v>0</v>
      </c>
      <c r="AM264" s="717">
        <v>0</v>
      </c>
      <c r="AN264" s="646">
        <v>0</v>
      </c>
      <c r="AO264" s="716">
        <v>11</v>
      </c>
      <c r="AP264" s="460">
        <v>13</v>
      </c>
      <c r="AQ264" s="646">
        <v>2</v>
      </c>
      <c r="AR264" s="461">
        <v>0</v>
      </c>
      <c r="AS264" s="461">
        <v>0</v>
      </c>
      <c r="AT264" s="462">
        <v>2</v>
      </c>
      <c r="AU264" s="463">
        <v>0</v>
      </c>
      <c r="AV264" s="447"/>
      <c r="AW264" s="462">
        <v>0</v>
      </c>
      <c r="AX264" s="463">
        <v>0</v>
      </c>
      <c r="AY264" t="str">
        <f t="shared" si="215"/>
        <v/>
      </c>
      <c r="CA264" s="23" t="str">
        <f t="shared" si="216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9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21"/>
        <v/>
      </c>
      <c r="CL264" s="23" t="str">
        <f t="shared" si="222"/>
        <v/>
      </c>
      <c r="CO264" s="24">
        <f t="shared" si="223"/>
        <v>0</v>
      </c>
      <c r="CP264" s="87"/>
      <c r="CQ264" s="24">
        <f>IF(AND($D264&gt;0,AO264=""),1,IF(AO264&gt;$D264,1,0))</f>
        <v>0</v>
      </c>
      <c r="CR264" s="24">
        <f t="shared" ref="CR264:CS265" si="230">IF(AND($D264&gt;0,AP264=""),1,IF(AP264&gt;$D264,1,0))</f>
        <v>0</v>
      </c>
      <c r="CS264" s="24">
        <f t="shared" si="230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6"/>
        <v>0</v>
      </c>
      <c r="CW264" s="24">
        <f t="shared" si="226"/>
        <v>0</v>
      </c>
      <c r="CX264" s="87"/>
      <c r="CY264" s="24">
        <f t="shared" si="227"/>
        <v>0</v>
      </c>
      <c r="CZ264" s="24">
        <f t="shared" si="227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12"/>
        <v>87</v>
      </c>
      <c r="E265" s="465">
        <f t="shared" si="213"/>
        <v>49</v>
      </c>
      <c r="F265" s="486">
        <f t="shared" si="214"/>
        <v>38</v>
      </c>
      <c r="G265" s="468">
        <v>4</v>
      </c>
      <c r="H265" s="467">
        <v>2</v>
      </c>
      <c r="I265" s="468">
        <v>4</v>
      </c>
      <c r="J265" s="467">
        <v>3</v>
      </c>
      <c r="K265" s="468">
        <v>4</v>
      </c>
      <c r="L265" s="467">
        <v>6</v>
      </c>
      <c r="M265" s="468">
        <v>5</v>
      </c>
      <c r="N265" s="467">
        <v>1</v>
      </c>
      <c r="O265" s="468">
        <v>5</v>
      </c>
      <c r="P265" s="467">
        <v>4</v>
      </c>
      <c r="Q265" s="468">
        <v>7</v>
      </c>
      <c r="R265" s="467">
        <v>8</v>
      </c>
      <c r="S265" s="468">
        <v>9</v>
      </c>
      <c r="T265" s="467">
        <v>10</v>
      </c>
      <c r="U265" s="468">
        <v>10</v>
      </c>
      <c r="V265" s="467">
        <v>1</v>
      </c>
      <c r="W265" s="468">
        <v>0</v>
      </c>
      <c r="X265" s="467">
        <v>3</v>
      </c>
      <c r="Y265" s="468">
        <v>0</v>
      </c>
      <c r="Z265" s="467">
        <v>0</v>
      </c>
      <c r="AA265" s="468">
        <v>1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19</v>
      </c>
      <c r="AR265" s="468">
        <v>0</v>
      </c>
      <c r="AS265" s="468">
        <v>0</v>
      </c>
      <c r="AT265" s="466">
        <v>12</v>
      </c>
      <c r="AU265" s="469">
        <v>0</v>
      </c>
      <c r="AV265" s="447"/>
      <c r="AW265" s="466">
        <v>2</v>
      </c>
      <c r="AX265" s="469">
        <v>0</v>
      </c>
      <c r="AY265" t="str">
        <f t="shared" si="215"/>
        <v/>
      </c>
      <c r="CA265" s="23" t="str">
        <f t="shared" si="216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8"/>
        <v/>
      </c>
      <c r="CG265" s="23" t="str">
        <f t="shared" ref="CG265:CG268" si="231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9"/>
        <v/>
      </c>
      <c r="CI265" s="23" t="str">
        <f t="shared" si="220"/>
        <v/>
      </c>
      <c r="CJ265" s="87"/>
      <c r="CK265" s="23" t="str">
        <f t="shared" si="221"/>
        <v/>
      </c>
      <c r="CL265" s="23" t="str">
        <f t="shared" si="222"/>
        <v/>
      </c>
      <c r="CO265" s="24">
        <f t="shared" si="223"/>
        <v>0</v>
      </c>
      <c r="CP265" s="87"/>
      <c r="CQ265" s="87"/>
      <c r="CR265" s="87"/>
      <c r="CS265" s="24">
        <f t="shared" si="230"/>
        <v>0</v>
      </c>
      <c r="CT265" s="24">
        <f t="shared" si="225"/>
        <v>0</v>
      </c>
      <c r="CU265" s="24">
        <f t="shared" si="225"/>
        <v>0</v>
      </c>
      <c r="CV265" s="24">
        <f t="shared" si="226"/>
        <v>0</v>
      </c>
      <c r="CW265" s="24">
        <f t="shared" si="226"/>
        <v>0</v>
      </c>
      <c r="CX265" s="87"/>
      <c r="CY265" s="24">
        <f t="shared" si="227"/>
        <v>0</v>
      </c>
      <c r="CZ265" s="24">
        <f t="shared" si="227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12"/>
        <v>5</v>
      </c>
      <c r="E266" s="465">
        <f t="shared" si="213"/>
        <v>5</v>
      </c>
      <c r="F266" s="486">
        <f t="shared" si="214"/>
        <v>0</v>
      </c>
      <c r="G266" s="468">
        <v>1</v>
      </c>
      <c r="H266" s="467">
        <v>0</v>
      </c>
      <c r="I266" s="468">
        <v>0</v>
      </c>
      <c r="J266" s="467">
        <v>0</v>
      </c>
      <c r="K266" s="468">
        <v>0</v>
      </c>
      <c r="L266" s="467">
        <v>0</v>
      </c>
      <c r="M266" s="468">
        <v>0</v>
      </c>
      <c r="N266" s="467">
        <v>0</v>
      </c>
      <c r="O266" s="468">
        <v>1</v>
      </c>
      <c r="P266" s="467">
        <v>0</v>
      </c>
      <c r="Q266" s="468">
        <v>1</v>
      </c>
      <c r="R266" s="467">
        <v>0</v>
      </c>
      <c r="S266" s="468">
        <v>1</v>
      </c>
      <c r="T266" s="467">
        <v>0</v>
      </c>
      <c r="U266" s="468">
        <v>1</v>
      </c>
      <c r="V266" s="467">
        <v>0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1</v>
      </c>
      <c r="AU266" s="469">
        <v>0</v>
      </c>
      <c r="AV266" s="447"/>
      <c r="AW266" s="466">
        <v>0</v>
      </c>
      <c r="AX266" s="469">
        <v>0</v>
      </c>
      <c r="AY266" t="str">
        <f t="shared" si="215"/>
        <v/>
      </c>
      <c r="CA266" s="23" t="str">
        <f t="shared" si="216"/>
        <v/>
      </c>
      <c r="CB266" s="87"/>
      <c r="CC266" s="87"/>
      <c r="CD266" s="87"/>
      <c r="CE266" s="87"/>
      <c r="CF266" s="23" t="str">
        <f t="shared" si="218"/>
        <v/>
      </c>
      <c r="CG266" s="23" t="str">
        <f t="shared" si="231"/>
        <v/>
      </c>
      <c r="CH266" s="23" t="str">
        <f t="shared" si="219"/>
        <v/>
      </c>
      <c r="CI266" s="23" t="str">
        <f t="shared" si="220"/>
        <v/>
      </c>
      <c r="CJ266" s="87"/>
      <c r="CK266" s="23" t="str">
        <f t="shared" si="221"/>
        <v/>
      </c>
      <c r="CL266" s="23" t="str">
        <f t="shared" si="222"/>
        <v/>
      </c>
      <c r="CO266" s="24">
        <f t="shared" si="223"/>
        <v>0</v>
      </c>
      <c r="CP266" s="87"/>
      <c r="CQ266" s="87"/>
      <c r="CR266" s="87"/>
      <c r="CS266" s="87"/>
      <c r="CT266" s="24">
        <f t="shared" si="225"/>
        <v>0</v>
      </c>
      <c r="CU266" s="24">
        <f t="shared" si="225"/>
        <v>0</v>
      </c>
      <c r="CV266" s="24">
        <f t="shared" si="226"/>
        <v>0</v>
      </c>
      <c r="CW266" s="24">
        <f t="shared" si="226"/>
        <v>0</v>
      </c>
      <c r="CX266" s="87"/>
      <c r="CY266" s="24">
        <f t="shared" si="227"/>
        <v>0</v>
      </c>
      <c r="CZ266" s="24">
        <f t="shared" si="227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12"/>
        <v>24</v>
      </c>
      <c r="E267" s="465">
        <f t="shared" si="213"/>
        <v>12</v>
      </c>
      <c r="F267" s="486">
        <f t="shared" si="214"/>
        <v>12</v>
      </c>
      <c r="G267" s="475">
        <v>1</v>
      </c>
      <c r="H267" s="474">
        <v>0</v>
      </c>
      <c r="I267" s="475">
        <v>0</v>
      </c>
      <c r="J267" s="474">
        <v>1</v>
      </c>
      <c r="K267" s="475">
        <v>2</v>
      </c>
      <c r="L267" s="474">
        <v>1</v>
      </c>
      <c r="M267" s="475">
        <v>1</v>
      </c>
      <c r="N267" s="474">
        <v>1</v>
      </c>
      <c r="O267" s="475">
        <v>1</v>
      </c>
      <c r="P267" s="474">
        <v>1</v>
      </c>
      <c r="Q267" s="475">
        <v>1</v>
      </c>
      <c r="R267" s="474">
        <v>2</v>
      </c>
      <c r="S267" s="475">
        <v>4</v>
      </c>
      <c r="T267" s="474">
        <v>3</v>
      </c>
      <c r="U267" s="475">
        <v>2</v>
      </c>
      <c r="V267" s="474">
        <v>2</v>
      </c>
      <c r="W267" s="475">
        <v>0</v>
      </c>
      <c r="X267" s="474">
        <v>1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4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5"/>
        <v/>
      </c>
      <c r="CA267" s="23" t="str">
        <f t="shared" si="216"/>
        <v/>
      </c>
      <c r="CB267" s="87"/>
      <c r="CC267" s="87"/>
      <c r="CD267" s="87"/>
      <c r="CE267" s="87"/>
      <c r="CF267" s="23" t="str">
        <f t="shared" si="218"/>
        <v/>
      </c>
      <c r="CG267" s="23" t="str">
        <f t="shared" si="231"/>
        <v/>
      </c>
      <c r="CH267" s="23" t="str">
        <f t="shared" si="219"/>
        <v/>
      </c>
      <c r="CI267" s="23" t="str">
        <f t="shared" si="220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21"/>
        <v/>
      </c>
      <c r="CL267" s="23" t="str">
        <f t="shared" si="222"/>
        <v/>
      </c>
      <c r="CO267" s="24">
        <f t="shared" si="223"/>
        <v>0</v>
      </c>
      <c r="CP267" s="87"/>
      <c r="CQ267" s="87"/>
      <c r="CR267" s="87"/>
      <c r="CS267" s="87"/>
      <c r="CT267" s="24">
        <f t="shared" si="225"/>
        <v>0</v>
      </c>
      <c r="CU267" s="24">
        <f t="shared" si="225"/>
        <v>0</v>
      </c>
      <c r="CV267" s="24">
        <f t="shared" si="226"/>
        <v>0</v>
      </c>
      <c r="CW267" s="24">
        <f t="shared" si="226"/>
        <v>0</v>
      </c>
      <c r="CX267" s="24">
        <f>IF(AND($D267&gt;0,AV267=""),1,IF(AV267&gt;$D267,1,0))</f>
        <v>0</v>
      </c>
      <c r="CY267" s="24">
        <f t="shared" si="227"/>
        <v>0</v>
      </c>
      <c r="CZ267" s="24">
        <f t="shared" si="227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12"/>
        <v>1</v>
      </c>
      <c r="E268" s="465">
        <f t="shared" si="213"/>
        <v>0</v>
      </c>
      <c r="F268" s="147">
        <f t="shared" si="214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1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0</v>
      </c>
      <c r="S268" s="475">
        <v>0</v>
      </c>
      <c r="T268" s="474">
        <v>0</v>
      </c>
      <c r="U268" s="475">
        <v>0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5"/>
        <v/>
      </c>
      <c r="CA268" s="23" t="str">
        <f t="shared" si="216"/>
        <v/>
      </c>
      <c r="CB268" s="87"/>
      <c r="CC268" s="87"/>
      <c r="CD268" s="87"/>
      <c r="CE268" s="87"/>
      <c r="CF268" s="23" t="str">
        <f t="shared" si="218"/>
        <v/>
      </c>
      <c r="CG268" s="23" t="str">
        <f t="shared" si="231"/>
        <v/>
      </c>
      <c r="CH268" s="23" t="str">
        <f t="shared" si="219"/>
        <v/>
      </c>
      <c r="CI268" s="23" t="str">
        <f t="shared" si="220"/>
        <v/>
      </c>
      <c r="CJ268" s="87"/>
      <c r="CK268" s="23" t="str">
        <f t="shared" si="221"/>
        <v/>
      </c>
      <c r="CL268" s="23" t="str">
        <f t="shared" si="222"/>
        <v/>
      </c>
      <c r="CO268" s="24">
        <f t="shared" si="223"/>
        <v>0</v>
      </c>
      <c r="CP268" s="87"/>
      <c r="CQ268" s="87"/>
      <c r="CR268" s="87"/>
      <c r="CS268" s="87"/>
      <c r="CT268" s="24">
        <f t="shared" si="225"/>
        <v>0</v>
      </c>
      <c r="CU268" s="24">
        <f t="shared" si="225"/>
        <v>0</v>
      </c>
      <c r="CV268" s="24">
        <f t="shared" si="226"/>
        <v>0</v>
      </c>
      <c r="CW268" s="24">
        <f t="shared" si="226"/>
        <v>0</v>
      </c>
      <c r="CX268" s="87"/>
      <c r="CY268" s="24">
        <f t="shared" si="227"/>
        <v>0</v>
      </c>
      <c r="CZ268" s="24">
        <f t="shared" si="227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12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5"/>
        <v/>
      </c>
      <c r="CA269" s="23" t="str">
        <f t="shared" si="216"/>
        <v/>
      </c>
      <c r="CB269" s="87"/>
      <c r="CC269" s="87"/>
      <c r="CD269" s="87"/>
      <c r="CE269" s="87"/>
      <c r="CF269" s="23" t="str">
        <f t="shared" si="218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9"/>
        <v/>
      </c>
      <c r="CI269" s="23" t="str">
        <f t="shared" si="220"/>
        <v/>
      </c>
      <c r="CJ269" s="87"/>
      <c r="CK269" s="23" t="str">
        <f t="shared" si="221"/>
        <v/>
      </c>
      <c r="CL269" s="23" t="str">
        <f t="shared" si="222"/>
        <v/>
      </c>
      <c r="CO269" s="24">
        <f t="shared" si="223"/>
        <v>0</v>
      </c>
      <c r="CP269" s="87"/>
      <c r="CQ269" s="87"/>
      <c r="CR269" s="87"/>
      <c r="CS269" s="87"/>
      <c r="CT269" s="24">
        <f t="shared" si="225"/>
        <v>0</v>
      </c>
      <c r="CU269" s="24">
        <f>IF(AND($D269&gt;0,AS269=""),1,IF(AS269&gt;$D269,1,0))</f>
        <v>0</v>
      </c>
      <c r="CV269" s="24">
        <f t="shared" si="226"/>
        <v>0</v>
      </c>
      <c r="CW269" s="24">
        <f t="shared" si="226"/>
        <v>0</v>
      </c>
      <c r="CX269" s="87"/>
      <c r="CY269" s="24">
        <f t="shared" si="227"/>
        <v>0</v>
      </c>
      <c r="CZ269" s="24">
        <f t="shared" si="227"/>
        <v>0</v>
      </c>
    </row>
    <row r="270" spans="1:104" ht="15" customHeight="1" x14ac:dyDescent="0.25">
      <c r="A270" s="1322" t="s">
        <v>302</v>
      </c>
      <c r="B270" s="1325" t="s">
        <v>296</v>
      </c>
      <c r="C270" s="1325"/>
      <c r="D270" s="712">
        <f t="shared" si="212"/>
        <v>7</v>
      </c>
      <c r="E270" s="139">
        <f>SUM(G270++I270+K270+M270+O270+Q270+S270+U270+W270+Y270+AA270+AC270+AE270+AG270+AI270+AK270)</f>
        <v>4</v>
      </c>
      <c r="F270" s="661">
        <f t="shared" si="214"/>
        <v>3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2</v>
      </c>
      <c r="V270" s="463">
        <v>2</v>
      </c>
      <c r="W270" s="646">
        <v>2</v>
      </c>
      <c r="X270" s="687">
        <v>1</v>
      </c>
      <c r="Y270" s="646">
        <v>0</v>
      </c>
      <c r="Z270" s="687">
        <v>0</v>
      </c>
      <c r="AA270" s="646">
        <v>0</v>
      </c>
      <c r="AB270" s="687">
        <v>0</v>
      </c>
      <c r="AC270" s="646">
        <v>0</v>
      </c>
      <c r="AD270" s="687">
        <v>0</v>
      </c>
      <c r="AE270" s="646">
        <v>0</v>
      </c>
      <c r="AF270" s="687">
        <v>0</v>
      </c>
      <c r="AG270" s="646">
        <v>0</v>
      </c>
      <c r="AH270" s="687">
        <v>0</v>
      </c>
      <c r="AI270" s="646">
        <v>0</v>
      </c>
      <c r="AJ270" s="687">
        <v>0</v>
      </c>
      <c r="AK270" s="646">
        <v>0</v>
      </c>
      <c r="AL270" s="487">
        <v>0</v>
      </c>
      <c r="AM270" s="646">
        <v>0</v>
      </c>
      <c r="AN270" s="687">
        <v>0</v>
      </c>
      <c r="AO270" s="716">
        <v>5</v>
      </c>
      <c r="AP270" s="460">
        <v>5</v>
      </c>
      <c r="AQ270" s="646">
        <v>0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5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8"/>
        <v/>
      </c>
      <c r="CG270" s="87"/>
      <c r="CH270" s="23" t="str">
        <f t="shared" si="219"/>
        <v/>
      </c>
      <c r="CI270" s="23" t="str">
        <f t="shared" si="220"/>
        <v/>
      </c>
      <c r="CJ270" s="87"/>
      <c r="CK270" s="23" t="str">
        <f t="shared" si="221"/>
        <v/>
      </c>
      <c r="CL270" s="23" t="str">
        <f t="shared" si="222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32">IF(AND($D270&gt;0,AP270=""),1,IF(AP270&gt;$D270,1,0))</f>
        <v>0</v>
      </c>
      <c r="CS270" s="24">
        <f t="shared" si="232"/>
        <v>0</v>
      </c>
      <c r="CT270" s="24">
        <f t="shared" si="225"/>
        <v>0</v>
      </c>
      <c r="CU270" s="87"/>
      <c r="CV270" s="24">
        <f t="shared" si="226"/>
        <v>0</v>
      </c>
      <c r="CW270" s="24">
        <f t="shared" si="226"/>
        <v>0</v>
      </c>
      <c r="CX270" s="87"/>
      <c r="CY270" s="24">
        <f t="shared" si="227"/>
        <v>0</v>
      </c>
      <c r="CZ270" s="24">
        <f t="shared" si="227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12"/>
        <v>241</v>
      </c>
      <c r="E271" s="465">
        <f t="shared" si="213"/>
        <v>131</v>
      </c>
      <c r="F271" s="147">
        <f t="shared" si="214"/>
        <v>110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0</v>
      </c>
      <c r="T271" s="469">
        <v>0</v>
      </c>
      <c r="U271" s="468">
        <v>22</v>
      </c>
      <c r="V271" s="469">
        <v>23</v>
      </c>
      <c r="W271" s="468">
        <v>81</v>
      </c>
      <c r="X271" s="469">
        <v>58</v>
      </c>
      <c r="Y271" s="468">
        <v>21</v>
      </c>
      <c r="Z271" s="469">
        <v>22</v>
      </c>
      <c r="AA271" s="468">
        <v>7</v>
      </c>
      <c r="AB271" s="469">
        <v>7</v>
      </c>
      <c r="AC271" s="468">
        <v>0</v>
      </c>
      <c r="AD271" s="469">
        <v>0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26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5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8"/>
        <v/>
      </c>
      <c r="CG271" s="87"/>
      <c r="CH271" s="23" t="str">
        <f t="shared" si="219"/>
        <v/>
      </c>
      <c r="CI271" s="23" t="str">
        <f t="shared" si="220"/>
        <v/>
      </c>
      <c r="CJ271" s="87"/>
      <c r="CK271" s="23" t="str">
        <f t="shared" si="221"/>
        <v/>
      </c>
      <c r="CL271" s="23" t="str">
        <f t="shared" si="222"/>
        <v/>
      </c>
      <c r="CO271" s="87"/>
      <c r="CP271" s="87"/>
      <c r="CQ271" s="87"/>
      <c r="CR271" s="87"/>
      <c r="CS271" s="24">
        <f t="shared" si="232"/>
        <v>0</v>
      </c>
      <c r="CT271" s="24">
        <f t="shared" si="225"/>
        <v>0</v>
      </c>
      <c r="CU271" s="87"/>
      <c r="CV271" s="24">
        <f t="shared" si="226"/>
        <v>0</v>
      </c>
      <c r="CW271" s="24">
        <f t="shared" si="226"/>
        <v>0</v>
      </c>
      <c r="CX271" s="87"/>
      <c r="CY271" s="24">
        <f t="shared" si="227"/>
        <v>0</v>
      </c>
      <c r="CZ271" s="24">
        <f t="shared" si="227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12"/>
        <v>5</v>
      </c>
      <c r="E272" s="465">
        <f t="shared" si="213"/>
        <v>5</v>
      </c>
      <c r="F272" s="147">
        <f t="shared" si="214"/>
        <v>0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1</v>
      </c>
      <c r="V272" s="469">
        <v>0</v>
      </c>
      <c r="W272" s="468">
        <v>4</v>
      </c>
      <c r="X272" s="469">
        <v>0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5"/>
        <v/>
      </c>
      <c r="CA272" s="87"/>
      <c r="CB272" s="87"/>
      <c r="CC272" s="87"/>
      <c r="CD272" s="87"/>
      <c r="CE272" s="87"/>
      <c r="CF272" s="23" t="str">
        <f t="shared" si="218"/>
        <v/>
      </c>
      <c r="CG272" s="87"/>
      <c r="CH272" s="23" t="str">
        <f t="shared" si="219"/>
        <v/>
      </c>
      <c r="CI272" s="23" t="str">
        <f t="shared" si="220"/>
        <v/>
      </c>
      <c r="CJ272" s="87"/>
      <c r="CK272" s="23" t="str">
        <f t="shared" si="221"/>
        <v/>
      </c>
      <c r="CL272" s="23" t="str">
        <f t="shared" si="222"/>
        <v/>
      </c>
      <c r="CO272" s="87"/>
      <c r="CP272" s="87"/>
      <c r="CQ272" s="87"/>
      <c r="CR272" s="87"/>
      <c r="CS272" s="87"/>
      <c r="CT272" s="24">
        <f t="shared" si="225"/>
        <v>0</v>
      </c>
      <c r="CU272" s="87"/>
      <c r="CV272" s="24">
        <f t="shared" si="226"/>
        <v>0</v>
      </c>
      <c r="CW272" s="24">
        <f t="shared" si="226"/>
        <v>0</v>
      </c>
      <c r="CX272" s="87"/>
      <c r="CY272" s="24">
        <f t="shared" si="227"/>
        <v>0</v>
      </c>
      <c r="CZ272" s="24">
        <f t="shared" si="227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12"/>
        <v>6</v>
      </c>
      <c r="E273" s="489">
        <f t="shared" si="213"/>
        <v>2</v>
      </c>
      <c r="F273" s="490">
        <f t="shared" si="214"/>
        <v>4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2</v>
      </c>
      <c r="W273" s="475">
        <v>2</v>
      </c>
      <c r="X273" s="476">
        <v>1</v>
      </c>
      <c r="Y273" s="475">
        <v>0</v>
      </c>
      <c r="Z273" s="476">
        <v>1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5"/>
        <v/>
      </c>
      <c r="CA273" s="87"/>
      <c r="CB273" s="87"/>
      <c r="CC273" s="87"/>
      <c r="CD273" s="87"/>
      <c r="CE273" s="87"/>
      <c r="CF273" s="23" t="str">
        <f t="shared" si="218"/>
        <v/>
      </c>
      <c r="CG273" s="87"/>
      <c r="CH273" s="23" t="str">
        <f t="shared" si="219"/>
        <v/>
      </c>
      <c r="CI273" s="23" t="str">
        <f t="shared" si="220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21"/>
        <v/>
      </c>
      <c r="CL273" s="23" t="str">
        <f t="shared" si="222"/>
        <v/>
      </c>
      <c r="CO273" s="87"/>
      <c r="CP273" s="87"/>
      <c r="CQ273" s="87"/>
      <c r="CR273" s="87"/>
      <c r="CS273" s="87"/>
      <c r="CT273" s="24">
        <f t="shared" si="225"/>
        <v>0</v>
      </c>
      <c r="CU273" s="87"/>
      <c r="CV273" s="24">
        <f t="shared" si="226"/>
        <v>0</v>
      </c>
      <c r="CW273" s="24">
        <f t="shared" si="226"/>
        <v>0</v>
      </c>
      <c r="CX273" s="24">
        <f>IF(AND($D273&gt;0,AV273=""),1,IF(AV273&gt;$D273,1,0))</f>
        <v>0</v>
      </c>
      <c r="CY273" s="24">
        <f t="shared" si="227"/>
        <v>0</v>
      </c>
      <c r="CZ273" s="24">
        <f t="shared" si="227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12"/>
        <v>3</v>
      </c>
      <c r="E274" s="465">
        <f t="shared" si="213"/>
        <v>3</v>
      </c>
      <c r="F274" s="486">
        <f t="shared" si="214"/>
        <v>0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1</v>
      </c>
      <c r="X274" s="476">
        <v>0</v>
      </c>
      <c r="Y274" s="475">
        <v>2</v>
      </c>
      <c r="Z274" s="476">
        <v>0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5"/>
        <v/>
      </c>
      <c r="CA274" s="87"/>
      <c r="CB274" s="87"/>
      <c r="CC274" s="87"/>
      <c r="CD274" s="87"/>
      <c r="CE274" s="87"/>
      <c r="CF274" s="23" t="str">
        <f t="shared" si="218"/>
        <v/>
      </c>
      <c r="CG274" s="87"/>
      <c r="CH274" s="23" t="str">
        <f t="shared" si="219"/>
        <v/>
      </c>
      <c r="CI274" s="23" t="str">
        <f t="shared" si="220"/>
        <v/>
      </c>
      <c r="CJ274" s="87"/>
      <c r="CK274" s="23" t="str">
        <f t="shared" si="221"/>
        <v/>
      </c>
      <c r="CL274" s="23" t="str">
        <f t="shared" si="222"/>
        <v/>
      </c>
      <c r="CO274" s="87"/>
      <c r="CP274" s="87"/>
      <c r="CQ274" s="87"/>
      <c r="CR274" s="87"/>
      <c r="CS274" s="87"/>
      <c r="CT274" s="24">
        <f t="shared" si="225"/>
        <v>0</v>
      </c>
      <c r="CU274" s="87"/>
      <c r="CV274" s="24">
        <f t="shared" si="226"/>
        <v>0</v>
      </c>
      <c r="CW274" s="24">
        <f t="shared" si="226"/>
        <v>0</v>
      </c>
      <c r="CX274" s="87"/>
      <c r="CY274" s="24">
        <f t="shared" si="227"/>
        <v>0</v>
      </c>
      <c r="CZ274" s="24">
        <f t="shared" si="227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12"/>
        <v>0</v>
      </c>
      <c r="E275" s="109">
        <f t="shared" si="213"/>
        <v>0</v>
      </c>
      <c r="F275" s="492">
        <f t="shared" si="214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5"/>
        <v/>
      </c>
      <c r="CA275" s="87"/>
      <c r="CB275" s="87"/>
      <c r="CC275" s="87"/>
      <c r="CD275" s="87"/>
      <c r="CE275" s="87"/>
      <c r="CF275" s="23" t="str">
        <f t="shared" si="218"/>
        <v/>
      </c>
      <c r="CG275" s="87"/>
      <c r="CH275" s="23" t="str">
        <f t="shared" si="219"/>
        <v/>
      </c>
      <c r="CI275" s="23" t="str">
        <f t="shared" si="220"/>
        <v/>
      </c>
      <c r="CJ275" s="87"/>
      <c r="CK275" s="23" t="str">
        <f t="shared" si="221"/>
        <v/>
      </c>
      <c r="CL275" s="23" t="str">
        <f t="shared" si="222"/>
        <v/>
      </c>
      <c r="CO275" s="87"/>
      <c r="CP275" s="87"/>
      <c r="CQ275" s="87"/>
      <c r="CR275" s="87"/>
      <c r="CS275" s="87"/>
      <c r="CT275" s="24">
        <f t="shared" si="225"/>
        <v>0</v>
      </c>
      <c r="CU275" s="87"/>
      <c r="CV275" s="24">
        <f t="shared" si="226"/>
        <v>0</v>
      </c>
      <c r="CW275" s="24">
        <f t="shared" si="226"/>
        <v>0</v>
      </c>
      <c r="CX275" s="87"/>
      <c r="CY275" s="24">
        <f t="shared" si="227"/>
        <v>0</v>
      </c>
      <c r="CZ275" s="24">
        <f t="shared" si="227"/>
        <v>0</v>
      </c>
    </row>
    <row r="276" spans="1:104" ht="15" customHeight="1" x14ac:dyDescent="0.25">
      <c r="A276" s="1326" t="s">
        <v>303</v>
      </c>
      <c r="B276" s="1325" t="s">
        <v>296</v>
      </c>
      <c r="C276" s="1325"/>
      <c r="D276" s="712">
        <f t="shared" si="212"/>
        <v>0</v>
      </c>
      <c r="E276" s="139">
        <f t="shared" si="213"/>
        <v>0</v>
      </c>
      <c r="F276" s="140">
        <f t="shared" si="214"/>
        <v>0</v>
      </c>
      <c r="G276" s="461"/>
      <c r="H276" s="460"/>
      <c r="I276" s="461"/>
      <c r="J276" s="460"/>
      <c r="K276" s="461"/>
      <c r="L276" s="460"/>
      <c r="M276" s="461"/>
      <c r="N276" s="460"/>
      <c r="O276" s="461"/>
      <c r="P276" s="460"/>
      <c r="Q276" s="461"/>
      <c r="R276" s="460"/>
      <c r="S276" s="461"/>
      <c r="T276" s="463"/>
      <c r="U276" s="461"/>
      <c r="V276" s="463"/>
      <c r="W276" s="461"/>
      <c r="X276" s="463"/>
      <c r="Y276" s="461"/>
      <c r="Z276" s="463"/>
      <c r="AA276" s="461"/>
      <c r="AB276" s="463"/>
      <c r="AC276" s="461"/>
      <c r="AD276" s="463"/>
      <c r="AE276" s="461"/>
      <c r="AF276" s="687"/>
      <c r="AG276" s="646"/>
      <c r="AH276" s="687"/>
      <c r="AI276" s="646"/>
      <c r="AJ276" s="687"/>
      <c r="AK276" s="646"/>
      <c r="AL276" s="487"/>
      <c r="AM276" s="646"/>
      <c r="AN276" s="687"/>
      <c r="AO276" s="716"/>
      <c r="AP276" s="460"/>
      <c r="AQ276" s="646"/>
      <c r="AR276" s="461"/>
      <c r="AS276" s="461"/>
      <c r="AT276" s="462"/>
      <c r="AU276" s="463"/>
      <c r="AV276" s="447"/>
      <c r="AW276" s="462"/>
      <c r="AX276" s="463"/>
      <c r="AY276" t="str">
        <f t="shared" si="215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9"/>
        <v/>
      </c>
      <c r="CI276" s="23" t="str">
        <f t="shared" si="220"/>
        <v/>
      </c>
      <c r="CJ276" s="87"/>
      <c r="CK276" s="23" t="str">
        <f t="shared" si="221"/>
        <v/>
      </c>
      <c r="CL276" s="23" t="str">
        <f t="shared" si="222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3">IF(AND($D276&gt;0,AP276=""),1,IF(AP276&gt;$D276,1,0))</f>
        <v>0</v>
      </c>
      <c r="CS276" s="24">
        <f t="shared" si="233"/>
        <v>0</v>
      </c>
      <c r="CT276" s="24">
        <f t="shared" si="225"/>
        <v>0</v>
      </c>
      <c r="CU276" s="24">
        <f>IF(AND($D276&gt;0,AS276=""),1,IF(AS276&gt;$D276,1,0))</f>
        <v>0</v>
      </c>
      <c r="CV276" s="24">
        <f t="shared" si="226"/>
        <v>0</v>
      </c>
      <c r="CW276" s="24">
        <f t="shared" si="226"/>
        <v>0</v>
      </c>
      <c r="CX276" s="87"/>
      <c r="CY276" s="24">
        <f t="shared" si="227"/>
        <v>0</v>
      </c>
      <c r="CZ276" s="24">
        <f t="shared" si="227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12"/>
        <v>0</v>
      </c>
      <c r="E277" s="489">
        <f t="shared" si="213"/>
        <v>0</v>
      </c>
      <c r="F277" s="494">
        <f t="shared" si="214"/>
        <v>0</v>
      </c>
      <c r="G277" s="468"/>
      <c r="H277" s="467"/>
      <c r="I277" s="468"/>
      <c r="J277" s="467"/>
      <c r="K277" s="468"/>
      <c r="L277" s="467"/>
      <c r="M277" s="468"/>
      <c r="N277" s="467"/>
      <c r="O277" s="468"/>
      <c r="P277" s="467"/>
      <c r="Q277" s="468"/>
      <c r="R277" s="467"/>
      <c r="S277" s="468"/>
      <c r="T277" s="469"/>
      <c r="U277" s="468"/>
      <c r="V277" s="469"/>
      <c r="W277" s="468"/>
      <c r="X277" s="469"/>
      <c r="Y277" s="468"/>
      <c r="Z277" s="469"/>
      <c r="AA277" s="468"/>
      <c r="AB277" s="469"/>
      <c r="AC277" s="468"/>
      <c r="AD277" s="469"/>
      <c r="AE277" s="468"/>
      <c r="AF277" s="469"/>
      <c r="AG277" s="468"/>
      <c r="AH277" s="469"/>
      <c r="AI277" s="468"/>
      <c r="AJ277" s="469"/>
      <c r="AK277" s="468"/>
      <c r="AL277" s="488"/>
      <c r="AM277" s="468"/>
      <c r="AN277" s="469"/>
      <c r="AO277" s="446"/>
      <c r="AP277" s="447"/>
      <c r="AQ277" s="461"/>
      <c r="AR277" s="468"/>
      <c r="AS277" s="468"/>
      <c r="AT277" s="466"/>
      <c r="AU277" s="469"/>
      <c r="AV277" s="447"/>
      <c r="AW277" s="466"/>
      <c r="AX277" s="469"/>
      <c r="AY277" t="str">
        <f t="shared" si="215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8"/>
        <v/>
      </c>
      <c r="CG277" s="23" t="str">
        <f t="shared" ref="CG277:CG280" si="234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9"/>
        <v/>
      </c>
      <c r="CI277" s="23" t="str">
        <f t="shared" si="220"/>
        <v/>
      </c>
      <c r="CJ277" s="87"/>
      <c r="CK277" s="23" t="str">
        <f t="shared" si="221"/>
        <v/>
      </c>
      <c r="CL277" s="23" t="str">
        <f t="shared" si="222"/>
        <v/>
      </c>
      <c r="CO277" s="87"/>
      <c r="CP277" s="87"/>
      <c r="CQ277" s="87"/>
      <c r="CR277" s="87"/>
      <c r="CS277" s="24">
        <f t="shared" si="233"/>
        <v>0</v>
      </c>
      <c r="CT277" s="24">
        <f t="shared" si="225"/>
        <v>0</v>
      </c>
      <c r="CU277" s="24">
        <f t="shared" si="225"/>
        <v>0</v>
      </c>
      <c r="CV277" s="24">
        <f t="shared" si="226"/>
        <v>0</v>
      </c>
      <c r="CW277" s="24">
        <f t="shared" si="226"/>
        <v>0</v>
      </c>
      <c r="CX277" s="87"/>
      <c r="CY277" s="24">
        <f t="shared" si="227"/>
        <v>0</v>
      </c>
      <c r="CZ277" s="24">
        <f t="shared" si="227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12"/>
        <v>0</v>
      </c>
      <c r="E278" s="465">
        <f t="shared" si="213"/>
        <v>0</v>
      </c>
      <c r="F278" s="486">
        <f t="shared" si="214"/>
        <v>0</v>
      </c>
      <c r="G278" s="468"/>
      <c r="H278" s="467"/>
      <c r="I278" s="468"/>
      <c r="J278" s="467"/>
      <c r="K278" s="468"/>
      <c r="L278" s="467"/>
      <c r="M278" s="468"/>
      <c r="N278" s="467"/>
      <c r="O278" s="468"/>
      <c r="P278" s="467"/>
      <c r="Q278" s="468"/>
      <c r="R278" s="467"/>
      <c r="S278" s="468"/>
      <c r="T278" s="469"/>
      <c r="U278" s="468"/>
      <c r="V278" s="469"/>
      <c r="W278" s="468"/>
      <c r="X278" s="469"/>
      <c r="Y278" s="468"/>
      <c r="Z278" s="469"/>
      <c r="AA278" s="468"/>
      <c r="AB278" s="469"/>
      <c r="AC278" s="468"/>
      <c r="AD278" s="469"/>
      <c r="AE278" s="468"/>
      <c r="AF278" s="469"/>
      <c r="AG278" s="468"/>
      <c r="AH278" s="469"/>
      <c r="AI278" s="468"/>
      <c r="AJ278" s="469"/>
      <c r="AK278" s="468"/>
      <c r="AL278" s="488"/>
      <c r="AM278" s="468"/>
      <c r="AN278" s="469"/>
      <c r="AO278" s="446"/>
      <c r="AP278" s="447"/>
      <c r="AQ278" s="472"/>
      <c r="AR278" s="468"/>
      <c r="AS278" s="468"/>
      <c r="AT278" s="466"/>
      <c r="AU278" s="469"/>
      <c r="AV278" s="447"/>
      <c r="AW278" s="466"/>
      <c r="AX278" s="469"/>
      <c r="AY278" t="str">
        <f t="shared" si="215"/>
        <v/>
      </c>
      <c r="CA278" s="87"/>
      <c r="CB278" s="87"/>
      <c r="CC278" s="87"/>
      <c r="CD278" s="87"/>
      <c r="CE278" s="87"/>
      <c r="CF278" s="23" t="str">
        <f t="shared" si="218"/>
        <v/>
      </c>
      <c r="CG278" s="23" t="str">
        <f t="shared" si="234"/>
        <v/>
      </c>
      <c r="CH278" s="23" t="str">
        <f t="shared" si="219"/>
        <v/>
      </c>
      <c r="CI278" s="23" t="str">
        <f t="shared" si="220"/>
        <v/>
      </c>
      <c r="CJ278" s="87"/>
      <c r="CK278" s="23" t="str">
        <f t="shared" si="221"/>
        <v/>
      </c>
      <c r="CL278" s="23" t="str">
        <f t="shared" si="222"/>
        <v/>
      </c>
      <c r="CO278" s="87"/>
      <c r="CP278" s="87"/>
      <c r="CQ278" s="87"/>
      <c r="CR278" s="87"/>
      <c r="CS278" s="87"/>
      <c r="CT278" s="24">
        <f t="shared" si="225"/>
        <v>0</v>
      </c>
      <c r="CU278" s="24">
        <f t="shared" si="225"/>
        <v>0</v>
      </c>
      <c r="CV278" s="24">
        <f t="shared" si="226"/>
        <v>0</v>
      </c>
      <c r="CW278" s="24">
        <f t="shared" si="226"/>
        <v>0</v>
      </c>
      <c r="CX278" s="87"/>
      <c r="CY278" s="24">
        <f t="shared" si="227"/>
        <v>0</v>
      </c>
      <c r="CZ278" s="24">
        <f t="shared" si="227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12"/>
        <v>0</v>
      </c>
      <c r="E279" s="465">
        <f t="shared" si="213"/>
        <v>0</v>
      </c>
      <c r="F279" s="486">
        <f t="shared" si="214"/>
        <v>0</v>
      </c>
      <c r="G279" s="475"/>
      <c r="H279" s="474"/>
      <c r="I279" s="475"/>
      <c r="J279" s="474"/>
      <c r="K279" s="475"/>
      <c r="L279" s="474"/>
      <c r="M279" s="475"/>
      <c r="N279" s="474"/>
      <c r="O279" s="475"/>
      <c r="P279" s="474"/>
      <c r="Q279" s="475"/>
      <c r="R279" s="474"/>
      <c r="S279" s="475"/>
      <c r="T279" s="476"/>
      <c r="U279" s="475"/>
      <c r="V279" s="476"/>
      <c r="W279" s="468"/>
      <c r="X279" s="469"/>
      <c r="Y279" s="468"/>
      <c r="Z279" s="469"/>
      <c r="AA279" s="468"/>
      <c r="AB279" s="469"/>
      <c r="AC279" s="468"/>
      <c r="AD279" s="469"/>
      <c r="AE279" s="468"/>
      <c r="AF279" s="469"/>
      <c r="AG279" s="468"/>
      <c r="AH279" s="469"/>
      <c r="AI279" s="468"/>
      <c r="AJ279" s="469"/>
      <c r="AK279" s="468"/>
      <c r="AL279" s="488"/>
      <c r="AM279" s="468"/>
      <c r="AN279" s="469"/>
      <c r="AO279" s="446"/>
      <c r="AP279" s="447"/>
      <c r="AQ279" s="472"/>
      <c r="AR279" s="468"/>
      <c r="AS279" s="468"/>
      <c r="AT279" s="466"/>
      <c r="AU279" s="469"/>
      <c r="AV279" s="469"/>
      <c r="AW279" s="466"/>
      <c r="AX279" s="469"/>
      <c r="AY279" t="str">
        <f t="shared" si="215"/>
        <v/>
      </c>
      <c r="CA279" s="87"/>
      <c r="CB279" s="87"/>
      <c r="CC279" s="87"/>
      <c r="CD279" s="87"/>
      <c r="CE279" s="87"/>
      <c r="CF279" s="23" t="str">
        <f t="shared" si="218"/>
        <v/>
      </c>
      <c r="CG279" s="23" t="str">
        <f t="shared" si="234"/>
        <v/>
      </c>
      <c r="CH279" s="23" t="str">
        <f t="shared" si="219"/>
        <v/>
      </c>
      <c r="CI279" s="23" t="str">
        <f t="shared" si="220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21"/>
        <v/>
      </c>
      <c r="CL279" s="23" t="str">
        <f t="shared" si="222"/>
        <v/>
      </c>
      <c r="CO279" s="87"/>
      <c r="CP279" s="87"/>
      <c r="CQ279" s="87"/>
      <c r="CR279" s="87"/>
      <c r="CS279" s="87"/>
      <c r="CT279" s="24">
        <f t="shared" si="225"/>
        <v>0</v>
      </c>
      <c r="CU279" s="24">
        <f t="shared" si="225"/>
        <v>0</v>
      </c>
      <c r="CV279" s="24">
        <f t="shared" si="226"/>
        <v>0</v>
      </c>
      <c r="CW279" s="24">
        <f t="shared" si="226"/>
        <v>0</v>
      </c>
      <c r="CX279" s="24">
        <f>IF(AND($D279&gt;0,AV279=""),1,IF(AV279&gt;$D279,1,0))</f>
        <v>0</v>
      </c>
      <c r="CY279" s="24">
        <f t="shared" si="227"/>
        <v>0</v>
      </c>
      <c r="CZ279" s="24">
        <f t="shared" si="227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12"/>
        <v>0</v>
      </c>
      <c r="E280" s="465">
        <f t="shared" si="213"/>
        <v>0</v>
      </c>
      <c r="F280" s="147">
        <f t="shared" si="214"/>
        <v>0</v>
      </c>
      <c r="G280" s="473"/>
      <c r="H280" s="474"/>
      <c r="I280" s="475"/>
      <c r="J280" s="474"/>
      <c r="K280" s="475"/>
      <c r="L280" s="474"/>
      <c r="M280" s="475"/>
      <c r="N280" s="474"/>
      <c r="O280" s="475"/>
      <c r="P280" s="474"/>
      <c r="Q280" s="475"/>
      <c r="R280" s="474"/>
      <c r="S280" s="475"/>
      <c r="T280" s="476"/>
      <c r="U280" s="475"/>
      <c r="V280" s="476"/>
      <c r="W280" s="468"/>
      <c r="X280" s="469"/>
      <c r="Y280" s="468"/>
      <c r="Z280" s="469"/>
      <c r="AA280" s="468"/>
      <c r="AB280" s="469"/>
      <c r="AC280" s="468"/>
      <c r="AD280" s="469"/>
      <c r="AE280" s="468"/>
      <c r="AF280" s="469"/>
      <c r="AG280" s="468"/>
      <c r="AH280" s="469"/>
      <c r="AI280" s="468"/>
      <c r="AJ280" s="469"/>
      <c r="AK280" s="468"/>
      <c r="AL280" s="488"/>
      <c r="AM280" s="468"/>
      <c r="AN280" s="469"/>
      <c r="AO280" s="446"/>
      <c r="AP280" s="447"/>
      <c r="AQ280" s="481"/>
      <c r="AR280" s="468"/>
      <c r="AS280" s="468"/>
      <c r="AT280" s="466"/>
      <c r="AU280" s="469"/>
      <c r="AV280" s="480"/>
      <c r="AW280" s="466"/>
      <c r="AX280" s="469"/>
      <c r="AY280" t="str">
        <f t="shared" si="215"/>
        <v/>
      </c>
      <c r="CA280" s="87"/>
      <c r="CB280" s="87"/>
      <c r="CC280" s="87"/>
      <c r="CD280" s="87"/>
      <c r="CE280" s="87"/>
      <c r="CF280" s="23" t="str">
        <f t="shared" si="218"/>
        <v/>
      </c>
      <c r="CG280" s="23" t="str">
        <f t="shared" si="234"/>
        <v/>
      </c>
      <c r="CH280" s="23" t="str">
        <f t="shared" si="219"/>
        <v/>
      </c>
      <c r="CI280" s="23" t="str">
        <f t="shared" si="220"/>
        <v/>
      </c>
      <c r="CJ280" s="87"/>
      <c r="CK280" s="23" t="str">
        <f t="shared" si="221"/>
        <v/>
      </c>
      <c r="CL280" s="23" t="str">
        <f t="shared" si="222"/>
        <v/>
      </c>
      <c r="CO280" s="87"/>
      <c r="CP280" s="87"/>
      <c r="CQ280" s="87"/>
      <c r="CR280" s="87"/>
      <c r="CS280" s="87"/>
      <c r="CT280" s="24">
        <f t="shared" si="225"/>
        <v>0</v>
      </c>
      <c r="CU280" s="24">
        <f t="shared" si="225"/>
        <v>0</v>
      </c>
      <c r="CV280" s="24">
        <f t="shared" si="226"/>
        <v>0</v>
      </c>
      <c r="CW280" s="24">
        <f t="shared" si="226"/>
        <v>0</v>
      </c>
      <c r="CX280" s="87"/>
      <c r="CY280" s="24">
        <f t="shared" si="227"/>
        <v>0</v>
      </c>
      <c r="CZ280" s="24">
        <f t="shared" si="227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12"/>
        <v>0</v>
      </c>
      <c r="E281" s="109">
        <f t="shared" si="213"/>
        <v>0</v>
      </c>
      <c r="F281" s="78">
        <f t="shared" si="214"/>
        <v>0</v>
      </c>
      <c r="G281" s="451"/>
      <c r="H281" s="452"/>
      <c r="I281" s="453"/>
      <c r="J281" s="452"/>
      <c r="K281" s="453"/>
      <c r="L281" s="452"/>
      <c r="M281" s="453"/>
      <c r="N281" s="452"/>
      <c r="O281" s="453"/>
      <c r="P281" s="452"/>
      <c r="Q281" s="453"/>
      <c r="R281" s="452"/>
      <c r="S281" s="453"/>
      <c r="T281" s="454"/>
      <c r="U281" s="453"/>
      <c r="V281" s="454"/>
      <c r="W281" s="453"/>
      <c r="X281" s="454"/>
      <c r="Y281" s="453"/>
      <c r="Z281" s="454"/>
      <c r="AA281" s="495"/>
      <c r="AB281" s="496"/>
      <c r="AC281" s="495"/>
      <c r="AD281" s="496"/>
      <c r="AE281" s="495"/>
      <c r="AF281" s="496"/>
      <c r="AG281" s="495"/>
      <c r="AH281" s="496"/>
      <c r="AI281" s="495"/>
      <c r="AJ281" s="496"/>
      <c r="AK281" s="495"/>
      <c r="AL281" s="497"/>
      <c r="AM281" s="495"/>
      <c r="AN281" s="496"/>
      <c r="AO281" s="498"/>
      <c r="AP281" s="499"/>
      <c r="AQ281" s="483"/>
      <c r="AR281" s="495"/>
      <c r="AS281" s="495"/>
      <c r="AT281" s="500"/>
      <c r="AU281" s="496"/>
      <c r="AV281" s="457"/>
      <c r="AW281" s="500"/>
      <c r="AX281" s="496"/>
      <c r="AY281" t="str">
        <f t="shared" si="215"/>
        <v/>
      </c>
      <c r="CA281" s="87"/>
      <c r="CB281" s="87"/>
      <c r="CC281" s="87"/>
      <c r="CD281" s="87"/>
      <c r="CE281" s="87"/>
      <c r="CF281" s="23" t="str">
        <f t="shared" si="218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9"/>
        <v/>
      </c>
      <c r="CI281" s="23" t="str">
        <f t="shared" si="220"/>
        <v/>
      </c>
      <c r="CJ281" s="87"/>
      <c r="CK281" s="23" t="str">
        <f t="shared" si="221"/>
        <v/>
      </c>
      <c r="CL281" s="23" t="str">
        <f t="shared" si="222"/>
        <v/>
      </c>
      <c r="CO281" s="87"/>
      <c r="CP281" s="87"/>
      <c r="CQ281" s="87"/>
      <c r="CR281" s="87"/>
      <c r="CS281" s="87"/>
      <c r="CT281" s="24">
        <f t="shared" si="225"/>
        <v>0</v>
      </c>
      <c r="CU281" s="24">
        <f>IF(AND($D281&gt;0,AS281=""),1,IF(AS281&gt;$D281,1,0))</f>
        <v>0</v>
      </c>
      <c r="CV281" s="24">
        <f t="shared" si="226"/>
        <v>0</v>
      </c>
      <c r="CW281" s="24">
        <f t="shared" si="226"/>
        <v>0</v>
      </c>
      <c r="CX281" s="87"/>
      <c r="CY281" s="24">
        <f t="shared" si="227"/>
        <v>0</v>
      </c>
      <c r="CZ281" s="24">
        <f t="shared" si="227"/>
        <v>0</v>
      </c>
    </row>
    <row r="282" spans="1:104" ht="15" customHeight="1" x14ac:dyDescent="0.25">
      <c r="A282" s="1322" t="s">
        <v>108</v>
      </c>
      <c r="B282" s="1325" t="s">
        <v>296</v>
      </c>
      <c r="C282" s="1325"/>
      <c r="D282" s="501">
        <f t="shared" si="212"/>
        <v>68</v>
      </c>
      <c r="E282" s="484">
        <f t="shared" si="213"/>
        <v>17</v>
      </c>
      <c r="F282" s="502">
        <f t="shared" si="214"/>
        <v>51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0</v>
      </c>
      <c r="V282" s="463">
        <v>1</v>
      </c>
      <c r="W282" s="461">
        <v>0</v>
      </c>
      <c r="X282" s="463">
        <v>1</v>
      </c>
      <c r="Y282" s="461">
        <v>1</v>
      </c>
      <c r="Z282" s="463">
        <v>0</v>
      </c>
      <c r="AA282" s="461">
        <v>1</v>
      </c>
      <c r="AB282" s="463">
        <v>21</v>
      </c>
      <c r="AC282" s="461">
        <v>11</v>
      </c>
      <c r="AD282" s="463">
        <v>23</v>
      </c>
      <c r="AE282" s="461">
        <v>4</v>
      </c>
      <c r="AF282" s="463">
        <v>5</v>
      </c>
      <c r="AG282" s="461">
        <v>0</v>
      </c>
      <c r="AH282" s="463">
        <v>0</v>
      </c>
      <c r="AI282" s="461">
        <v>0</v>
      </c>
      <c r="AJ282" s="463">
        <v>0</v>
      </c>
      <c r="AK282" s="461">
        <v>0</v>
      </c>
      <c r="AL282" s="463">
        <v>0</v>
      </c>
      <c r="AM282" s="458">
        <v>0</v>
      </c>
      <c r="AN282" s="459">
        <v>0</v>
      </c>
      <c r="AO282" s="462">
        <v>22</v>
      </c>
      <c r="AP282" s="460">
        <v>22</v>
      </c>
      <c r="AQ282" s="646">
        <v>5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5"/>
        <v/>
      </c>
      <c r="CA282" s="23" t="str">
        <f t="shared" si="216"/>
        <v/>
      </c>
      <c r="CB282" s="23" t="str">
        <f t="shared" si="217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8"/>
        <v/>
      </c>
      <c r="CG282" s="87"/>
      <c r="CH282" s="23" t="str">
        <f t="shared" si="219"/>
        <v/>
      </c>
      <c r="CI282" s="23" t="str">
        <f t="shared" si="220"/>
        <v/>
      </c>
      <c r="CJ282" s="87"/>
      <c r="CK282" s="23" t="str">
        <f t="shared" si="221"/>
        <v/>
      </c>
      <c r="CL282" s="23" t="str">
        <f t="shared" si="222"/>
        <v/>
      </c>
      <c r="CO282" s="24">
        <f t="shared" si="223"/>
        <v>0</v>
      </c>
      <c r="CP282" s="24">
        <f t="shared" si="224"/>
        <v>0</v>
      </c>
      <c r="CQ282" s="24">
        <f>IF(AND($D282&gt;0,AO282=""),1,IF(AO282&gt;$D282,1,0))</f>
        <v>0</v>
      </c>
      <c r="CR282" s="24">
        <f t="shared" ref="CR282:CS283" si="235">IF(AND($D282&gt;0,AP282=""),1,IF(AP282&gt;$D282,1,0))</f>
        <v>0</v>
      </c>
      <c r="CS282" s="24">
        <f t="shared" si="235"/>
        <v>0</v>
      </c>
      <c r="CT282" s="24">
        <f t="shared" si="225"/>
        <v>0</v>
      </c>
      <c r="CU282" s="87"/>
      <c r="CV282" s="24">
        <f t="shared" si="226"/>
        <v>0</v>
      </c>
      <c r="CW282" s="24">
        <f t="shared" si="226"/>
        <v>0</v>
      </c>
      <c r="CX282" s="87"/>
      <c r="CY282" s="24">
        <f t="shared" si="227"/>
        <v>0</v>
      </c>
      <c r="CZ282" s="24">
        <f t="shared" si="227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12"/>
        <v>191</v>
      </c>
      <c r="E283" s="465">
        <f t="shared" si="213"/>
        <v>56</v>
      </c>
      <c r="F283" s="486">
        <f t="shared" si="214"/>
        <v>135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1</v>
      </c>
      <c r="V283" s="469">
        <v>4</v>
      </c>
      <c r="W283" s="468">
        <v>5</v>
      </c>
      <c r="X283" s="469">
        <v>8</v>
      </c>
      <c r="Y283" s="468">
        <v>2</v>
      </c>
      <c r="Z283" s="469">
        <v>3</v>
      </c>
      <c r="AA283" s="468">
        <v>6</v>
      </c>
      <c r="AB283" s="469">
        <v>42</v>
      </c>
      <c r="AC283" s="468">
        <v>25</v>
      </c>
      <c r="AD283" s="469">
        <v>61</v>
      </c>
      <c r="AE283" s="468">
        <v>17</v>
      </c>
      <c r="AF283" s="469">
        <v>17</v>
      </c>
      <c r="AG283" s="468">
        <v>0</v>
      </c>
      <c r="AH283" s="469">
        <v>0</v>
      </c>
      <c r="AI283" s="468">
        <v>0</v>
      </c>
      <c r="AJ283" s="469">
        <v>0</v>
      </c>
      <c r="AK283" s="468">
        <v>0</v>
      </c>
      <c r="AL283" s="469">
        <v>0</v>
      </c>
      <c r="AM283" s="470">
        <v>0</v>
      </c>
      <c r="AN283" s="471">
        <v>0</v>
      </c>
      <c r="AO283" s="446"/>
      <c r="AP283" s="447"/>
      <c r="AQ283" s="461">
        <v>52</v>
      </c>
      <c r="AR283" s="468">
        <v>0</v>
      </c>
      <c r="AS283" s="447"/>
      <c r="AT283" s="466">
        <v>3</v>
      </c>
      <c r="AU283" s="469">
        <v>0</v>
      </c>
      <c r="AV283" s="447"/>
      <c r="AW283" s="466">
        <v>0</v>
      </c>
      <c r="AX283" s="469">
        <v>0</v>
      </c>
      <c r="AY283" t="str">
        <f t="shared" si="215"/>
        <v/>
      </c>
      <c r="CA283" s="23" t="str">
        <f t="shared" si="216"/>
        <v/>
      </c>
      <c r="CB283" s="23" t="str">
        <f t="shared" si="217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8"/>
        <v/>
      </c>
      <c r="CG283" s="87"/>
      <c r="CH283" s="23" t="str">
        <f t="shared" si="219"/>
        <v/>
      </c>
      <c r="CI283" s="23" t="str">
        <f t="shared" si="220"/>
        <v/>
      </c>
      <c r="CJ283" s="87"/>
      <c r="CK283" s="23" t="str">
        <f t="shared" si="221"/>
        <v/>
      </c>
      <c r="CL283" s="23" t="str">
        <f t="shared" si="222"/>
        <v/>
      </c>
      <c r="CO283" s="24">
        <f t="shared" si="223"/>
        <v>0</v>
      </c>
      <c r="CP283" s="24">
        <f t="shared" si="224"/>
        <v>0</v>
      </c>
      <c r="CQ283" s="87"/>
      <c r="CR283" s="87"/>
      <c r="CS283" s="24">
        <f t="shared" si="235"/>
        <v>0</v>
      </c>
      <c r="CT283" s="24">
        <f t="shared" si="225"/>
        <v>0</v>
      </c>
      <c r="CU283" s="87"/>
      <c r="CV283" s="24">
        <f t="shared" si="226"/>
        <v>0</v>
      </c>
      <c r="CW283" s="24">
        <f t="shared" si="226"/>
        <v>0</v>
      </c>
      <c r="CX283" s="87"/>
      <c r="CY283" s="24">
        <f t="shared" si="227"/>
        <v>0</v>
      </c>
      <c r="CZ283" s="24">
        <f t="shared" si="227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12"/>
        <v>68</v>
      </c>
      <c r="E284" s="465">
        <f t="shared" si="213"/>
        <v>17</v>
      </c>
      <c r="F284" s="486">
        <f t="shared" si="214"/>
        <v>51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0</v>
      </c>
      <c r="V284" s="469">
        <v>1</v>
      </c>
      <c r="W284" s="468">
        <v>0</v>
      </c>
      <c r="X284" s="469">
        <v>1</v>
      </c>
      <c r="Y284" s="468">
        <v>1</v>
      </c>
      <c r="Z284" s="469">
        <v>0</v>
      </c>
      <c r="AA284" s="468">
        <v>1</v>
      </c>
      <c r="AB284" s="469">
        <v>21</v>
      </c>
      <c r="AC284" s="468">
        <v>11</v>
      </c>
      <c r="AD284" s="469">
        <v>23</v>
      </c>
      <c r="AE284" s="468">
        <v>4</v>
      </c>
      <c r="AF284" s="469">
        <v>5</v>
      </c>
      <c r="AG284" s="468">
        <v>0</v>
      </c>
      <c r="AH284" s="469">
        <v>0</v>
      </c>
      <c r="AI284" s="468">
        <v>0</v>
      </c>
      <c r="AJ284" s="469">
        <v>0</v>
      </c>
      <c r="AK284" s="468">
        <v>0</v>
      </c>
      <c r="AL284" s="469">
        <v>0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5"/>
        <v/>
      </c>
      <c r="CA284" s="23" t="str">
        <f t="shared" si="216"/>
        <v/>
      </c>
      <c r="CB284" s="23" t="str">
        <f t="shared" si="217"/>
        <v/>
      </c>
      <c r="CC284" s="87"/>
      <c r="CD284" s="87"/>
      <c r="CE284" s="87"/>
      <c r="CF284" s="23" t="str">
        <f t="shared" si="218"/>
        <v/>
      </c>
      <c r="CG284" s="87"/>
      <c r="CH284" s="23" t="str">
        <f t="shared" si="219"/>
        <v/>
      </c>
      <c r="CI284" s="23" t="str">
        <f t="shared" si="220"/>
        <v/>
      </c>
      <c r="CJ284" s="87"/>
      <c r="CK284" s="23" t="str">
        <f t="shared" si="221"/>
        <v/>
      </c>
      <c r="CL284" s="23" t="str">
        <f t="shared" si="222"/>
        <v/>
      </c>
      <c r="CO284" s="24">
        <f t="shared" si="223"/>
        <v>0</v>
      </c>
      <c r="CP284" s="24">
        <f t="shared" si="224"/>
        <v>0</v>
      </c>
      <c r="CQ284" s="87"/>
      <c r="CR284" s="87"/>
      <c r="CS284" s="87"/>
      <c r="CT284" s="24">
        <f t="shared" si="225"/>
        <v>0</v>
      </c>
      <c r="CU284" s="87"/>
      <c r="CV284" s="24">
        <f t="shared" si="226"/>
        <v>0</v>
      </c>
      <c r="CW284" s="24">
        <f t="shared" si="226"/>
        <v>0</v>
      </c>
      <c r="CX284" s="87"/>
      <c r="CY284" s="24">
        <f t="shared" si="227"/>
        <v>0</v>
      </c>
      <c r="CZ284" s="24">
        <f t="shared" si="227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12"/>
        <v>60</v>
      </c>
      <c r="E285" s="489">
        <f t="shared" si="213"/>
        <v>17</v>
      </c>
      <c r="F285" s="494">
        <f>SUM(H285++J285+L285+N285+P285+R285+T285+V285+X285+Z285+AB285+AD285+AF285+AH285+AJ285+AL285)</f>
        <v>43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2</v>
      </c>
      <c r="W285" s="475">
        <v>2</v>
      </c>
      <c r="X285" s="476">
        <v>4</v>
      </c>
      <c r="Y285" s="475">
        <v>1</v>
      </c>
      <c r="Z285" s="476">
        <v>3</v>
      </c>
      <c r="AA285" s="475">
        <v>3</v>
      </c>
      <c r="AB285" s="476">
        <v>9</v>
      </c>
      <c r="AC285" s="475">
        <v>3</v>
      </c>
      <c r="AD285" s="476">
        <v>16</v>
      </c>
      <c r="AE285" s="475">
        <v>8</v>
      </c>
      <c r="AF285" s="476">
        <v>9</v>
      </c>
      <c r="AG285" s="475">
        <v>0</v>
      </c>
      <c r="AH285" s="476">
        <v>0</v>
      </c>
      <c r="AI285" s="475">
        <v>0</v>
      </c>
      <c r="AJ285" s="476">
        <v>0</v>
      </c>
      <c r="AK285" s="475">
        <v>0</v>
      </c>
      <c r="AL285" s="476">
        <v>0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1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5"/>
        <v/>
      </c>
      <c r="CA285" s="23" t="str">
        <f t="shared" si="216"/>
        <v/>
      </c>
      <c r="CB285" s="23" t="str">
        <f t="shared" si="217"/>
        <v/>
      </c>
      <c r="CC285" s="87"/>
      <c r="CD285" s="87"/>
      <c r="CE285" s="87"/>
      <c r="CF285" s="23" t="str">
        <f t="shared" si="218"/>
        <v/>
      </c>
      <c r="CG285" s="87"/>
      <c r="CH285" s="23" t="str">
        <f t="shared" si="219"/>
        <v/>
      </c>
      <c r="CI285" s="23" t="str">
        <f t="shared" si="220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21"/>
        <v/>
      </c>
      <c r="CL285" s="23" t="str">
        <f t="shared" si="222"/>
        <v/>
      </c>
      <c r="CO285" s="24">
        <f t="shared" si="223"/>
        <v>0</v>
      </c>
      <c r="CP285" s="24">
        <f t="shared" si="224"/>
        <v>0</v>
      </c>
      <c r="CQ285" s="87"/>
      <c r="CR285" s="87"/>
      <c r="CS285" s="87"/>
      <c r="CT285" s="24">
        <f t="shared" si="225"/>
        <v>0</v>
      </c>
      <c r="CU285" s="87"/>
      <c r="CV285" s="24">
        <f t="shared" si="226"/>
        <v>0</v>
      </c>
      <c r="CW285" s="24">
        <f t="shared" si="226"/>
        <v>0</v>
      </c>
      <c r="CX285" s="24">
        <f>IF(AND($D285&gt;0,AV285=""),1,IF(AV285&gt;$D285,1,0))</f>
        <v>0</v>
      </c>
      <c r="CY285" s="24">
        <f t="shared" si="227"/>
        <v>0</v>
      </c>
      <c r="CZ285" s="24">
        <f t="shared" si="227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12"/>
        <v>24</v>
      </c>
      <c r="E286" s="465">
        <f t="shared" si="213"/>
        <v>6</v>
      </c>
      <c r="F286" s="486">
        <f t="shared" si="214"/>
        <v>18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2</v>
      </c>
      <c r="W286" s="475">
        <v>3</v>
      </c>
      <c r="X286" s="476">
        <v>1</v>
      </c>
      <c r="Y286" s="475">
        <v>0</v>
      </c>
      <c r="Z286" s="476">
        <v>2</v>
      </c>
      <c r="AA286" s="475">
        <v>1</v>
      </c>
      <c r="AB286" s="476">
        <v>3</v>
      </c>
      <c r="AC286" s="475">
        <v>1</v>
      </c>
      <c r="AD286" s="476">
        <v>5</v>
      </c>
      <c r="AE286" s="475">
        <v>1</v>
      </c>
      <c r="AF286" s="476">
        <v>5</v>
      </c>
      <c r="AG286" s="475">
        <v>0</v>
      </c>
      <c r="AH286" s="476">
        <v>0</v>
      </c>
      <c r="AI286" s="475">
        <v>0</v>
      </c>
      <c r="AJ286" s="476">
        <v>0</v>
      </c>
      <c r="AK286" s="475">
        <v>0</v>
      </c>
      <c r="AL286" s="476">
        <v>0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5"/>
        <v/>
      </c>
      <c r="CA286" s="23" t="str">
        <f t="shared" si="216"/>
        <v/>
      </c>
      <c r="CB286" s="23" t="str">
        <f t="shared" si="217"/>
        <v/>
      </c>
      <c r="CC286" s="87"/>
      <c r="CD286" s="87"/>
      <c r="CE286" s="87"/>
      <c r="CF286" s="23" t="str">
        <f t="shared" si="218"/>
        <v/>
      </c>
      <c r="CG286" s="87"/>
      <c r="CH286" s="23" t="str">
        <f t="shared" si="219"/>
        <v/>
      </c>
      <c r="CI286" s="23" t="str">
        <f t="shared" si="220"/>
        <v/>
      </c>
      <c r="CJ286" s="87"/>
      <c r="CK286" s="23" t="str">
        <f t="shared" si="221"/>
        <v/>
      </c>
      <c r="CL286" s="23" t="str">
        <f t="shared" si="222"/>
        <v/>
      </c>
      <c r="CO286" s="24">
        <f t="shared" si="223"/>
        <v>0</v>
      </c>
      <c r="CP286" s="24">
        <f t="shared" si="224"/>
        <v>0</v>
      </c>
      <c r="CQ286" s="87"/>
      <c r="CR286" s="87"/>
      <c r="CS286" s="87"/>
      <c r="CT286" s="24">
        <f t="shared" si="225"/>
        <v>0</v>
      </c>
      <c r="CU286" s="87"/>
      <c r="CV286" s="24">
        <f t="shared" si="226"/>
        <v>0</v>
      </c>
      <c r="CW286" s="24">
        <f t="shared" si="226"/>
        <v>0</v>
      </c>
      <c r="CX286" s="87"/>
      <c r="CY286" s="24">
        <f t="shared" si="227"/>
        <v>0</v>
      </c>
      <c r="CZ286" s="24">
        <f t="shared" si="227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12"/>
        <v>0</v>
      </c>
      <c r="E287" s="109">
        <f t="shared" si="213"/>
        <v>0</v>
      </c>
      <c r="F287" s="78">
        <f t="shared" si="214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5"/>
        <v/>
      </c>
      <c r="CA287" s="23" t="str">
        <f t="shared" si="216"/>
        <v/>
      </c>
      <c r="CB287" s="23" t="str">
        <f t="shared" si="217"/>
        <v/>
      </c>
      <c r="CC287" s="87"/>
      <c r="CD287" s="87"/>
      <c r="CE287" s="87"/>
      <c r="CF287" s="23" t="str">
        <f t="shared" si="218"/>
        <v/>
      </c>
      <c r="CG287" s="87"/>
      <c r="CH287" s="23" t="str">
        <f t="shared" si="219"/>
        <v/>
      </c>
      <c r="CI287" s="23" t="str">
        <f t="shared" si="220"/>
        <v/>
      </c>
      <c r="CJ287" s="87"/>
      <c r="CK287" s="23" t="str">
        <f t="shared" si="221"/>
        <v/>
      </c>
      <c r="CL287" s="23" t="str">
        <f t="shared" si="222"/>
        <v/>
      </c>
      <c r="CO287" s="24">
        <f t="shared" si="223"/>
        <v>0</v>
      </c>
      <c r="CP287" s="24">
        <f t="shared" si="224"/>
        <v>0</v>
      </c>
      <c r="CQ287" s="87"/>
      <c r="CR287" s="87"/>
      <c r="CS287" s="87"/>
      <c r="CT287" s="24">
        <f t="shared" si="225"/>
        <v>0</v>
      </c>
      <c r="CU287" s="87"/>
      <c r="CV287" s="24">
        <f t="shared" si="226"/>
        <v>0</v>
      </c>
      <c r="CW287" s="24">
        <f t="shared" si="226"/>
        <v>0</v>
      </c>
      <c r="CX287" s="87"/>
      <c r="CY287" s="24">
        <f t="shared" si="227"/>
        <v>0</v>
      </c>
      <c r="CZ287" s="24">
        <f t="shared" si="227"/>
        <v>0</v>
      </c>
    </row>
    <row r="288" spans="1:104" ht="15" customHeight="1" x14ac:dyDescent="0.25">
      <c r="A288" s="1322" t="s">
        <v>304</v>
      </c>
      <c r="B288" s="1325" t="s">
        <v>296</v>
      </c>
      <c r="C288" s="1325"/>
      <c r="D288" s="712">
        <f t="shared" si="212"/>
        <v>14</v>
      </c>
      <c r="E288" s="139">
        <f>SUM(W288+Y288+AA288+AC288+AE288+AG288+AI288+AK288)</f>
        <v>1</v>
      </c>
      <c r="F288" s="661">
        <f>SUM(X288+Z288+AB288+AD288+AF288+AH288+AJ288+AL288)</f>
        <v>13</v>
      </c>
      <c r="G288" s="719"/>
      <c r="H288" s="504"/>
      <c r="I288" s="648"/>
      <c r="J288" s="504"/>
      <c r="K288" s="720"/>
      <c r="L288" s="449"/>
      <c r="M288" s="649"/>
      <c r="N288" s="449"/>
      <c r="O288" s="648"/>
      <c r="P288" s="504"/>
      <c r="Q288" s="648"/>
      <c r="R288" s="504"/>
      <c r="S288" s="720"/>
      <c r="T288" s="449"/>
      <c r="U288" s="649"/>
      <c r="V288" s="449"/>
      <c r="W288" s="646">
        <v>1</v>
      </c>
      <c r="X288" s="687">
        <v>1</v>
      </c>
      <c r="Y288" s="646">
        <v>0</v>
      </c>
      <c r="Z288" s="687">
        <v>1</v>
      </c>
      <c r="AA288" s="646">
        <v>0</v>
      </c>
      <c r="AB288" s="687">
        <v>7</v>
      </c>
      <c r="AC288" s="646">
        <v>0</v>
      </c>
      <c r="AD288" s="687">
        <v>4</v>
      </c>
      <c r="AE288" s="646">
        <v>0</v>
      </c>
      <c r="AF288" s="687">
        <v>0</v>
      </c>
      <c r="AG288" s="646">
        <v>0</v>
      </c>
      <c r="AH288" s="687">
        <v>0</v>
      </c>
      <c r="AI288" s="646">
        <v>0</v>
      </c>
      <c r="AJ288" s="687">
        <v>0</v>
      </c>
      <c r="AK288" s="646">
        <v>0</v>
      </c>
      <c r="AL288" s="687">
        <v>0</v>
      </c>
      <c r="AM288" s="458">
        <v>0</v>
      </c>
      <c r="AN288" s="459">
        <v>0</v>
      </c>
      <c r="AO288" s="716">
        <v>0</v>
      </c>
      <c r="AP288" s="460">
        <v>0</v>
      </c>
      <c r="AQ288" s="646">
        <v>3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5"/>
        <v/>
      </c>
      <c r="CA288" s="23" t="str">
        <f t="shared" si="216"/>
        <v/>
      </c>
      <c r="CB288" s="23" t="str">
        <f t="shared" si="217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8"/>
        <v/>
      </c>
      <c r="CG288" s="87"/>
      <c r="CH288" s="23" t="str">
        <f t="shared" si="219"/>
        <v/>
      </c>
      <c r="CI288" s="23" t="str">
        <f t="shared" si="220"/>
        <v/>
      </c>
      <c r="CJ288" s="87"/>
      <c r="CK288" s="23" t="str">
        <f t="shared" si="221"/>
        <v/>
      </c>
      <c r="CL288" s="23" t="str">
        <f t="shared" si="222"/>
        <v/>
      </c>
      <c r="CO288" s="24">
        <f t="shared" si="223"/>
        <v>0</v>
      </c>
      <c r="CP288" s="24">
        <f t="shared" si="224"/>
        <v>0</v>
      </c>
      <c r="CQ288" s="24">
        <f>IF(AND($D288&gt;0,AO288=""),1,IF(AO288&gt;$D288,1,0))</f>
        <v>0</v>
      </c>
      <c r="CR288" s="24">
        <f t="shared" ref="CR288:CS289" si="236">IF(AND($D288&gt;0,AP288=""),1,IF(AP288&gt;$D288,1,0))</f>
        <v>0</v>
      </c>
      <c r="CS288" s="24">
        <f t="shared" si="236"/>
        <v>0</v>
      </c>
      <c r="CT288" s="24">
        <f t="shared" si="225"/>
        <v>0</v>
      </c>
      <c r="CU288" s="87"/>
      <c r="CV288" s="24">
        <f t="shared" si="226"/>
        <v>0</v>
      </c>
      <c r="CW288" s="24">
        <f t="shared" si="226"/>
        <v>0</v>
      </c>
      <c r="CX288" s="87"/>
      <c r="CY288" s="24">
        <f t="shared" si="227"/>
        <v>0</v>
      </c>
      <c r="CZ288" s="24">
        <f t="shared" si="227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12"/>
        <v>29</v>
      </c>
      <c r="E289" s="465">
        <f t="shared" ref="E289:F293" si="237">SUM(W289+Y289+AA289+AC289+AE289+AG289+AI289+AK289)</f>
        <v>9</v>
      </c>
      <c r="F289" s="486">
        <f t="shared" si="237"/>
        <v>20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1</v>
      </c>
      <c r="Y289" s="468">
        <v>2</v>
      </c>
      <c r="Z289" s="469">
        <v>2</v>
      </c>
      <c r="AA289" s="468">
        <v>1</v>
      </c>
      <c r="AB289" s="469">
        <v>8</v>
      </c>
      <c r="AC289" s="468">
        <v>4</v>
      </c>
      <c r="AD289" s="469">
        <v>7</v>
      </c>
      <c r="AE289" s="468">
        <v>0</v>
      </c>
      <c r="AF289" s="469">
        <v>2</v>
      </c>
      <c r="AG289" s="468">
        <v>0</v>
      </c>
      <c r="AH289" s="469">
        <v>0</v>
      </c>
      <c r="AI289" s="468">
        <v>0</v>
      </c>
      <c r="AJ289" s="469">
        <v>0</v>
      </c>
      <c r="AK289" s="468">
        <v>0</v>
      </c>
      <c r="AL289" s="469">
        <v>0</v>
      </c>
      <c r="AM289" s="470">
        <v>0</v>
      </c>
      <c r="AN289" s="471">
        <v>0</v>
      </c>
      <c r="AO289" s="446"/>
      <c r="AP289" s="447"/>
      <c r="AQ289" s="461">
        <v>2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5"/>
        <v/>
      </c>
      <c r="CA289" s="23" t="str">
        <f t="shared" si="216"/>
        <v/>
      </c>
      <c r="CB289" s="23" t="str">
        <f t="shared" si="217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8"/>
        <v/>
      </c>
      <c r="CG289" s="87"/>
      <c r="CH289" s="23" t="str">
        <f t="shared" si="219"/>
        <v/>
      </c>
      <c r="CI289" s="23" t="str">
        <f t="shared" si="220"/>
        <v/>
      </c>
      <c r="CJ289" s="87"/>
      <c r="CK289" s="23" t="str">
        <f t="shared" si="221"/>
        <v/>
      </c>
      <c r="CL289" s="23" t="str">
        <f t="shared" si="222"/>
        <v/>
      </c>
      <c r="CO289" s="24">
        <f t="shared" si="223"/>
        <v>0</v>
      </c>
      <c r="CP289" s="24">
        <f t="shared" si="224"/>
        <v>0</v>
      </c>
      <c r="CQ289" s="87"/>
      <c r="CR289" s="87"/>
      <c r="CS289" s="24">
        <f t="shared" si="236"/>
        <v>0</v>
      </c>
      <c r="CT289" s="24">
        <f t="shared" si="225"/>
        <v>0</v>
      </c>
      <c r="CU289" s="87"/>
      <c r="CV289" s="24">
        <f t="shared" si="226"/>
        <v>0</v>
      </c>
      <c r="CW289" s="24">
        <f t="shared" si="226"/>
        <v>0</v>
      </c>
      <c r="CX289" s="87"/>
      <c r="CY289" s="24">
        <f t="shared" si="227"/>
        <v>0</v>
      </c>
      <c r="CZ289" s="24">
        <f t="shared" si="227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12"/>
        <v>10</v>
      </c>
      <c r="E290" s="465">
        <f t="shared" si="237"/>
        <v>1</v>
      </c>
      <c r="F290" s="486">
        <f t="shared" si="237"/>
        <v>9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1</v>
      </c>
      <c r="X290" s="469">
        <v>1</v>
      </c>
      <c r="Y290" s="468">
        <v>0</v>
      </c>
      <c r="Z290" s="469">
        <v>1</v>
      </c>
      <c r="AA290" s="468">
        <v>0</v>
      </c>
      <c r="AB290" s="469">
        <v>5</v>
      </c>
      <c r="AC290" s="468">
        <v>0</v>
      </c>
      <c r="AD290" s="469">
        <v>2</v>
      </c>
      <c r="AE290" s="468">
        <v>0</v>
      </c>
      <c r="AF290" s="469">
        <v>0</v>
      </c>
      <c r="AG290" s="468">
        <v>0</v>
      </c>
      <c r="AH290" s="469">
        <v>0</v>
      </c>
      <c r="AI290" s="468">
        <v>0</v>
      </c>
      <c r="AJ290" s="469">
        <v>0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5"/>
        <v/>
      </c>
      <c r="CA290" s="23" t="str">
        <f t="shared" si="216"/>
        <v/>
      </c>
      <c r="CB290" s="23" t="str">
        <f t="shared" si="217"/>
        <v/>
      </c>
      <c r="CC290" s="87"/>
      <c r="CD290" s="87"/>
      <c r="CE290" s="87"/>
      <c r="CF290" s="23" t="str">
        <f t="shared" si="218"/>
        <v/>
      </c>
      <c r="CG290" s="87"/>
      <c r="CH290" s="23" t="str">
        <f t="shared" si="219"/>
        <v/>
      </c>
      <c r="CI290" s="23" t="str">
        <f t="shared" si="220"/>
        <v/>
      </c>
      <c r="CJ290" s="87"/>
      <c r="CK290" s="23" t="str">
        <f t="shared" si="221"/>
        <v/>
      </c>
      <c r="CL290" s="23" t="str">
        <f t="shared" si="222"/>
        <v/>
      </c>
      <c r="CO290" s="24">
        <f t="shared" si="223"/>
        <v>0</v>
      </c>
      <c r="CP290" s="24">
        <f t="shared" si="224"/>
        <v>0</v>
      </c>
      <c r="CQ290" s="87"/>
      <c r="CR290" s="87"/>
      <c r="CS290" s="87"/>
      <c r="CT290" s="24">
        <f t="shared" si="225"/>
        <v>0</v>
      </c>
      <c r="CU290" s="87"/>
      <c r="CV290" s="24">
        <f t="shared" si="226"/>
        <v>0</v>
      </c>
      <c r="CW290" s="24">
        <f t="shared" si="226"/>
        <v>0</v>
      </c>
      <c r="CX290" s="87"/>
      <c r="CY290" s="24">
        <f t="shared" si="227"/>
        <v>0</v>
      </c>
      <c r="CZ290" s="24">
        <f t="shared" si="227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12"/>
        <v>8</v>
      </c>
      <c r="E291" s="465">
        <f t="shared" si="237"/>
        <v>1</v>
      </c>
      <c r="F291" s="486">
        <f t="shared" si="237"/>
        <v>7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0</v>
      </c>
      <c r="X291" s="476">
        <v>1</v>
      </c>
      <c r="Y291" s="475">
        <v>1</v>
      </c>
      <c r="Z291" s="476">
        <v>1</v>
      </c>
      <c r="AA291" s="475">
        <v>0</v>
      </c>
      <c r="AB291" s="476">
        <v>3</v>
      </c>
      <c r="AC291" s="475">
        <v>0</v>
      </c>
      <c r="AD291" s="476">
        <v>1</v>
      </c>
      <c r="AE291" s="475">
        <v>0</v>
      </c>
      <c r="AF291" s="476">
        <v>1</v>
      </c>
      <c r="AG291" s="475">
        <v>0</v>
      </c>
      <c r="AH291" s="476">
        <v>0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5"/>
        <v/>
      </c>
      <c r="CA291" s="23" t="str">
        <f t="shared" si="216"/>
        <v/>
      </c>
      <c r="CB291" s="23" t="str">
        <f t="shared" si="217"/>
        <v/>
      </c>
      <c r="CC291" s="87"/>
      <c r="CD291" s="87"/>
      <c r="CE291" s="87"/>
      <c r="CF291" s="23" t="str">
        <f t="shared" si="218"/>
        <v/>
      </c>
      <c r="CG291" s="87"/>
      <c r="CH291" s="23" t="str">
        <f t="shared" si="219"/>
        <v/>
      </c>
      <c r="CI291" s="23" t="str">
        <f t="shared" si="220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21"/>
        <v/>
      </c>
      <c r="CL291" s="23" t="str">
        <f t="shared" si="222"/>
        <v/>
      </c>
      <c r="CO291" s="24">
        <f t="shared" si="223"/>
        <v>0</v>
      </c>
      <c r="CP291" s="24">
        <f t="shared" si="224"/>
        <v>0</v>
      </c>
      <c r="CQ291" s="87"/>
      <c r="CR291" s="87"/>
      <c r="CS291" s="87"/>
      <c r="CT291" s="24">
        <f t="shared" si="225"/>
        <v>0</v>
      </c>
      <c r="CU291" s="87"/>
      <c r="CV291" s="24">
        <f t="shared" si="226"/>
        <v>0</v>
      </c>
      <c r="CW291" s="24">
        <f t="shared" si="226"/>
        <v>0</v>
      </c>
      <c r="CX291" s="24">
        <f>IF(AND($D291&gt;0,AV291=""),1,IF(AV291&gt;$D291,1,0))</f>
        <v>0</v>
      </c>
      <c r="CY291" s="24">
        <f t="shared" si="227"/>
        <v>0</v>
      </c>
      <c r="CZ291" s="24">
        <f t="shared" si="227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12"/>
        <v>4</v>
      </c>
      <c r="E292" s="465">
        <f t="shared" si="237"/>
        <v>1</v>
      </c>
      <c r="F292" s="486">
        <f t="shared" si="237"/>
        <v>3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1</v>
      </c>
      <c r="Z292" s="476">
        <v>0</v>
      </c>
      <c r="AA292" s="475">
        <v>0</v>
      </c>
      <c r="AB292" s="476">
        <v>0</v>
      </c>
      <c r="AC292" s="475">
        <v>0</v>
      </c>
      <c r="AD292" s="476">
        <v>2</v>
      </c>
      <c r="AE292" s="475">
        <v>0</v>
      </c>
      <c r="AF292" s="476">
        <v>1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5"/>
        <v/>
      </c>
      <c r="CA292" s="23" t="str">
        <f t="shared" si="216"/>
        <v/>
      </c>
      <c r="CB292" s="23" t="str">
        <f t="shared" si="217"/>
        <v/>
      </c>
      <c r="CC292" s="87"/>
      <c r="CD292" s="87"/>
      <c r="CE292" s="87"/>
      <c r="CF292" s="23" t="str">
        <f t="shared" si="218"/>
        <v/>
      </c>
      <c r="CG292" s="87"/>
      <c r="CH292" s="23" t="str">
        <f t="shared" si="219"/>
        <v/>
      </c>
      <c r="CI292" s="23" t="str">
        <f t="shared" si="220"/>
        <v/>
      </c>
      <c r="CJ292" s="87"/>
      <c r="CK292" s="23" t="str">
        <f t="shared" si="221"/>
        <v/>
      </c>
      <c r="CL292" s="23" t="str">
        <f t="shared" si="222"/>
        <v/>
      </c>
      <c r="CO292" s="24">
        <f t="shared" si="223"/>
        <v>0</v>
      </c>
      <c r="CP292" s="24">
        <f t="shared" si="224"/>
        <v>0</v>
      </c>
      <c r="CQ292" s="87"/>
      <c r="CR292" s="87"/>
      <c r="CS292" s="87"/>
      <c r="CT292" s="24">
        <f t="shared" si="225"/>
        <v>0</v>
      </c>
      <c r="CU292" s="87"/>
      <c r="CV292" s="24">
        <f t="shared" si="226"/>
        <v>0</v>
      </c>
      <c r="CW292" s="24">
        <f t="shared" si="226"/>
        <v>0</v>
      </c>
      <c r="CX292" s="87"/>
      <c r="CY292" s="24">
        <f t="shared" si="227"/>
        <v>0</v>
      </c>
      <c r="CZ292" s="24">
        <f t="shared" si="227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12"/>
        <v>0</v>
      </c>
      <c r="E293" s="109">
        <f t="shared" si="237"/>
        <v>0</v>
      </c>
      <c r="F293" s="78">
        <f t="shared" si="237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5"/>
        <v/>
      </c>
      <c r="CA293" s="23" t="str">
        <f t="shared" si="216"/>
        <v/>
      </c>
      <c r="CB293" s="23" t="str">
        <f t="shared" si="217"/>
        <v/>
      </c>
      <c r="CC293" s="87"/>
      <c r="CD293" s="87"/>
      <c r="CE293" s="87"/>
      <c r="CF293" s="23" t="str">
        <f t="shared" si="218"/>
        <v/>
      </c>
      <c r="CG293" s="87"/>
      <c r="CH293" s="23" t="str">
        <f t="shared" si="219"/>
        <v/>
      </c>
      <c r="CI293" s="23" t="str">
        <f t="shared" si="220"/>
        <v/>
      </c>
      <c r="CJ293" s="87"/>
      <c r="CK293" s="23" t="str">
        <f t="shared" si="221"/>
        <v/>
      </c>
      <c r="CL293" s="23" t="str">
        <f t="shared" si="222"/>
        <v/>
      </c>
      <c r="CO293" s="24">
        <f t="shared" si="223"/>
        <v>0</v>
      </c>
      <c r="CP293" s="24">
        <f t="shared" si="224"/>
        <v>0</v>
      </c>
      <c r="CQ293" s="87"/>
      <c r="CR293" s="87"/>
      <c r="CS293" s="87"/>
      <c r="CT293" s="24">
        <f t="shared" si="225"/>
        <v>0</v>
      </c>
      <c r="CU293" s="87"/>
      <c r="CV293" s="24">
        <f t="shared" si="226"/>
        <v>0</v>
      </c>
      <c r="CW293" s="24">
        <f t="shared" si="226"/>
        <v>0</v>
      </c>
      <c r="CX293" s="87"/>
      <c r="CY293" s="24">
        <f t="shared" si="227"/>
        <v>0</v>
      </c>
      <c r="CZ293" s="24">
        <f t="shared" si="227"/>
        <v>0</v>
      </c>
    </row>
    <row r="294" spans="1:104" ht="15" customHeight="1" x14ac:dyDescent="0.25">
      <c r="A294" s="1322" t="s">
        <v>305</v>
      </c>
      <c r="B294" s="1325" t="s">
        <v>296</v>
      </c>
      <c r="C294" s="1325"/>
      <c r="D294" s="501">
        <f t="shared" si="212"/>
        <v>13</v>
      </c>
      <c r="E294" s="139">
        <f>SUM(O294+Q294+S294+U294+W294+Y294+AA294+AC294+AE294+AG294+AI294+AK294)</f>
        <v>4</v>
      </c>
      <c r="F294" s="661">
        <f>SUM(P294+R294+T294+V294+X294+Z294+AB294+AD294+AF294+AH294+AJ294+AL294)</f>
        <v>9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3</v>
      </c>
      <c r="AC294" s="461">
        <v>4</v>
      </c>
      <c r="AD294" s="463">
        <v>2</v>
      </c>
      <c r="AE294" s="461">
        <v>0</v>
      </c>
      <c r="AF294" s="463">
        <v>4</v>
      </c>
      <c r="AG294" s="461">
        <v>0</v>
      </c>
      <c r="AH294" s="463">
        <v>0</v>
      </c>
      <c r="AI294" s="461">
        <v>0</v>
      </c>
      <c r="AJ294" s="463">
        <v>0</v>
      </c>
      <c r="AK294" s="461">
        <v>0</v>
      </c>
      <c r="AL294" s="463">
        <v>0</v>
      </c>
      <c r="AM294" s="458">
        <v>0</v>
      </c>
      <c r="AN294" s="459">
        <v>0</v>
      </c>
      <c r="AO294" s="462">
        <v>2</v>
      </c>
      <c r="AP294" s="460">
        <v>2</v>
      </c>
      <c r="AQ294" s="646">
        <v>8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5"/>
        <v/>
      </c>
      <c r="CA294" s="23" t="str">
        <f t="shared" si="216"/>
        <v/>
      </c>
      <c r="CB294" s="23" t="str">
        <f t="shared" si="217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8"/>
        <v/>
      </c>
      <c r="CG294" s="87"/>
      <c r="CH294" s="23" t="str">
        <f t="shared" si="219"/>
        <v/>
      </c>
      <c r="CI294" s="23" t="str">
        <f t="shared" si="220"/>
        <v/>
      </c>
      <c r="CJ294" s="87"/>
      <c r="CK294" s="23" t="str">
        <f t="shared" si="221"/>
        <v/>
      </c>
      <c r="CL294" s="23" t="str">
        <f t="shared" si="222"/>
        <v/>
      </c>
      <c r="CO294" s="24">
        <f t="shared" si="223"/>
        <v>0</v>
      </c>
      <c r="CP294" s="24">
        <f t="shared" si="224"/>
        <v>0</v>
      </c>
      <c r="CQ294" s="24">
        <f>IF(AND($D294&gt;0,AO294=""),1,IF(AO294&gt;$D294,1,0))</f>
        <v>0</v>
      </c>
      <c r="CR294" s="24">
        <f t="shared" ref="CR294:CS295" si="238">IF(AND($D294&gt;0,AP294=""),1,IF(AP294&gt;$D294,1,0))</f>
        <v>0</v>
      </c>
      <c r="CS294" s="24">
        <f t="shared" si="238"/>
        <v>0</v>
      </c>
      <c r="CT294" s="24">
        <f t="shared" si="225"/>
        <v>0</v>
      </c>
      <c r="CU294" s="87"/>
      <c r="CV294" s="24">
        <f t="shared" si="226"/>
        <v>0</v>
      </c>
      <c r="CW294" s="24">
        <f t="shared" si="226"/>
        <v>0</v>
      </c>
      <c r="CX294" s="87"/>
      <c r="CY294" s="24">
        <f t="shared" si="227"/>
        <v>0</v>
      </c>
      <c r="CZ294" s="24">
        <f t="shared" si="227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12"/>
        <v>17</v>
      </c>
      <c r="E295" s="465">
        <f t="shared" ref="E295:F296" si="239">SUM(O295+Q295+S295+U295+W295+Y295+AA295+AC295+AE295+AG295+AI295+AK295)</f>
        <v>9</v>
      </c>
      <c r="F295" s="147">
        <f t="shared" si="239"/>
        <v>8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2</v>
      </c>
      <c r="AD295" s="469">
        <v>2</v>
      </c>
      <c r="AE295" s="468">
        <v>7</v>
      </c>
      <c r="AF295" s="469">
        <v>6</v>
      </c>
      <c r="AG295" s="468">
        <v>0</v>
      </c>
      <c r="AH295" s="469">
        <v>0</v>
      </c>
      <c r="AI295" s="468">
        <v>0</v>
      </c>
      <c r="AJ295" s="469">
        <v>0</v>
      </c>
      <c r="AK295" s="468">
        <v>0</v>
      </c>
      <c r="AL295" s="469">
        <v>0</v>
      </c>
      <c r="AM295" s="470">
        <v>0</v>
      </c>
      <c r="AN295" s="471">
        <v>0</v>
      </c>
      <c r="AO295" s="446"/>
      <c r="AP295" s="447"/>
      <c r="AQ295" s="461">
        <v>17</v>
      </c>
      <c r="AR295" s="468">
        <v>0</v>
      </c>
      <c r="AS295" s="447"/>
      <c r="AT295" s="466">
        <v>0</v>
      </c>
      <c r="AU295" s="469">
        <v>0</v>
      </c>
      <c r="AV295" s="447"/>
      <c r="AW295" s="466">
        <v>0</v>
      </c>
      <c r="AX295" s="469">
        <v>0</v>
      </c>
      <c r="AY295" t="str">
        <f t="shared" si="215"/>
        <v/>
      </c>
      <c r="CA295" s="23" t="str">
        <f t="shared" si="216"/>
        <v/>
      </c>
      <c r="CB295" s="23" t="str">
        <f t="shared" si="217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8"/>
        <v/>
      </c>
      <c r="CG295" s="87"/>
      <c r="CH295" s="23" t="str">
        <f t="shared" si="219"/>
        <v/>
      </c>
      <c r="CI295" s="23" t="str">
        <f t="shared" si="220"/>
        <v/>
      </c>
      <c r="CJ295" s="87"/>
      <c r="CK295" s="23" t="str">
        <f t="shared" si="221"/>
        <v/>
      </c>
      <c r="CL295" s="23" t="str">
        <f t="shared" si="222"/>
        <v/>
      </c>
      <c r="CO295" s="24">
        <f t="shared" si="223"/>
        <v>0</v>
      </c>
      <c r="CP295" s="24">
        <f t="shared" si="224"/>
        <v>0</v>
      </c>
      <c r="CQ295" s="87"/>
      <c r="CR295" s="87"/>
      <c r="CS295" s="24">
        <f t="shared" si="238"/>
        <v>0</v>
      </c>
      <c r="CT295" s="24">
        <f t="shared" si="225"/>
        <v>0</v>
      </c>
      <c r="CU295" s="87"/>
      <c r="CV295" s="24">
        <f t="shared" si="226"/>
        <v>0</v>
      </c>
      <c r="CW295" s="24">
        <f t="shared" si="226"/>
        <v>0</v>
      </c>
      <c r="CX295" s="87"/>
      <c r="CY295" s="24">
        <f t="shared" si="227"/>
        <v>0</v>
      </c>
      <c r="CZ295" s="24">
        <f t="shared" si="227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12"/>
        <v>15</v>
      </c>
      <c r="E296" s="465">
        <f t="shared" si="239"/>
        <v>5</v>
      </c>
      <c r="F296" s="147">
        <f t="shared" si="239"/>
        <v>10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3</v>
      </c>
      <c r="AC296" s="468">
        <v>4</v>
      </c>
      <c r="AD296" s="469">
        <v>3</v>
      </c>
      <c r="AE296" s="468">
        <v>1</v>
      </c>
      <c r="AF296" s="469">
        <v>4</v>
      </c>
      <c r="AG296" s="468">
        <v>0</v>
      </c>
      <c r="AH296" s="469">
        <v>0</v>
      </c>
      <c r="AI296" s="468">
        <v>0</v>
      </c>
      <c r="AJ296" s="469">
        <v>0</v>
      </c>
      <c r="AK296" s="468">
        <v>0</v>
      </c>
      <c r="AL296" s="469">
        <v>0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5"/>
        <v/>
      </c>
      <c r="CA296" s="23" t="str">
        <f t="shared" si="216"/>
        <v/>
      </c>
      <c r="CB296" s="23" t="str">
        <f t="shared" si="217"/>
        <v/>
      </c>
      <c r="CC296" s="87"/>
      <c r="CD296" s="87"/>
      <c r="CE296" s="87"/>
      <c r="CF296" s="23" t="str">
        <f t="shared" si="218"/>
        <v/>
      </c>
      <c r="CG296" s="87"/>
      <c r="CH296" s="23" t="str">
        <f t="shared" si="219"/>
        <v/>
      </c>
      <c r="CI296" s="23" t="str">
        <f t="shared" si="220"/>
        <v/>
      </c>
      <c r="CJ296" s="87"/>
      <c r="CK296" s="23" t="str">
        <f t="shared" si="221"/>
        <v/>
      </c>
      <c r="CL296" s="23" t="str">
        <f t="shared" si="222"/>
        <v/>
      </c>
      <c r="CO296" s="24">
        <f t="shared" si="223"/>
        <v>0</v>
      </c>
      <c r="CP296" s="24">
        <f t="shared" si="224"/>
        <v>0</v>
      </c>
      <c r="CQ296" s="87"/>
      <c r="CR296" s="87"/>
      <c r="CS296" s="87"/>
      <c r="CT296" s="24">
        <f t="shared" si="225"/>
        <v>0</v>
      </c>
      <c r="CU296" s="87"/>
      <c r="CV296" s="24">
        <f t="shared" si="226"/>
        <v>0</v>
      </c>
      <c r="CW296" s="24">
        <f t="shared" si="226"/>
        <v>0</v>
      </c>
      <c r="CX296" s="87"/>
      <c r="CY296" s="24">
        <f t="shared" si="227"/>
        <v>0</v>
      </c>
      <c r="CZ296" s="24">
        <f t="shared" si="227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12"/>
        <v>27</v>
      </c>
      <c r="E297" s="465">
        <f>SUM(O297+Q297+S297+U297+W297+Y297+AA297+AC297+AE297+AG297+AI297+AK297)</f>
        <v>11</v>
      </c>
      <c r="F297" s="147">
        <f>SUM(+P297+R297+T297+V297+X297+Z297+AB297+AD297+AF297+AH297+AJ297+AL297)</f>
        <v>16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2</v>
      </c>
      <c r="AD297" s="476">
        <v>6</v>
      </c>
      <c r="AE297" s="475">
        <v>9</v>
      </c>
      <c r="AF297" s="476">
        <v>10</v>
      </c>
      <c r="AG297" s="475">
        <v>0</v>
      </c>
      <c r="AH297" s="476">
        <v>0</v>
      </c>
      <c r="AI297" s="475">
        <v>0</v>
      </c>
      <c r="AJ297" s="476">
        <v>0</v>
      </c>
      <c r="AK297" s="475">
        <v>0</v>
      </c>
      <c r="AL297" s="476">
        <v>0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5"/>
        <v/>
      </c>
      <c r="CA297" s="23" t="str">
        <f t="shared" si="216"/>
        <v/>
      </c>
      <c r="CB297" s="23" t="str">
        <f t="shared" si="217"/>
        <v/>
      </c>
      <c r="CC297" s="87"/>
      <c r="CD297" s="87"/>
      <c r="CE297" s="87"/>
      <c r="CF297" s="23" t="str">
        <f t="shared" si="218"/>
        <v/>
      </c>
      <c r="CG297" s="87"/>
      <c r="CH297" s="23" t="str">
        <f t="shared" si="219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21"/>
        <v/>
      </c>
      <c r="CL297" s="23" t="str">
        <f t="shared" si="222"/>
        <v/>
      </c>
      <c r="CO297" s="24">
        <f t="shared" si="223"/>
        <v>0</v>
      </c>
      <c r="CP297" s="24">
        <f t="shared" si="224"/>
        <v>0</v>
      </c>
      <c r="CQ297" s="87"/>
      <c r="CR297" s="87"/>
      <c r="CS297" s="87"/>
      <c r="CT297" s="24">
        <f t="shared" si="225"/>
        <v>0</v>
      </c>
      <c r="CU297" s="87"/>
      <c r="CV297" s="24">
        <f t="shared" si="226"/>
        <v>0</v>
      </c>
      <c r="CW297" s="24">
        <f t="shared" si="226"/>
        <v>0</v>
      </c>
      <c r="CX297" s="24">
        <f>IF(AND($D297&gt;0,AV297=""),1,IF(AV297&gt;$D297,1,0))</f>
        <v>0</v>
      </c>
      <c r="CY297" s="24">
        <f t="shared" si="227"/>
        <v>0</v>
      </c>
      <c r="CZ297" s="24">
        <f t="shared" si="227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12"/>
        <v>10</v>
      </c>
      <c r="E298" s="465">
        <f>SUM(O298+Q298+S298+U298+W298+Y298+AA298+AC298+AE298+AG298+AI298+AK298)</f>
        <v>2</v>
      </c>
      <c r="F298" s="147">
        <f>SUM(P298+R298+T298+V298+X298+Z298+AB298+AD298+AF298+AH298+AJ298+AL298)</f>
        <v>8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1</v>
      </c>
      <c r="AC298" s="475">
        <v>1</v>
      </c>
      <c r="AD298" s="476">
        <v>4</v>
      </c>
      <c r="AE298" s="475">
        <v>1</v>
      </c>
      <c r="AF298" s="476">
        <v>3</v>
      </c>
      <c r="AG298" s="475">
        <v>0</v>
      </c>
      <c r="AH298" s="476">
        <v>0</v>
      </c>
      <c r="AI298" s="475">
        <v>0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5"/>
        <v/>
      </c>
      <c r="CA298" s="23" t="str">
        <f t="shared" si="216"/>
        <v/>
      </c>
      <c r="CB298" s="23" t="str">
        <f t="shared" si="217"/>
        <v/>
      </c>
      <c r="CC298" s="87"/>
      <c r="CD298" s="87"/>
      <c r="CE298" s="87"/>
      <c r="CF298" s="23" t="str">
        <f t="shared" si="218"/>
        <v/>
      </c>
      <c r="CG298" s="87"/>
      <c r="CH298" s="23" t="str">
        <f t="shared" si="219"/>
        <v/>
      </c>
      <c r="CI298" s="23" t="str">
        <f t="shared" si="220"/>
        <v/>
      </c>
      <c r="CJ298" s="87"/>
      <c r="CK298" s="23" t="str">
        <f t="shared" si="221"/>
        <v/>
      </c>
      <c r="CL298" s="23" t="str">
        <f t="shared" si="222"/>
        <v/>
      </c>
      <c r="CO298" s="24">
        <f t="shared" si="223"/>
        <v>0</v>
      </c>
      <c r="CP298" s="24">
        <f t="shared" si="224"/>
        <v>0</v>
      </c>
      <c r="CQ298" s="87"/>
      <c r="CR298" s="87"/>
      <c r="CS298" s="87"/>
      <c r="CT298" s="24">
        <f t="shared" si="225"/>
        <v>0</v>
      </c>
      <c r="CU298" s="87"/>
      <c r="CV298" s="24">
        <f t="shared" si="226"/>
        <v>0</v>
      </c>
      <c r="CW298" s="24">
        <f t="shared" si="226"/>
        <v>0</v>
      </c>
      <c r="CX298" s="87"/>
      <c r="CY298" s="24">
        <f t="shared" si="227"/>
        <v>0</v>
      </c>
      <c r="CZ298" s="24">
        <f t="shared" si="227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12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5"/>
        <v/>
      </c>
      <c r="CA299" s="23" t="str">
        <f t="shared" si="216"/>
        <v/>
      </c>
      <c r="CB299" s="23" t="str">
        <f t="shared" si="217"/>
        <v/>
      </c>
      <c r="CC299" s="87"/>
      <c r="CD299" s="87"/>
      <c r="CE299" s="87"/>
      <c r="CF299" s="23" t="str">
        <f t="shared" si="218"/>
        <v/>
      </c>
      <c r="CG299" s="87"/>
      <c r="CH299" s="23" t="str">
        <f t="shared" si="219"/>
        <v/>
      </c>
      <c r="CI299" s="23" t="str">
        <f t="shared" si="220"/>
        <v/>
      </c>
      <c r="CJ299" s="87"/>
      <c r="CK299" s="23" t="str">
        <f t="shared" si="221"/>
        <v/>
      </c>
      <c r="CL299" s="23" t="str">
        <f t="shared" si="222"/>
        <v/>
      </c>
      <c r="CO299" s="24">
        <f t="shared" si="223"/>
        <v>0</v>
      </c>
      <c r="CP299" s="24">
        <f t="shared" si="224"/>
        <v>0</v>
      </c>
      <c r="CQ299" s="87"/>
      <c r="CR299" s="87"/>
      <c r="CS299" s="87"/>
      <c r="CT299" s="24">
        <f t="shared" si="225"/>
        <v>0</v>
      </c>
      <c r="CU299" s="87"/>
      <c r="CV299" s="24">
        <f t="shared" si="226"/>
        <v>0</v>
      </c>
      <c r="CW299" s="24">
        <f t="shared" si="226"/>
        <v>0</v>
      </c>
      <c r="CX299" s="87"/>
      <c r="CY299" s="24">
        <f t="shared" si="227"/>
        <v>0</v>
      </c>
      <c r="CZ299" s="24">
        <f t="shared" si="227"/>
        <v>0</v>
      </c>
    </row>
    <row r="300" spans="1:104" ht="15" customHeight="1" x14ac:dyDescent="0.25">
      <c r="A300" s="1326" t="s">
        <v>306</v>
      </c>
      <c r="B300" s="1325" t="s">
        <v>296</v>
      </c>
      <c r="C300" s="1325"/>
      <c r="D300" s="501">
        <f t="shared" si="212"/>
        <v>0</v>
      </c>
      <c r="E300" s="139">
        <f>SUM(W300+Y300+AA300+AC300+AE300+AG300+AI300+AK300)</f>
        <v>0</v>
      </c>
      <c r="F300" s="661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646"/>
      <c r="AR300" s="461"/>
      <c r="AS300" s="447"/>
      <c r="AT300" s="462"/>
      <c r="AU300" s="463"/>
      <c r="AV300" s="447"/>
      <c r="AW300" s="462"/>
      <c r="AX300" s="463"/>
      <c r="AY300" t="str">
        <f t="shared" si="215"/>
        <v/>
      </c>
      <c r="CA300" s="23" t="str">
        <f t="shared" si="216"/>
        <v/>
      </c>
      <c r="CB300" s="23" t="str">
        <f t="shared" si="217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8"/>
        <v/>
      </c>
      <c r="CG300" s="87"/>
      <c r="CH300" s="23" t="str">
        <f t="shared" si="219"/>
        <v/>
      </c>
      <c r="CI300" s="23" t="str">
        <f t="shared" si="220"/>
        <v/>
      </c>
      <c r="CJ300" s="87"/>
      <c r="CK300" s="23" t="str">
        <f t="shared" si="221"/>
        <v/>
      </c>
      <c r="CL300" s="23" t="str">
        <f t="shared" si="222"/>
        <v/>
      </c>
      <c r="CO300" s="24">
        <f t="shared" si="223"/>
        <v>0</v>
      </c>
      <c r="CP300" s="24">
        <f t="shared" si="224"/>
        <v>0</v>
      </c>
      <c r="CQ300" s="24">
        <f>IF(AND($D300&gt;0,AO300=""),1,IF(AO300&gt;$D300,1,0))</f>
        <v>0</v>
      </c>
      <c r="CR300" s="24">
        <f t="shared" ref="CR300:CS301" si="240">IF(AND($D300&gt;0,AP300=""),1,IF(AP300&gt;$D300,1,0))</f>
        <v>0</v>
      </c>
      <c r="CS300" s="24">
        <f t="shared" si="240"/>
        <v>0</v>
      </c>
      <c r="CT300" s="24">
        <f t="shared" si="225"/>
        <v>0</v>
      </c>
      <c r="CU300" s="87"/>
      <c r="CV300" s="24">
        <f t="shared" si="226"/>
        <v>0</v>
      </c>
      <c r="CW300" s="24">
        <f t="shared" si="226"/>
        <v>0</v>
      </c>
      <c r="CX300" s="87"/>
      <c r="CY300" s="24">
        <f t="shared" si="227"/>
        <v>0</v>
      </c>
      <c r="CZ300" s="24">
        <f t="shared" si="227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12"/>
        <v>0</v>
      </c>
      <c r="E301" s="465">
        <f t="shared" ref="E301:E311" si="241">SUM(W301+Y301+AA301+AC301+AE301+AG301+AI301+AK301)</f>
        <v>0</v>
      </c>
      <c r="F301" s="486">
        <f t="shared" ref="F301:F311" si="242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/>
      <c r="AS301" s="447"/>
      <c r="AT301" s="466"/>
      <c r="AU301" s="469"/>
      <c r="AV301" s="447"/>
      <c r="AW301" s="466"/>
      <c r="AX301" s="469"/>
      <c r="AY301" t="str">
        <f t="shared" si="215"/>
        <v/>
      </c>
      <c r="CA301" s="23" t="str">
        <f t="shared" si="216"/>
        <v/>
      </c>
      <c r="CB301" s="23" t="str">
        <f t="shared" si="217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8"/>
        <v/>
      </c>
      <c r="CG301" s="87"/>
      <c r="CH301" s="23" t="str">
        <f t="shared" si="219"/>
        <v/>
      </c>
      <c r="CI301" s="23" t="str">
        <f t="shared" si="220"/>
        <v/>
      </c>
      <c r="CJ301" s="87"/>
      <c r="CK301" s="23" t="str">
        <f t="shared" si="221"/>
        <v/>
      </c>
      <c r="CL301" s="23" t="str">
        <f t="shared" si="222"/>
        <v/>
      </c>
      <c r="CO301" s="24">
        <f t="shared" si="223"/>
        <v>0</v>
      </c>
      <c r="CP301" s="24">
        <f t="shared" si="224"/>
        <v>0</v>
      </c>
      <c r="CQ301" s="87"/>
      <c r="CR301" s="87"/>
      <c r="CS301" s="24">
        <f t="shared" si="240"/>
        <v>0</v>
      </c>
      <c r="CT301" s="24">
        <f t="shared" si="225"/>
        <v>0</v>
      </c>
      <c r="CU301" s="87"/>
      <c r="CV301" s="24">
        <f t="shared" si="226"/>
        <v>0</v>
      </c>
      <c r="CW301" s="24">
        <f t="shared" si="226"/>
        <v>0</v>
      </c>
      <c r="CX301" s="87"/>
      <c r="CY301" s="24">
        <f t="shared" si="227"/>
        <v>0</v>
      </c>
      <c r="CZ301" s="24">
        <f t="shared" si="227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12"/>
        <v>0</v>
      </c>
      <c r="E302" s="465">
        <f t="shared" si="241"/>
        <v>0</v>
      </c>
      <c r="F302" s="147">
        <f t="shared" si="242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/>
      <c r="AS302" s="447"/>
      <c r="AT302" s="466"/>
      <c r="AU302" s="469"/>
      <c r="AV302" s="447"/>
      <c r="AW302" s="466"/>
      <c r="AX302" s="469"/>
      <c r="AY302" t="str">
        <f t="shared" si="215"/>
        <v/>
      </c>
      <c r="CA302" s="23" t="str">
        <f t="shared" si="216"/>
        <v/>
      </c>
      <c r="CB302" s="23" t="str">
        <f t="shared" si="217"/>
        <v/>
      </c>
      <c r="CC302" s="87"/>
      <c r="CD302" s="87"/>
      <c r="CE302" s="87"/>
      <c r="CF302" s="23" t="str">
        <f t="shared" si="218"/>
        <v/>
      </c>
      <c r="CG302" s="87"/>
      <c r="CH302" s="23" t="str">
        <f t="shared" si="219"/>
        <v/>
      </c>
      <c r="CI302" s="23" t="str">
        <f t="shared" si="220"/>
        <v/>
      </c>
      <c r="CJ302" s="87"/>
      <c r="CK302" s="23" t="str">
        <f t="shared" si="221"/>
        <v/>
      </c>
      <c r="CL302" s="23" t="str">
        <f t="shared" si="222"/>
        <v/>
      </c>
      <c r="CO302" s="24">
        <f t="shared" si="223"/>
        <v>0</v>
      </c>
      <c r="CP302" s="24">
        <f t="shared" si="224"/>
        <v>0</v>
      </c>
      <c r="CQ302" s="87"/>
      <c r="CR302" s="87"/>
      <c r="CS302" s="87"/>
      <c r="CT302" s="24">
        <f t="shared" si="225"/>
        <v>0</v>
      </c>
      <c r="CU302" s="87"/>
      <c r="CV302" s="24">
        <f t="shared" si="226"/>
        <v>0</v>
      </c>
      <c r="CW302" s="24">
        <f t="shared" si="226"/>
        <v>0</v>
      </c>
      <c r="CX302" s="87"/>
      <c r="CY302" s="24">
        <f t="shared" si="227"/>
        <v>0</v>
      </c>
      <c r="CZ302" s="24">
        <f t="shared" si="227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12"/>
        <v>0</v>
      </c>
      <c r="E303" s="465">
        <f t="shared" si="241"/>
        <v>0</v>
      </c>
      <c r="F303" s="147">
        <f t="shared" si="242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/>
      <c r="AS303" s="447"/>
      <c r="AT303" s="473"/>
      <c r="AU303" s="476"/>
      <c r="AV303" s="469"/>
      <c r="AW303" s="473"/>
      <c r="AX303" s="476"/>
      <c r="AY303" t="str">
        <f t="shared" si="215"/>
        <v/>
      </c>
      <c r="CA303" s="23" t="str">
        <f t="shared" si="216"/>
        <v/>
      </c>
      <c r="CB303" s="23" t="str">
        <f t="shared" si="217"/>
        <v/>
      </c>
      <c r="CC303" s="87"/>
      <c r="CD303" s="87"/>
      <c r="CE303" s="87"/>
      <c r="CF303" s="23" t="str">
        <f t="shared" si="218"/>
        <v/>
      </c>
      <c r="CG303" s="87"/>
      <c r="CH303" s="23" t="str">
        <f t="shared" si="219"/>
        <v/>
      </c>
      <c r="CI303" s="23" t="str">
        <f t="shared" si="220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21"/>
        <v/>
      </c>
      <c r="CL303" s="23" t="str">
        <f t="shared" si="222"/>
        <v/>
      </c>
      <c r="CO303" s="24">
        <f t="shared" si="223"/>
        <v>0</v>
      </c>
      <c r="CP303" s="24">
        <f t="shared" si="224"/>
        <v>0</v>
      </c>
      <c r="CQ303" s="87"/>
      <c r="CR303" s="87"/>
      <c r="CS303" s="87"/>
      <c r="CT303" s="24">
        <f t="shared" si="225"/>
        <v>0</v>
      </c>
      <c r="CU303" s="87"/>
      <c r="CV303" s="24">
        <f t="shared" si="226"/>
        <v>0</v>
      </c>
      <c r="CW303" s="24">
        <f t="shared" si="226"/>
        <v>0</v>
      </c>
      <c r="CX303" s="24">
        <f>IF(AND($D303&gt;0,AV303=""),1,IF(AV303&gt;$D303,1,0))</f>
        <v>0</v>
      </c>
      <c r="CY303" s="24">
        <f t="shared" si="227"/>
        <v>0</v>
      </c>
      <c r="CZ303" s="24">
        <f t="shared" si="227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12"/>
        <v>0</v>
      </c>
      <c r="E304" s="465">
        <f t="shared" si="241"/>
        <v>0</v>
      </c>
      <c r="F304" s="147">
        <f t="shared" si="242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/>
      <c r="AS304" s="480"/>
      <c r="AT304" s="473"/>
      <c r="AU304" s="476"/>
      <c r="AV304" s="480"/>
      <c r="AW304" s="473"/>
      <c r="AX304" s="476"/>
      <c r="AY304" t="str">
        <f t="shared" si="215"/>
        <v/>
      </c>
      <c r="CA304" s="23" t="str">
        <f t="shared" si="216"/>
        <v/>
      </c>
      <c r="CB304" s="23" t="str">
        <f t="shared" si="217"/>
        <v/>
      </c>
      <c r="CC304" s="87"/>
      <c r="CD304" s="87"/>
      <c r="CE304" s="87"/>
      <c r="CF304" s="23" t="str">
        <f t="shared" si="218"/>
        <v/>
      </c>
      <c r="CG304" s="87"/>
      <c r="CH304" s="23" t="str">
        <f t="shared" si="219"/>
        <v/>
      </c>
      <c r="CI304" s="23" t="str">
        <f t="shared" si="220"/>
        <v/>
      </c>
      <c r="CJ304" s="87"/>
      <c r="CK304" s="23" t="str">
        <f t="shared" si="221"/>
        <v/>
      </c>
      <c r="CL304" s="23" t="str">
        <f t="shared" si="222"/>
        <v/>
      </c>
      <c r="CO304" s="24">
        <f t="shared" si="223"/>
        <v>0</v>
      </c>
      <c r="CP304" s="24">
        <f t="shared" si="224"/>
        <v>0</v>
      </c>
      <c r="CQ304" s="87"/>
      <c r="CR304" s="87"/>
      <c r="CS304" s="87"/>
      <c r="CT304" s="24">
        <f t="shared" si="225"/>
        <v>0</v>
      </c>
      <c r="CU304" s="87"/>
      <c r="CV304" s="24">
        <f t="shared" si="226"/>
        <v>0</v>
      </c>
      <c r="CW304" s="24">
        <f t="shared" si="226"/>
        <v>0</v>
      </c>
      <c r="CX304" s="87"/>
      <c r="CY304" s="24">
        <f t="shared" si="227"/>
        <v>0</v>
      </c>
      <c r="CZ304" s="24">
        <f t="shared" si="227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12"/>
        <v>0</v>
      </c>
      <c r="E305" s="109">
        <f t="shared" si="241"/>
        <v>0</v>
      </c>
      <c r="F305" s="78">
        <f t="shared" si="242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/>
      <c r="AS305" s="457"/>
      <c r="AT305" s="451"/>
      <c r="AU305" s="454"/>
      <c r="AV305" s="457"/>
      <c r="AW305" s="451"/>
      <c r="AX305" s="454"/>
      <c r="AY305" t="str">
        <f t="shared" si="215"/>
        <v/>
      </c>
      <c r="CA305" s="23" t="str">
        <f t="shared" si="216"/>
        <v/>
      </c>
      <c r="CB305" s="23" t="str">
        <f t="shared" si="217"/>
        <v/>
      </c>
      <c r="CC305" s="87"/>
      <c r="CD305" s="87"/>
      <c r="CE305" s="87"/>
      <c r="CF305" s="23" t="str">
        <f t="shared" si="218"/>
        <v/>
      </c>
      <c r="CG305" s="87"/>
      <c r="CH305" s="23" t="str">
        <f t="shared" si="219"/>
        <v/>
      </c>
      <c r="CI305" s="23" t="str">
        <f t="shared" si="220"/>
        <v/>
      </c>
      <c r="CJ305" s="87"/>
      <c r="CK305" s="23" t="str">
        <f t="shared" si="221"/>
        <v/>
      </c>
      <c r="CL305" s="23" t="str">
        <f t="shared" si="222"/>
        <v/>
      </c>
      <c r="CO305" s="24">
        <f t="shared" si="223"/>
        <v>0</v>
      </c>
      <c r="CP305" s="24">
        <f t="shared" si="224"/>
        <v>0</v>
      </c>
      <c r="CQ305" s="87"/>
      <c r="CR305" s="87"/>
      <c r="CS305" s="87"/>
      <c r="CT305" s="24">
        <f t="shared" si="225"/>
        <v>0</v>
      </c>
      <c r="CU305" s="87"/>
      <c r="CV305" s="24">
        <f t="shared" si="226"/>
        <v>0</v>
      </c>
      <c r="CW305" s="24">
        <f t="shared" si="226"/>
        <v>0</v>
      </c>
      <c r="CX305" s="87"/>
      <c r="CY305" s="24">
        <f t="shared" si="227"/>
        <v>0</v>
      </c>
      <c r="CZ305" s="24">
        <f t="shared" si="227"/>
        <v>0</v>
      </c>
    </row>
    <row r="306" spans="1:104" ht="15" customHeight="1" x14ac:dyDescent="0.25">
      <c r="A306" s="1322" t="s">
        <v>307</v>
      </c>
      <c r="B306" s="1325" t="s">
        <v>296</v>
      </c>
      <c r="C306" s="1325"/>
      <c r="D306" s="501">
        <f t="shared" si="212"/>
        <v>0</v>
      </c>
      <c r="E306" s="139">
        <f t="shared" si="241"/>
        <v>0</v>
      </c>
      <c r="F306" s="661">
        <f t="shared" si="242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646"/>
      <c r="AR306" s="461"/>
      <c r="AS306" s="447"/>
      <c r="AT306" s="462"/>
      <c r="AU306" s="463"/>
      <c r="AV306" s="447"/>
      <c r="AW306" s="462"/>
      <c r="AX306" s="463"/>
      <c r="AY306" t="str">
        <f t="shared" si="215"/>
        <v/>
      </c>
      <c r="CA306" s="23" t="str">
        <f t="shared" si="216"/>
        <v/>
      </c>
      <c r="CB306" s="23" t="str">
        <f t="shared" si="217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8"/>
        <v/>
      </c>
      <c r="CG306" s="87"/>
      <c r="CH306" s="23" t="str">
        <f t="shared" si="219"/>
        <v/>
      </c>
      <c r="CI306" s="23" t="str">
        <f t="shared" si="220"/>
        <v/>
      </c>
      <c r="CJ306" s="87"/>
      <c r="CK306" s="23" t="str">
        <f t="shared" si="221"/>
        <v/>
      </c>
      <c r="CL306" s="23" t="str">
        <f t="shared" si="222"/>
        <v/>
      </c>
      <c r="CO306" s="24">
        <f t="shared" si="223"/>
        <v>0</v>
      </c>
      <c r="CP306" s="24">
        <f t="shared" si="224"/>
        <v>0</v>
      </c>
      <c r="CQ306" s="24">
        <f>IF(AND($D306&gt;0,AO306=""),1,IF(AO306&gt;$D306,1,0))</f>
        <v>0</v>
      </c>
      <c r="CR306" s="24">
        <f t="shared" ref="CR306:CS307" si="243">IF(AND($D306&gt;0,AP306=""),1,IF(AP306&gt;$D306,1,0))</f>
        <v>0</v>
      </c>
      <c r="CS306" s="24">
        <f t="shared" si="243"/>
        <v>0</v>
      </c>
      <c r="CT306" s="24">
        <f t="shared" si="225"/>
        <v>0</v>
      </c>
      <c r="CU306" s="87"/>
      <c r="CV306" s="24">
        <f t="shared" si="226"/>
        <v>0</v>
      </c>
      <c r="CW306" s="24">
        <f t="shared" si="226"/>
        <v>0</v>
      </c>
      <c r="CX306" s="87"/>
      <c r="CY306" s="24">
        <f t="shared" si="227"/>
        <v>0</v>
      </c>
      <c r="CZ306" s="24">
        <f t="shared" si="227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12"/>
        <v>0</v>
      </c>
      <c r="E307" s="465">
        <f>SUM(W307+Y307+AA307+AC307+AE307+AG307+AI307+AK307)</f>
        <v>0</v>
      </c>
      <c r="F307" s="147">
        <f t="shared" si="242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/>
      <c r="AS307" s="447"/>
      <c r="AT307" s="466"/>
      <c r="AU307" s="469"/>
      <c r="AV307" s="447"/>
      <c r="AW307" s="466"/>
      <c r="AX307" s="469"/>
      <c r="AY307" t="str">
        <f t="shared" si="215"/>
        <v/>
      </c>
      <c r="CA307" s="23" t="str">
        <f t="shared" si="216"/>
        <v/>
      </c>
      <c r="CB307" s="23" t="str">
        <f t="shared" si="217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8"/>
        <v/>
      </c>
      <c r="CG307" s="87"/>
      <c r="CH307" s="23" t="str">
        <f t="shared" si="219"/>
        <v/>
      </c>
      <c r="CI307" s="23" t="str">
        <f t="shared" si="220"/>
        <v/>
      </c>
      <c r="CJ307" s="87"/>
      <c r="CK307" s="23" t="str">
        <f t="shared" si="221"/>
        <v/>
      </c>
      <c r="CL307" s="23" t="str">
        <f t="shared" si="222"/>
        <v/>
      </c>
      <c r="CO307" s="24">
        <f t="shared" si="223"/>
        <v>0</v>
      </c>
      <c r="CP307" s="24">
        <f t="shared" si="224"/>
        <v>0</v>
      </c>
      <c r="CQ307" s="87"/>
      <c r="CR307" s="87"/>
      <c r="CS307" s="24">
        <f t="shared" si="243"/>
        <v>0</v>
      </c>
      <c r="CT307" s="24">
        <f t="shared" si="225"/>
        <v>0</v>
      </c>
      <c r="CU307" s="87"/>
      <c r="CV307" s="24">
        <f t="shared" si="226"/>
        <v>0</v>
      </c>
      <c r="CW307" s="24">
        <f t="shared" si="226"/>
        <v>0</v>
      </c>
      <c r="CX307" s="87"/>
      <c r="CY307" s="24">
        <f t="shared" si="227"/>
        <v>0</v>
      </c>
      <c r="CZ307" s="24">
        <f t="shared" si="227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12"/>
        <v>0</v>
      </c>
      <c r="E308" s="465">
        <f t="shared" si="241"/>
        <v>0</v>
      </c>
      <c r="F308" s="147">
        <f t="shared" si="242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/>
      <c r="AS308" s="447"/>
      <c r="AT308" s="466"/>
      <c r="AU308" s="469"/>
      <c r="AV308" s="447"/>
      <c r="AW308" s="466"/>
      <c r="AX308" s="469"/>
      <c r="AY308" t="str">
        <f t="shared" si="215"/>
        <v/>
      </c>
      <c r="CA308" s="23" t="str">
        <f t="shared" si="216"/>
        <v/>
      </c>
      <c r="CB308" s="23" t="str">
        <f t="shared" si="217"/>
        <v/>
      </c>
      <c r="CC308" s="87"/>
      <c r="CD308" s="87"/>
      <c r="CE308" s="87"/>
      <c r="CF308" s="23" t="str">
        <f t="shared" si="218"/>
        <v/>
      </c>
      <c r="CG308" s="87"/>
      <c r="CH308" s="23" t="str">
        <f t="shared" si="219"/>
        <v/>
      </c>
      <c r="CI308" s="23" t="str">
        <f t="shared" si="220"/>
        <v/>
      </c>
      <c r="CJ308" s="87"/>
      <c r="CK308" s="23" t="str">
        <f t="shared" si="221"/>
        <v/>
      </c>
      <c r="CL308" s="23" t="str">
        <f t="shared" si="222"/>
        <v/>
      </c>
      <c r="CO308" s="24">
        <f t="shared" si="223"/>
        <v>0</v>
      </c>
      <c r="CP308" s="24">
        <f t="shared" si="224"/>
        <v>0</v>
      </c>
      <c r="CQ308" s="87"/>
      <c r="CR308" s="87"/>
      <c r="CS308" s="87"/>
      <c r="CT308" s="24">
        <f t="shared" si="225"/>
        <v>0</v>
      </c>
      <c r="CU308" s="87"/>
      <c r="CV308" s="24">
        <f t="shared" si="226"/>
        <v>0</v>
      </c>
      <c r="CW308" s="24">
        <f t="shared" si="226"/>
        <v>0</v>
      </c>
      <c r="CX308" s="87"/>
      <c r="CY308" s="24">
        <f t="shared" si="227"/>
        <v>0</v>
      </c>
      <c r="CZ308" s="24">
        <f t="shared" si="227"/>
        <v>0</v>
      </c>
    </row>
    <row r="309" spans="1:104" x14ac:dyDescent="0.25">
      <c r="A309" s="1323"/>
      <c r="B309" s="1279" t="s">
        <v>299</v>
      </c>
      <c r="C309" s="1281"/>
      <c r="D309" s="464">
        <f t="shared" si="212"/>
        <v>0</v>
      </c>
      <c r="E309" s="465">
        <f t="shared" si="241"/>
        <v>0</v>
      </c>
      <c r="F309" s="147">
        <f t="shared" si="242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/>
      <c r="AS309" s="447"/>
      <c r="AT309" s="473"/>
      <c r="AU309" s="476"/>
      <c r="AV309" s="469"/>
      <c r="AW309" s="473"/>
      <c r="AX309" s="476"/>
      <c r="AY309" t="str">
        <f t="shared" si="215"/>
        <v/>
      </c>
      <c r="CA309" s="23" t="str">
        <f t="shared" si="216"/>
        <v/>
      </c>
      <c r="CB309" s="23" t="str">
        <f t="shared" si="217"/>
        <v/>
      </c>
      <c r="CC309" s="87"/>
      <c r="CD309" s="87"/>
      <c r="CE309" s="87"/>
      <c r="CF309" s="23" t="str">
        <f t="shared" si="218"/>
        <v/>
      </c>
      <c r="CG309" s="87"/>
      <c r="CH309" s="23" t="str">
        <f t="shared" si="219"/>
        <v/>
      </c>
      <c r="CI309" s="23" t="str">
        <f t="shared" si="220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21"/>
        <v/>
      </c>
      <c r="CL309" s="23" t="str">
        <f t="shared" si="222"/>
        <v/>
      </c>
      <c r="CO309" s="24">
        <f t="shared" si="223"/>
        <v>0</v>
      </c>
      <c r="CP309" s="24">
        <f t="shared" si="224"/>
        <v>0</v>
      </c>
      <c r="CQ309" s="87"/>
      <c r="CR309" s="87"/>
      <c r="CS309" s="87"/>
      <c r="CT309" s="24">
        <f t="shared" si="225"/>
        <v>0</v>
      </c>
      <c r="CU309" s="87"/>
      <c r="CV309" s="24">
        <f t="shared" si="226"/>
        <v>0</v>
      </c>
      <c r="CW309" s="24">
        <f t="shared" si="226"/>
        <v>0</v>
      </c>
      <c r="CX309" s="24">
        <f t="shared" si="226"/>
        <v>0</v>
      </c>
      <c r="CY309" s="24">
        <f t="shared" si="227"/>
        <v>0</v>
      </c>
      <c r="CZ309" s="24">
        <f t="shared" si="227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12"/>
        <v>0</v>
      </c>
      <c r="E310" s="465">
        <f t="shared" si="241"/>
        <v>0</v>
      </c>
      <c r="F310" s="147">
        <f t="shared" si="242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/>
      <c r="AS310" s="480"/>
      <c r="AT310" s="473"/>
      <c r="AU310" s="476"/>
      <c r="AV310" s="480"/>
      <c r="AW310" s="473"/>
      <c r="AX310" s="476"/>
      <c r="AY310" t="str">
        <f t="shared" si="215"/>
        <v/>
      </c>
      <c r="CA310" s="23" t="str">
        <f t="shared" si="216"/>
        <v/>
      </c>
      <c r="CB310" s="23" t="str">
        <f t="shared" si="217"/>
        <v/>
      </c>
      <c r="CC310" s="87"/>
      <c r="CD310" s="87"/>
      <c r="CE310" s="87"/>
      <c r="CF310" s="23" t="str">
        <f t="shared" si="218"/>
        <v/>
      </c>
      <c r="CG310" s="87"/>
      <c r="CH310" s="23" t="str">
        <f t="shared" si="219"/>
        <v/>
      </c>
      <c r="CI310" s="23" t="str">
        <f t="shared" si="220"/>
        <v/>
      </c>
      <c r="CJ310" s="87"/>
      <c r="CK310" s="23" t="str">
        <f t="shared" si="221"/>
        <v/>
      </c>
      <c r="CL310" s="23" t="str">
        <f t="shared" si="222"/>
        <v/>
      </c>
      <c r="CO310" s="24">
        <f t="shared" si="223"/>
        <v>0</v>
      </c>
      <c r="CP310" s="24">
        <f t="shared" si="224"/>
        <v>0</v>
      </c>
      <c r="CQ310" s="87"/>
      <c r="CR310" s="87"/>
      <c r="CS310" s="87"/>
      <c r="CT310" s="24">
        <f t="shared" si="225"/>
        <v>0</v>
      </c>
      <c r="CU310" s="87"/>
      <c r="CV310" s="24">
        <f t="shared" si="226"/>
        <v>0</v>
      </c>
      <c r="CW310" s="24">
        <f t="shared" si="226"/>
        <v>0</v>
      </c>
      <c r="CX310" s="87"/>
      <c r="CY310" s="24">
        <f t="shared" si="227"/>
        <v>0</v>
      </c>
      <c r="CZ310" s="24">
        <f t="shared" si="227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12"/>
        <v>0</v>
      </c>
      <c r="E311" s="109">
        <f t="shared" si="241"/>
        <v>0</v>
      </c>
      <c r="F311" s="78">
        <f t="shared" si="242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/>
      <c r="AS311" s="457"/>
      <c r="AT311" s="451"/>
      <c r="AU311" s="454"/>
      <c r="AV311" s="457"/>
      <c r="AW311" s="451"/>
      <c r="AX311" s="454"/>
      <c r="AY311" t="str">
        <f t="shared" si="215"/>
        <v/>
      </c>
      <c r="CA311" s="23" t="str">
        <f t="shared" si="216"/>
        <v/>
      </c>
      <c r="CB311" s="23" t="str">
        <f t="shared" si="217"/>
        <v/>
      </c>
      <c r="CC311" s="87"/>
      <c r="CD311" s="87"/>
      <c r="CE311" s="87"/>
      <c r="CF311" s="23" t="str">
        <f t="shared" si="218"/>
        <v/>
      </c>
      <c r="CG311" s="87"/>
      <c r="CH311" s="23" t="str">
        <f t="shared" si="219"/>
        <v/>
      </c>
      <c r="CI311" s="23" t="str">
        <f t="shared" si="220"/>
        <v/>
      </c>
      <c r="CJ311" s="87"/>
      <c r="CK311" s="23" t="str">
        <f t="shared" si="221"/>
        <v/>
      </c>
      <c r="CL311" s="23" t="str">
        <f t="shared" si="222"/>
        <v/>
      </c>
      <c r="CO311" s="24">
        <f t="shared" si="223"/>
        <v>0</v>
      </c>
      <c r="CP311" s="24">
        <f t="shared" si="224"/>
        <v>0</v>
      </c>
      <c r="CQ311" s="87"/>
      <c r="CR311" s="87"/>
      <c r="CS311" s="87"/>
      <c r="CT311" s="24">
        <f t="shared" si="225"/>
        <v>0</v>
      </c>
      <c r="CU311" s="87"/>
      <c r="CV311" s="24">
        <f t="shared" si="226"/>
        <v>0</v>
      </c>
      <c r="CW311" s="24">
        <f t="shared" si="226"/>
        <v>0</v>
      </c>
      <c r="CX311" s="87"/>
      <c r="CY311" s="24">
        <f t="shared" si="227"/>
        <v>0</v>
      </c>
      <c r="CZ311" s="24">
        <f t="shared" si="227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12"/>
        <v>5</v>
      </c>
      <c r="E312" s="139">
        <f>SUM(G312++I312+K312+M312+O312+Q312+S312+U312+W312+Y312+AA312+AC312+AE312+AG312+AI312+AK312)</f>
        <v>3</v>
      </c>
      <c r="F312" s="661">
        <f>SUM(H312++J312+L312+N312+P312+R312+T312+V312+X312+Z312+AB312+AD312+AF312+AH312+AJ312+AL312)</f>
        <v>2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1</v>
      </c>
      <c r="R312" s="460">
        <v>0</v>
      </c>
      <c r="S312" s="461">
        <v>0</v>
      </c>
      <c r="T312" s="463">
        <v>0</v>
      </c>
      <c r="U312" s="461">
        <v>0</v>
      </c>
      <c r="V312" s="463">
        <v>0</v>
      </c>
      <c r="W312" s="461">
        <v>0</v>
      </c>
      <c r="X312" s="463">
        <v>0</v>
      </c>
      <c r="Y312" s="461">
        <v>0</v>
      </c>
      <c r="Z312" s="463">
        <v>0</v>
      </c>
      <c r="AA312" s="461">
        <v>0</v>
      </c>
      <c r="AB312" s="463">
        <v>1</v>
      </c>
      <c r="AC312" s="461">
        <v>0</v>
      </c>
      <c r="AD312" s="463">
        <v>0</v>
      </c>
      <c r="AE312" s="461">
        <v>1</v>
      </c>
      <c r="AF312" s="463">
        <v>1</v>
      </c>
      <c r="AG312" s="461">
        <v>0</v>
      </c>
      <c r="AH312" s="463">
        <v>0</v>
      </c>
      <c r="AI312" s="461">
        <v>0</v>
      </c>
      <c r="AJ312" s="463">
        <v>0</v>
      </c>
      <c r="AK312" s="461">
        <v>1</v>
      </c>
      <c r="AL312" s="463">
        <v>0</v>
      </c>
      <c r="AM312" s="458">
        <v>0</v>
      </c>
      <c r="AN312" s="459">
        <v>0</v>
      </c>
      <c r="AO312" s="462">
        <v>3</v>
      </c>
      <c r="AP312" s="460">
        <v>3</v>
      </c>
      <c r="AQ312" s="646">
        <v>0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5"/>
        <v/>
      </c>
      <c r="CA312" s="23" t="str">
        <f t="shared" si="216"/>
        <v/>
      </c>
      <c r="CB312" s="23" t="str">
        <f t="shared" si="217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8"/>
        <v/>
      </c>
      <c r="CG312" s="87"/>
      <c r="CH312" s="23" t="str">
        <f t="shared" si="219"/>
        <v/>
      </c>
      <c r="CI312" s="23" t="str">
        <f t="shared" si="220"/>
        <v/>
      </c>
      <c r="CJ312" s="87"/>
      <c r="CK312" s="23" t="str">
        <f t="shared" si="221"/>
        <v/>
      </c>
      <c r="CL312" s="23" t="str">
        <f t="shared" si="222"/>
        <v/>
      </c>
      <c r="CO312" s="24">
        <f t="shared" si="223"/>
        <v>0</v>
      </c>
      <c r="CP312" s="24">
        <f t="shared" si="224"/>
        <v>0</v>
      </c>
      <c r="CQ312" s="24">
        <f>IF(AND($D312&gt;0,AO312=""),1,IF(AO312&gt;$D312,1,0))</f>
        <v>0</v>
      </c>
      <c r="CR312" s="24">
        <f t="shared" ref="CR312:CS313" si="244">IF(AND($D312&gt;0,AP312=""),1,IF(AP312&gt;$D312,1,0))</f>
        <v>0</v>
      </c>
      <c r="CS312" s="24">
        <f t="shared" si="244"/>
        <v>0</v>
      </c>
      <c r="CT312" s="24">
        <f t="shared" si="225"/>
        <v>0</v>
      </c>
      <c r="CU312" s="87"/>
      <c r="CV312" s="24">
        <f t="shared" si="226"/>
        <v>0</v>
      </c>
      <c r="CW312" s="24">
        <f t="shared" si="226"/>
        <v>0</v>
      </c>
      <c r="CX312" s="87"/>
      <c r="CY312" s="24">
        <f t="shared" si="227"/>
        <v>0</v>
      </c>
      <c r="CZ312" s="24">
        <f t="shared" si="227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12"/>
        <v>0</v>
      </c>
      <c r="E313" s="465">
        <f t="shared" ref="E313:E323" si="245">SUM(G313++I313+K313+M313+O313+Q313+S313+U313+W313+Y313+AA313+AC313+AE313+AG313+AI313+AK313)</f>
        <v>0</v>
      </c>
      <c r="F313" s="147">
        <f t="shared" ref="F313:F329" si="246">SUM(H313++J313+L313+N313+P313+R313+T313+V313+X313+Z313+AB313+AD313+AF313+AH313+AJ313+AL313)</f>
        <v>0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0</v>
      </c>
      <c r="Y313" s="468">
        <v>0</v>
      </c>
      <c r="Z313" s="469">
        <v>0</v>
      </c>
      <c r="AA313" s="468">
        <v>0</v>
      </c>
      <c r="AB313" s="469">
        <v>0</v>
      </c>
      <c r="AC313" s="468">
        <v>0</v>
      </c>
      <c r="AD313" s="469">
        <v>0</v>
      </c>
      <c r="AE313" s="468">
        <v>0</v>
      </c>
      <c r="AF313" s="469">
        <v>0</v>
      </c>
      <c r="AG313" s="468">
        <v>0</v>
      </c>
      <c r="AH313" s="469">
        <v>0</v>
      </c>
      <c r="AI313" s="468">
        <v>0</v>
      </c>
      <c r="AJ313" s="469">
        <v>0</v>
      </c>
      <c r="AK313" s="468">
        <v>0</v>
      </c>
      <c r="AL313" s="469">
        <v>0</v>
      </c>
      <c r="AM313" s="470">
        <v>0</v>
      </c>
      <c r="AN313" s="471">
        <v>0</v>
      </c>
      <c r="AO313" s="446"/>
      <c r="AP313" s="447"/>
      <c r="AQ313" s="461">
        <v>0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5"/>
        <v/>
      </c>
      <c r="CA313" s="23" t="str">
        <f t="shared" si="216"/>
        <v/>
      </c>
      <c r="CB313" s="23" t="str">
        <f t="shared" si="217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8"/>
        <v/>
      </c>
      <c r="CG313" s="87"/>
      <c r="CH313" s="23" t="str">
        <f t="shared" si="219"/>
        <v/>
      </c>
      <c r="CI313" s="23" t="str">
        <f t="shared" si="220"/>
        <v/>
      </c>
      <c r="CJ313" s="87"/>
      <c r="CK313" s="23" t="str">
        <f t="shared" si="221"/>
        <v/>
      </c>
      <c r="CL313" s="23" t="str">
        <f t="shared" si="222"/>
        <v/>
      </c>
      <c r="CO313" s="24">
        <f t="shared" si="223"/>
        <v>0</v>
      </c>
      <c r="CP313" s="24">
        <f t="shared" si="224"/>
        <v>0</v>
      </c>
      <c r="CQ313" s="87"/>
      <c r="CR313" s="87"/>
      <c r="CS313" s="24">
        <f t="shared" si="244"/>
        <v>0</v>
      </c>
      <c r="CT313" s="24">
        <f t="shared" si="225"/>
        <v>0</v>
      </c>
      <c r="CU313" s="87"/>
      <c r="CV313" s="24">
        <f t="shared" si="226"/>
        <v>0</v>
      </c>
      <c r="CW313" s="24">
        <f t="shared" si="226"/>
        <v>0</v>
      </c>
      <c r="CX313" s="87"/>
      <c r="CY313" s="24">
        <f t="shared" si="227"/>
        <v>0</v>
      </c>
      <c r="CZ313" s="24">
        <f t="shared" si="227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12"/>
        <v>5</v>
      </c>
      <c r="E314" s="465">
        <f t="shared" si="245"/>
        <v>3</v>
      </c>
      <c r="F314" s="486">
        <f t="shared" si="246"/>
        <v>2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1</v>
      </c>
      <c r="R314" s="467">
        <v>0</v>
      </c>
      <c r="S314" s="468">
        <v>0</v>
      </c>
      <c r="T314" s="469">
        <v>0</v>
      </c>
      <c r="U314" s="468">
        <v>0</v>
      </c>
      <c r="V314" s="469">
        <v>0</v>
      </c>
      <c r="W314" s="468">
        <v>0</v>
      </c>
      <c r="X314" s="469">
        <v>0</v>
      </c>
      <c r="Y314" s="468">
        <v>0</v>
      </c>
      <c r="Z314" s="469">
        <v>0</v>
      </c>
      <c r="AA314" s="468">
        <v>0</v>
      </c>
      <c r="AB314" s="469">
        <v>1</v>
      </c>
      <c r="AC314" s="468">
        <v>0</v>
      </c>
      <c r="AD314" s="469">
        <v>0</v>
      </c>
      <c r="AE314" s="468">
        <v>1</v>
      </c>
      <c r="AF314" s="469">
        <v>1</v>
      </c>
      <c r="AG314" s="468">
        <v>0</v>
      </c>
      <c r="AH314" s="469">
        <v>0</v>
      </c>
      <c r="AI314" s="468">
        <v>0</v>
      </c>
      <c r="AJ314" s="469">
        <v>0</v>
      </c>
      <c r="AK314" s="468">
        <v>1</v>
      </c>
      <c r="AL314" s="469">
        <v>0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5"/>
        <v/>
      </c>
      <c r="CA314" s="23" t="str">
        <f t="shared" si="216"/>
        <v/>
      </c>
      <c r="CB314" s="23" t="str">
        <f t="shared" si="217"/>
        <v/>
      </c>
      <c r="CC314" s="87"/>
      <c r="CD314" s="87"/>
      <c r="CE314" s="87"/>
      <c r="CF314" s="23" t="str">
        <f t="shared" si="218"/>
        <v/>
      </c>
      <c r="CG314" s="87"/>
      <c r="CH314" s="23" t="str">
        <f t="shared" si="219"/>
        <v/>
      </c>
      <c r="CI314" s="23" t="str">
        <f t="shared" si="220"/>
        <v/>
      </c>
      <c r="CJ314" s="87"/>
      <c r="CK314" s="23" t="str">
        <f t="shared" si="221"/>
        <v/>
      </c>
      <c r="CL314" s="23" t="str">
        <f t="shared" si="222"/>
        <v/>
      </c>
      <c r="CO314" s="24">
        <f t="shared" si="223"/>
        <v>0</v>
      </c>
      <c r="CP314" s="24">
        <f t="shared" si="224"/>
        <v>0</v>
      </c>
      <c r="CQ314" s="87"/>
      <c r="CR314" s="87"/>
      <c r="CS314" s="87"/>
      <c r="CT314" s="24">
        <f t="shared" si="225"/>
        <v>0</v>
      </c>
      <c r="CU314" s="87"/>
      <c r="CV314" s="24">
        <f t="shared" si="226"/>
        <v>0</v>
      </c>
      <c r="CW314" s="24">
        <f t="shared" si="226"/>
        <v>0</v>
      </c>
      <c r="CX314" s="87"/>
      <c r="CY314" s="24">
        <f t="shared" si="227"/>
        <v>0</v>
      </c>
      <c r="CZ314" s="24">
        <f t="shared" si="227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7">SUM(E315+F315)</f>
        <v>3</v>
      </c>
      <c r="E315" s="465">
        <f t="shared" si="245"/>
        <v>1</v>
      </c>
      <c r="F315" s="486">
        <f t="shared" si="246"/>
        <v>2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1</v>
      </c>
      <c r="R315" s="474">
        <v>0</v>
      </c>
      <c r="S315" s="475">
        <v>0</v>
      </c>
      <c r="T315" s="476">
        <v>0</v>
      </c>
      <c r="U315" s="475">
        <v>0</v>
      </c>
      <c r="V315" s="476">
        <v>0</v>
      </c>
      <c r="W315" s="475">
        <v>0</v>
      </c>
      <c r="X315" s="476">
        <v>0</v>
      </c>
      <c r="Y315" s="475">
        <v>0</v>
      </c>
      <c r="Z315" s="476">
        <v>0</v>
      </c>
      <c r="AA315" s="475">
        <v>0</v>
      </c>
      <c r="AB315" s="476">
        <v>1</v>
      </c>
      <c r="AC315" s="475">
        <v>0</v>
      </c>
      <c r="AD315" s="476">
        <v>0</v>
      </c>
      <c r="AE315" s="475">
        <v>0</v>
      </c>
      <c r="AF315" s="476">
        <v>1</v>
      </c>
      <c r="AG315" s="475">
        <v>0</v>
      </c>
      <c r="AH315" s="476">
        <v>0</v>
      </c>
      <c r="AI315" s="475">
        <v>0</v>
      </c>
      <c r="AJ315" s="476">
        <v>0</v>
      </c>
      <c r="AK315" s="475">
        <v>0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8">CA315&amp;CB315&amp;CC315&amp;CD315&amp;CE315&amp;CF315&amp;CG315&amp;CH315&amp;CI315&amp;CJ315&amp;CK315&amp;CL315</f>
        <v/>
      </c>
      <c r="CA315" s="23" t="str">
        <f t="shared" ref="CA315:CA329" si="249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50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51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52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3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4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5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6">IF(AND($F315&gt;0,AM315=""),1,IF(AM315&gt;$F315,1,0))</f>
        <v>0</v>
      </c>
      <c r="CP315" s="24">
        <f t="shared" ref="CP315:CP329" si="257">IF(AND(AG315+AH315&gt;0,AN315=""),1,IF(AN315&gt;AG315+AH315,1,0))</f>
        <v>0</v>
      </c>
      <c r="CQ315" s="87"/>
      <c r="CR315" s="87"/>
      <c r="CS315" s="87"/>
      <c r="CT315" s="24">
        <f t="shared" ref="CT315:CT329" si="258">IF(AND($D315&gt;0,AR315=""),1,IF(AR315&gt;$D315,1,0))</f>
        <v>0</v>
      </c>
      <c r="CU315" s="87"/>
      <c r="CV315" s="24">
        <f t="shared" ref="CV315:CW329" si="259">IF(AND($D315&gt;0,AT315=""),1,IF(AT315&gt;$D315,1,0))</f>
        <v>0</v>
      </c>
      <c r="CW315" s="24">
        <f t="shared" si="259"/>
        <v>0</v>
      </c>
      <c r="CX315" s="24">
        <f>IF(AND($D315&gt;0,AV315=""),1,IF(AV315&gt;$D315,1,0))</f>
        <v>0</v>
      </c>
      <c r="CY315" s="24">
        <f t="shared" ref="CY315:CZ329" si="260">IF(AND($D315&gt;0,AW315=""),1,IF(AW315&gt;$D315,1,0))</f>
        <v>0</v>
      </c>
      <c r="CZ315" s="24">
        <f t="shared" si="260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7"/>
        <v>0</v>
      </c>
      <c r="E316" s="465">
        <f t="shared" si="245"/>
        <v>0</v>
      </c>
      <c r="F316" s="486">
        <f t="shared" si="246"/>
        <v>0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0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8"/>
        <v/>
      </c>
      <c r="CA316" s="23" t="str">
        <f t="shared" si="249"/>
        <v/>
      </c>
      <c r="CB316" s="23" t="str">
        <f t="shared" si="250"/>
        <v/>
      </c>
      <c r="CC316" s="87"/>
      <c r="CD316" s="87"/>
      <c r="CE316" s="87"/>
      <c r="CF316" s="23" t="str">
        <f t="shared" si="251"/>
        <v/>
      </c>
      <c r="CG316" s="87"/>
      <c r="CH316" s="23" t="str">
        <f t="shared" si="252"/>
        <v/>
      </c>
      <c r="CI316" s="23" t="str">
        <f t="shared" si="253"/>
        <v/>
      </c>
      <c r="CJ316" s="87"/>
      <c r="CK316" s="23" t="str">
        <f t="shared" si="254"/>
        <v/>
      </c>
      <c r="CL316" s="23" t="str">
        <f t="shared" si="255"/>
        <v/>
      </c>
      <c r="CO316" s="24">
        <f t="shared" si="256"/>
        <v>0</v>
      </c>
      <c r="CP316" s="24">
        <f t="shared" si="257"/>
        <v>0</v>
      </c>
      <c r="CQ316" s="87"/>
      <c r="CR316" s="87"/>
      <c r="CS316" s="87"/>
      <c r="CT316" s="24">
        <f t="shared" si="258"/>
        <v>0</v>
      </c>
      <c r="CU316" s="87"/>
      <c r="CV316" s="24">
        <f t="shared" si="259"/>
        <v>0</v>
      </c>
      <c r="CW316" s="24">
        <f t="shared" si="259"/>
        <v>0</v>
      </c>
      <c r="CX316" s="87"/>
      <c r="CY316" s="24">
        <f t="shared" si="260"/>
        <v>0</v>
      </c>
      <c r="CZ316" s="24">
        <f t="shared" si="260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7"/>
        <v>0</v>
      </c>
      <c r="E317" s="109">
        <f t="shared" si="245"/>
        <v>0</v>
      </c>
      <c r="F317" s="78">
        <f t="shared" si="246"/>
        <v>0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8"/>
        <v/>
      </c>
      <c r="CA317" s="23" t="str">
        <f t="shared" si="249"/>
        <v/>
      </c>
      <c r="CB317" s="23" t="str">
        <f t="shared" si="250"/>
        <v/>
      </c>
      <c r="CC317" s="87"/>
      <c r="CD317" s="87"/>
      <c r="CE317" s="87"/>
      <c r="CF317" s="23" t="str">
        <f t="shared" si="251"/>
        <v/>
      </c>
      <c r="CG317" s="87"/>
      <c r="CH317" s="23" t="str">
        <f t="shared" si="252"/>
        <v/>
      </c>
      <c r="CI317" s="23" t="str">
        <f t="shared" si="253"/>
        <v/>
      </c>
      <c r="CJ317" s="87"/>
      <c r="CK317" s="23" t="str">
        <f t="shared" si="254"/>
        <v/>
      </c>
      <c r="CL317" s="23" t="str">
        <f t="shared" si="255"/>
        <v/>
      </c>
      <c r="CO317" s="24">
        <f t="shared" si="256"/>
        <v>0</v>
      </c>
      <c r="CP317" s="24">
        <f t="shared" si="257"/>
        <v>0</v>
      </c>
      <c r="CQ317" s="87"/>
      <c r="CR317" s="87"/>
      <c r="CS317" s="87"/>
      <c r="CT317" s="24">
        <f t="shared" si="258"/>
        <v>0</v>
      </c>
      <c r="CU317" s="87"/>
      <c r="CV317" s="24">
        <f t="shared" si="259"/>
        <v>0</v>
      </c>
      <c r="CW317" s="24">
        <f t="shared" si="259"/>
        <v>0</v>
      </c>
      <c r="CX317" s="87"/>
      <c r="CY317" s="24">
        <f t="shared" si="260"/>
        <v>0</v>
      </c>
      <c r="CZ317" s="24">
        <f t="shared" si="260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7"/>
        <v>0</v>
      </c>
      <c r="E318" s="139">
        <f t="shared" si="245"/>
        <v>0</v>
      </c>
      <c r="F318" s="661">
        <f t="shared" si="246"/>
        <v>0</v>
      </c>
      <c r="G318" s="767"/>
      <c r="H318" s="768"/>
      <c r="I318" s="769"/>
      <c r="J318" s="768"/>
      <c r="K318" s="769"/>
      <c r="L318" s="768"/>
      <c r="M318" s="769"/>
      <c r="N318" s="768"/>
      <c r="O318" s="769"/>
      <c r="P318" s="768"/>
      <c r="Q318" s="769"/>
      <c r="R318" s="768"/>
      <c r="S318" s="769"/>
      <c r="T318" s="770"/>
      <c r="U318" s="769"/>
      <c r="V318" s="770"/>
      <c r="W318" s="769"/>
      <c r="X318" s="770"/>
      <c r="Y318" s="769"/>
      <c r="Z318" s="770"/>
      <c r="AA318" s="769"/>
      <c r="AB318" s="770"/>
      <c r="AC318" s="769"/>
      <c r="AD318" s="770"/>
      <c r="AE318" s="769"/>
      <c r="AF318" s="770"/>
      <c r="AG318" s="769"/>
      <c r="AH318" s="770"/>
      <c r="AI318" s="769"/>
      <c r="AJ318" s="770"/>
      <c r="AK318" s="767"/>
      <c r="AL318" s="771"/>
      <c r="AM318" s="769"/>
      <c r="AN318" s="772"/>
      <c r="AO318" s="767"/>
      <c r="AP318" s="523"/>
      <c r="AQ318" s="646"/>
      <c r="AR318" s="646"/>
      <c r="AS318" s="447"/>
      <c r="AT318" s="716"/>
      <c r="AU318" s="687"/>
      <c r="AV318" s="447"/>
      <c r="AW318" s="716"/>
      <c r="AX318" s="687"/>
      <c r="AY318" t="str">
        <f t="shared" si="248"/>
        <v/>
      </c>
      <c r="CA318" s="23" t="str">
        <f t="shared" si="249"/>
        <v/>
      </c>
      <c r="CB318" s="23" t="str">
        <f t="shared" si="250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51"/>
        <v/>
      </c>
      <c r="CG318" s="87"/>
      <c r="CH318" s="23" t="str">
        <f t="shared" si="252"/>
        <v/>
      </c>
      <c r="CI318" s="23" t="str">
        <f t="shared" si="253"/>
        <v/>
      </c>
      <c r="CJ318" s="87"/>
      <c r="CK318" s="23" t="str">
        <f t="shared" si="254"/>
        <v/>
      </c>
      <c r="CL318" s="23" t="str">
        <f t="shared" si="255"/>
        <v/>
      </c>
      <c r="CO318" s="24">
        <f t="shared" si="256"/>
        <v>0</v>
      </c>
      <c r="CP318" s="24">
        <f t="shared" si="257"/>
        <v>0</v>
      </c>
      <c r="CQ318" s="24">
        <f>IF(AND($D318&gt;0,AO318=""),1,IF(AO318&gt;$D318,1,0))</f>
        <v>0</v>
      </c>
      <c r="CR318" s="24">
        <f t="shared" ref="CR318:CS319" si="261">IF(AND($D318&gt;0,AP318=""),1,IF(AP318&gt;$D318,1,0))</f>
        <v>0</v>
      </c>
      <c r="CS318" s="24">
        <f t="shared" si="261"/>
        <v>0</v>
      </c>
      <c r="CT318" s="24">
        <f t="shared" si="258"/>
        <v>0</v>
      </c>
      <c r="CU318" s="87"/>
      <c r="CV318" s="24">
        <f t="shared" si="259"/>
        <v>0</v>
      </c>
      <c r="CW318" s="24">
        <f t="shared" si="259"/>
        <v>0</v>
      </c>
      <c r="CX318" s="87"/>
      <c r="CY318" s="24">
        <f t="shared" si="260"/>
        <v>0</v>
      </c>
      <c r="CZ318" s="24">
        <f t="shared" si="260"/>
        <v>0</v>
      </c>
    </row>
    <row r="319" spans="1:104" x14ac:dyDescent="0.25">
      <c r="A319" s="1320"/>
      <c r="B319" s="1315" t="s">
        <v>297</v>
      </c>
      <c r="C319" s="1315"/>
      <c r="D319" s="524">
        <f t="shared" si="247"/>
        <v>0</v>
      </c>
      <c r="E319" s="465">
        <f t="shared" si="245"/>
        <v>0</v>
      </c>
      <c r="F319" s="147">
        <f t="shared" si="246"/>
        <v>0</v>
      </c>
      <c r="G319" s="773"/>
      <c r="H319" s="774"/>
      <c r="I319" s="775"/>
      <c r="J319" s="774"/>
      <c r="K319" s="775"/>
      <c r="L319" s="774"/>
      <c r="M319" s="775"/>
      <c r="N319" s="774"/>
      <c r="O319" s="775"/>
      <c r="P319" s="774"/>
      <c r="Q319" s="775"/>
      <c r="R319" s="774"/>
      <c r="S319" s="775"/>
      <c r="T319" s="776"/>
      <c r="U319" s="775"/>
      <c r="V319" s="776"/>
      <c r="W319" s="775"/>
      <c r="X319" s="776"/>
      <c r="Y319" s="775"/>
      <c r="Z319" s="776"/>
      <c r="AA319" s="775"/>
      <c r="AB319" s="776"/>
      <c r="AC319" s="775"/>
      <c r="AD319" s="776"/>
      <c r="AE319" s="775"/>
      <c r="AF319" s="776"/>
      <c r="AG319" s="775"/>
      <c r="AH319" s="776"/>
      <c r="AI319" s="775"/>
      <c r="AJ319" s="776"/>
      <c r="AK319" s="773"/>
      <c r="AL319" s="777"/>
      <c r="AM319" s="775"/>
      <c r="AN319" s="778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8"/>
        <v/>
      </c>
      <c r="CA319" s="23" t="str">
        <f t="shared" si="249"/>
        <v/>
      </c>
      <c r="CB319" s="23" t="str">
        <f t="shared" si="250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51"/>
        <v/>
      </c>
      <c r="CG319" s="87"/>
      <c r="CH319" s="23" t="str">
        <f t="shared" si="252"/>
        <v/>
      </c>
      <c r="CI319" s="23" t="str">
        <f t="shared" si="253"/>
        <v/>
      </c>
      <c r="CJ319" s="87"/>
      <c r="CK319" s="23" t="str">
        <f t="shared" si="254"/>
        <v/>
      </c>
      <c r="CL319" s="23" t="str">
        <f t="shared" si="255"/>
        <v/>
      </c>
      <c r="CO319" s="24">
        <f t="shared" si="256"/>
        <v>0</v>
      </c>
      <c r="CP319" s="24">
        <f t="shared" si="257"/>
        <v>0</v>
      </c>
      <c r="CQ319" s="87"/>
      <c r="CR319" s="87"/>
      <c r="CS319" s="24">
        <f t="shared" si="261"/>
        <v>0</v>
      </c>
      <c r="CT319" s="24">
        <f t="shared" si="258"/>
        <v>0</v>
      </c>
      <c r="CU319" s="87"/>
      <c r="CV319" s="24">
        <f t="shared" si="259"/>
        <v>0</v>
      </c>
      <c r="CW319" s="24">
        <f t="shared" si="259"/>
        <v>0</v>
      </c>
      <c r="CX319" s="87"/>
      <c r="CY319" s="24">
        <f t="shared" si="260"/>
        <v>0</v>
      </c>
      <c r="CZ319" s="24">
        <f t="shared" si="260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7"/>
        <v>0</v>
      </c>
      <c r="E320" s="465">
        <f t="shared" si="245"/>
        <v>0</v>
      </c>
      <c r="F320" s="147">
        <f t="shared" si="246"/>
        <v>0</v>
      </c>
      <c r="G320" s="773"/>
      <c r="H320" s="774"/>
      <c r="I320" s="775"/>
      <c r="J320" s="774"/>
      <c r="K320" s="775"/>
      <c r="L320" s="774"/>
      <c r="M320" s="775"/>
      <c r="N320" s="774"/>
      <c r="O320" s="775"/>
      <c r="P320" s="774"/>
      <c r="Q320" s="775"/>
      <c r="R320" s="774"/>
      <c r="S320" s="775"/>
      <c r="T320" s="776"/>
      <c r="U320" s="775"/>
      <c r="V320" s="776"/>
      <c r="W320" s="775"/>
      <c r="X320" s="776"/>
      <c r="Y320" s="775"/>
      <c r="Z320" s="776"/>
      <c r="AA320" s="775"/>
      <c r="AB320" s="776"/>
      <c r="AC320" s="775"/>
      <c r="AD320" s="776"/>
      <c r="AE320" s="775"/>
      <c r="AF320" s="776"/>
      <c r="AG320" s="775"/>
      <c r="AH320" s="776"/>
      <c r="AI320" s="775"/>
      <c r="AJ320" s="776"/>
      <c r="AK320" s="773"/>
      <c r="AL320" s="777"/>
      <c r="AM320" s="775"/>
      <c r="AN320" s="778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8"/>
        <v/>
      </c>
      <c r="CA320" s="23" t="str">
        <f t="shared" si="249"/>
        <v/>
      </c>
      <c r="CB320" s="23" t="str">
        <f t="shared" si="250"/>
        <v/>
      </c>
      <c r="CC320" s="87"/>
      <c r="CD320" s="87"/>
      <c r="CE320" s="87"/>
      <c r="CF320" s="23" t="str">
        <f t="shared" si="251"/>
        <v/>
      </c>
      <c r="CG320" s="87"/>
      <c r="CH320" s="23" t="str">
        <f t="shared" si="252"/>
        <v/>
      </c>
      <c r="CI320" s="23" t="str">
        <f t="shared" si="253"/>
        <v/>
      </c>
      <c r="CJ320" s="87"/>
      <c r="CK320" s="23" t="str">
        <f t="shared" si="254"/>
        <v/>
      </c>
      <c r="CL320" s="23" t="str">
        <f t="shared" si="255"/>
        <v/>
      </c>
      <c r="CO320" s="24">
        <f t="shared" si="256"/>
        <v>0</v>
      </c>
      <c r="CP320" s="24">
        <f t="shared" si="257"/>
        <v>0</v>
      </c>
      <c r="CQ320" s="87"/>
      <c r="CR320" s="87"/>
      <c r="CS320" s="87"/>
      <c r="CT320" s="24">
        <f t="shared" si="258"/>
        <v>0</v>
      </c>
      <c r="CU320" s="87"/>
      <c r="CV320" s="24">
        <f t="shared" si="259"/>
        <v>0</v>
      </c>
      <c r="CW320" s="24">
        <f t="shared" si="259"/>
        <v>0</v>
      </c>
      <c r="CX320" s="87"/>
      <c r="CY320" s="24">
        <f t="shared" si="260"/>
        <v>0</v>
      </c>
      <c r="CZ320" s="24">
        <f t="shared" si="260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7"/>
        <v>0</v>
      </c>
      <c r="E321" s="465">
        <f t="shared" si="245"/>
        <v>0</v>
      </c>
      <c r="F321" s="147">
        <f t="shared" si="246"/>
        <v>0</v>
      </c>
      <c r="G321" s="779"/>
      <c r="H321" s="780"/>
      <c r="I321" s="781"/>
      <c r="J321" s="780"/>
      <c r="K321" s="781"/>
      <c r="L321" s="780"/>
      <c r="M321" s="781"/>
      <c r="N321" s="780"/>
      <c r="O321" s="781"/>
      <c r="P321" s="780"/>
      <c r="Q321" s="781"/>
      <c r="R321" s="780"/>
      <c r="S321" s="781"/>
      <c r="T321" s="780"/>
      <c r="U321" s="781"/>
      <c r="V321" s="780"/>
      <c r="W321" s="781"/>
      <c r="X321" s="780"/>
      <c r="Y321" s="781"/>
      <c r="Z321" s="780"/>
      <c r="AA321" s="781"/>
      <c r="AB321" s="780"/>
      <c r="AC321" s="781"/>
      <c r="AD321" s="780"/>
      <c r="AE321" s="781"/>
      <c r="AF321" s="780"/>
      <c r="AG321" s="781"/>
      <c r="AH321" s="780"/>
      <c r="AI321" s="781"/>
      <c r="AJ321" s="780"/>
      <c r="AK321" s="779"/>
      <c r="AL321" s="782"/>
      <c r="AM321" s="783"/>
      <c r="AN321" s="784"/>
      <c r="AO321" s="446"/>
      <c r="AP321" s="447"/>
      <c r="AQ321" s="472"/>
      <c r="AR321" s="783"/>
      <c r="AS321" s="447"/>
      <c r="AT321" s="785"/>
      <c r="AU321" s="786"/>
      <c r="AV321" s="469"/>
      <c r="AW321" s="785"/>
      <c r="AX321" s="786"/>
      <c r="AY321" t="str">
        <f t="shared" si="248"/>
        <v/>
      </c>
      <c r="CA321" s="23" t="str">
        <f t="shared" si="249"/>
        <v/>
      </c>
      <c r="CB321" s="23" t="str">
        <f t="shared" si="250"/>
        <v/>
      </c>
      <c r="CC321" s="87"/>
      <c r="CD321" s="87"/>
      <c r="CE321" s="87"/>
      <c r="CF321" s="23" t="str">
        <f t="shared" si="251"/>
        <v/>
      </c>
      <c r="CG321" s="87"/>
      <c r="CH321" s="23" t="str">
        <f t="shared" si="252"/>
        <v/>
      </c>
      <c r="CI321" s="23" t="str">
        <f t="shared" si="253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4"/>
        <v/>
      </c>
      <c r="CL321" s="23" t="str">
        <f t="shared" si="255"/>
        <v/>
      </c>
      <c r="CO321" s="24">
        <f t="shared" si="256"/>
        <v>0</v>
      </c>
      <c r="CP321" s="24">
        <f t="shared" si="257"/>
        <v>0</v>
      </c>
      <c r="CQ321" s="87"/>
      <c r="CR321" s="87"/>
      <c r="CS321" s="87"/>
      <c r="CT321" s="24">
        <f t="shared" si="258"/>
        <v>0</v>
      </c>
      <c r="CU321" s="87"/>
      <c r="CV321" s="24">
        <f t="shared" si="259"/>
        <v>0</v>
      </c>
      <c r="CW321" s="24">
        <f t="shared" si="259"/>
        <v>0</v>
      </c>
      <c r="CX321" s="24">
        <f>IF(AND($D321&gt;0,AV321=""),1,IF(AV321&gt;$D321,1,0))</f>
        <v>0</v>
      </c>
      <c r="CY321" s="24">
        <f t="shared" si="260"/>
        <v>0</v>
      </c>
      <c r="CZ321" s="24">
        <f t="shared" si="260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7"/>
        <v>0</v>
      </c>
      <c r="E322" s="465">
        <f t="shared" si="245"/>
        <v>0</v>
      </c>
      <c r="F322" s="147">
        <f t="shared" si="246"/>
        <v>0</v>
      </c>
      <c r="G322" s="779"/>
      <c r="H322" s="780"/>
      <c r="I322" s="781"/>
      <c r="J322" s="780"/>
      <c r="K322" s="781"/>
      <c r="L322" s="780"/>
      <c r="M322" s="781"/>
      <c r="N322" s="780"/>
      <c r="O322" s="781"/>
      <c r="P322" s="780"/>
      <c r="Q322" s="781"/>
      <c r="R322" s="780"/>
      <c r="S322" s="781"/>
      <c r="T322" s="780"/>
      <c r="U322" s="781"/>
      <c r="V322" s="780"/>
      <c r="W322" s="781"/>
      <c r="X322" s="780"/>
      <c r="Y322" s="781"/>
      <c r="Z322" s="780"/>
      <c r="AA322" s="781"/>
      <c r="AB322" s="780"/>
      <c r="AC322" s="781"/>
      <c r="AD322" s="780"/>
      <c r="AE322" s="781"/>
      <c r="AF322" s="780"/>
      <c r="AG322" s="781"/>
      <c r="AH322" s="780"/>
      <c r="AI322" s="781"/>
      <c r="AJ322" s="780"/>
      <c r="AK322" s="779"/>
      <c r="AL322" s="782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8"/>
        <v/>
      </c>
      <c r="CA322" s="23" t="str">
        <f t="shared" si="249"/>
        <v/>
      </c>
      <c r="CB322" s="23" t="str">
        <f t="shared" si="250"/>
        <v/>
      </c>
      <c r="CC322" s="87"/>
      <c r="CD322" s="87"/>
      <c r="CE322" s="87"/>
      <c r="CF322" s="23" t="str">
        <f t="shared" si="251"/>
        <v/>
      </c>
      <c r="CG322" s="87"/>
      <c r="CH322" s="23" t="str">
        <f t="shared" si="252"/>
        <v/>
      </c>
      <c r="CI322" s="23" t="str">
        <f t="shared" si="253"/>
        <v/>
      </c>
      <c r="CJ322" s="87"/>
      <c r="CK322" s="23" t="str">
        <f t="shared" si="254"/>
        <v/>
      </c>
      <c r="CL322" s="23" t="str">
        <f t="shared" si="255"/>
        <v/>
      </c>
      <c r="CO322" s="24">
        <f t="shared" si="256"/>
        <v>0</v>
      </c>
      <c r="CP322" s="24">
        <f t="shared" si="257"/>
        <v>0</v>
      </c>
      <c r="CQ322" s="87"/>
      <c r="CR322" s="87"/>
      <c r="CS322" s="87"/>
      <c r="CT322" s="24">
        <f t="shared" si="258"/>
        <v>0</v>
      </c>
      <c r="CU322" s="87"/>
      <c r="CV322" s="24">
        <f t="shared" si="259"/>
        <v>0</v>
      </c>
      <c r="CW322" s="24">
        <f t="shared" si="259"/>
        <v>0</v>
      </c>
      <c r="CX322" s="87"/>
      <c r="CY322" s="24">
        <f t="shared" si="260"/>
        <v>0</v>
      </c>
      <c r="CZ322" s="24">
        <f t="shared" si="260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7"/>
        <v>0</v>
      </c>
      <c r="E323" s="124">
        <f t="shared" si="245"/>
        <v>0</v>
      </c>
      <c r="F323" s="125">
        <f t="shared" si="246"/>
        <v>0</v>
      </c>
      <c r="G323" s="787"/>
      <c r="H323" s="788"/>
      <c r="I323" s="789"/>
      <c r="J323" s="788"/>
      <c r="K323" s="789"/>
      <c r="L323" s="788"/>
      <c r="M323" s="789"/>
      <c r="N323" s="788"/>
      <c r="O323" s="789"/>
      <c r="P323" s="788"/>
      <c r="Q323" s="789"/>
      <c r="R323" s="788"/>
      <c r="S323" s="787"/>
      <c r="T323" s="788"/>
      <c r="U323" s="787"/>
      <c r="V323" s="788"/>
      <c r="W323" s="787"/>
      <c r="X323" s="788"/>
      <c r="Y323" s="787"/>
      <c r="Z323" s="788"/>
      <c r="AA323" s="787"/>
      <c r="AB323" s="788"/>
      <c r="AC323" s="787"/>
      <c r="AD323" s="788"/>
      <c r="AE323" s="787"/>
      <c r="AF323" s="788"/>
      <c r="AG323" s="787"/>
      <c r="AH323" s="788"/>
      <c r="AI323" s="787"/>
      <c r="AJ323" s="788"/>
      <c r="AK323" s="787"/>
      <c r="AL323" s="790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8"/>
        <v/>
      </c>
      <c r="CA323" s="23" t="str">
        <f t="shared" si="249"/>
        <v/>
      </c>
      <c r="CB323" s="23" t="str">
        <f t="shared" si="250"/>
        <v/>
      </c>
      <c r="CC323" s="87"/>
      <c r="CD323" s="87"/>
      <c r="CE323" s="87"/>
      <c r="CF323" s="23" t="str">
        <f t="shared" si="251"/>
        <v/>
      </c>
      <c r="CG323" s="87"/>
      <c r="CH323" s="23" t="str">
        <f t="shared" si="252"/>
        <v/>
      </c>
      <c r="CI323" s="23" t="str">
        <f t="shared" si="253"/>
        <v/>
      </c>
      <c r="CJ323" s="87"/>
      <c r="CK323" s="23" t="str">
        <f t="shared" si="254"/>
        <v/>
      </c>
      <c r="CL323" s="23" t="str">
        <f t="shared" si="255"/>
        <v/>
      </c>
      <c r="CO323" s="24">
        <f t="shared" si="256"/>
        <v>0</v>
      </c>
      <c r="CP323" s="24">
        <f t="shared" si="257"/>
        <v>0</v>
      </c>
      <c r="CQ323" s="87"/>
      <c r="CR323" s="87"/>
      <c r="CS323" s="87"/>
      <c r="CT323" s="24">
        <f t="shared" si="258"/>
        <v>0</v>
      </c>
      <c r="CU323" s="87"/>
      <c r="CV323" s="24">
        <f t="shared" si="259"/>
        <v>0</v>
      </c>
      <c r="CW323" s="24">
        <f t="shared" si="259"/>
        <v>0</v>
      </c>
      <c r="CX323" s="87"/>
      <c r="CY323" s="24">
        <f t="shared" si="260"/>
        <v>0</v>
      </c>
      <c r="CZ323" s="24">
        <f t="shared" si="260"/>
        <v>0</v>
      </c>
    </row>
    <row r="324" spans="1:104" ht="15" customHeight="1" x14ac:dyDescent="0.25">
      <c r="A324" s="1508" t="s">
        <v>308</v>
      </c>
      <c r="B324" s="1510" t="s">
        <v>296</v>
      </c>
      <c r="C324" s="1510"/>
      <c r="D324" s="698">
        <f t="shared" si="247"/>
        <v>0</v>
      </c>
      <c r="E324" s="139">
        <f t="shared" ref="E324:E328" si="262">SUM(G324++I324+K324+M324+O324+Q324+S324+U324+W324+Y324+AA324+AC324+AE324+AG324+AI324+AK324)</f>
        <v>0</v>
      </c>
      <c r="F324" s="661">
        <f t="shared" si="246"/>
        <v>0</v>
      </c>
      <c r="G324" s="767"/>
      <c r="H324" s="768"/>
      <c r="I324" s="769"/>
      <c r="J324" s="768"/>
      <c r="K324" s="769"/>
      <c r="L324" s="768"/>
      <c r="M324" s="769"/>
      <c r="N324" s="768"/>
      <c r="O324" s="769"/>
      <c r="P324" s="768"/>
      <c r="Q324" s="769"/>
      <c r="R324" s="768"/>
      <c r="S324" s="769"/>
      <c r="T324" s="770"/>
      <c r="U324" s="769"/>
      <c r="V324" s="770"/>
      <c r="W324" s="769"/>
      <c r="X324" s="770"/>
      <c r="Y324" s="769"/>
      <c r="Z324" s="770"/>
      <c r="AA324" s="769"/>
      <c r="AB324" s="770"/>
      <c r="AC324" s="769"/>
      <c r="AD324" s="770"/>
      <c r="AE324" s="769"/>
      <c r="AF324" s="770"/>
      <c r="AG324" s="769"/>
      <c r="AH324" s="770"/>
      <c r="AI324" s="769"/>
      <c r="AJ324" s="770"/>
      <c r="AK324" s="767"/>
      <c r="AL324" s="771"/>
      <c r="AM324" s="769"/>
      <c r="AN324" s="768"/>
      <c r="AO324" s="461"/>
      <c r="AP324" s="443"/>
      <c r="AQ324" s="461"/>
      <c r="AR324" s="646"/>
      <c r="AS324" s="447"/>
      <c r="AT324" s="716"/>
      <c r="AU324" s="687"/>
      <c r="AV324" s="447"/>
      <c r="AW324" s="716"/>
      <c r="AX324" s="687"/>
      <c r="AY324" t="str">
        <f>CA324&amp;CB324&amp;CC324&amp;CD324&amp;CE324&amp;CF324&amp;CG324&amp;CH324&amp;CI324&amp;CJ324&amp;CK324&amp;CL324</f>
        <v/>
      </c>
      <c r="CA324" s="23" t="str">
        <f t="shared" si="249"/>
        <v/>
      </c>
      <c r="CB324" s="23" t="str">
        <f t="shared" si="250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51"/>
        <v/>
      </c>
      <c r="CG324" s="87"/>
      <c r="CH324" s="23" t="str">
        <f t="shared" si="252"/>
        <v/>
      </c>
      <c r="CI324" s="23" t="str">
        <f t="shared" si="253"/>
        <v/>
      </c>
      <c r="CJ324" s="87"/>
      <c r="CK324" s="23" t="str">
        <f t="shared" si="254"/>
        <v/>
      </c>
      <c r="CL324" s="23" t="str">
        <f t="shared" si="255"/>
        <v/>
      </c>
      <c r="CO324" s="24">
        <f t="shared" si="256"/>
        <v>0</v>
      </c>
      <c r="CP324" s="24">
        <f t="shared" si="257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8"/>
        <v>0</v>
      </c>
      <c r="CU324" s="87"/>
      <c r="CV324" s="24">
        <f t="shared" si="259"/>
        <v>0</v>
      </c>
      <c r="CW324" s="24">
        <f t="shared" si="259"/>
        <v>0</v>
      </c>
      <c r="CX324" s="87"/>
      <c r="CY324" s="24">
        <f t="shared" si="260"/>
        <v>0</v>
      </c>
      <c r="CZ324" s="24">
        <f t="shared" si="260"/>
        <v>0</v>
      </c>
    </row>
    <row r="325" spans="1:104" ht="15" customHeight="1" x14ac:dyDescent="0.25">
      <c r="A325" s="1509"/>
      <c r="B325" s="1315" t="s">
        <v>297</v>
      </c>
      <c r="C325" s="1315"/>
      <c r="D325" s="524">
        <f t="shared" si="247"/>
        <v>0</v>
      </c>
      <c r="E325" s="465">
        <f t="shared" si="262"/>
        <v>0</v>
      </c>
      <c r="F325" s="147">
        <f t="shared" si="246"/>
        <v>0</v>
      </c>
      <c r="G325" s="773"/>
      <c r="H325" s="774"/>
      <c r="I325" s="775"/>
      <c r="J325" s="774"/>
      <c r="K325" s="775"/>
      <c r="L325" s="774"/>
      <c r="M325" s="775"/>
      <c r="N325" s="774"/>
      <c r="O325" s="775"/>
      <c r="P325" s="774"/>
      <c r="Q325" s="775"/>
      <c r="R325" s="774"/>
      <c r="S325" s="775"/>
      <c r="T325" s="776"/>
      <c r="U325" s="775"/>
      <c r="V325" s="776"/>
      <c r="W325" s="775"/>
      <c r="X325" s="776"/>
      <c r="Y325" s="775"/>
      <c r="Z325" s="776"/>
      <c r="AA325" s="775"/>
      <c r="AB325" s="776"/>
      <c r="AC325" s="775"/>
      <c r="AD325" s="776"/>
      <c r="AE325" s="775"/>
      <c r="AF325" s="776"/>
      <c r="AG325" s="775"/>
      <c r="AH325" s="776"/>
      <c r="AI325" s="775"/>
      <c r="AJ325" s="776"/>
      <c r="AK325" s="773"/>
      <c r="AL325" s="777"/>
      <c r="AM325" s="775"/>
      <c r="AN325" s="774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8"/>
        <v/>
      </c>
      <c r="CA325" s="23" t="str">
        <f t="shared" si="249"/>
        <v/>
      </c>
      <c r="CB325" s="23" t="str">
        <f t="shared" si="250"/>
        <v/>
      </c>
      <c r="CC325" s="23" t="str">
        <f t="shared" ref="CC325:CC328" si="263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4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5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51"/>
        <v/>
      </c>
      <c r="CG325" s="87"/>
      <c r="CH325" s="23" t="str">
        <f t="shared" si="252"/>
        <v/>
      </c>
      <c r="CI325" s="23" t="str">
        <f t="shared" si="253"/>
        <v/>
      </c>
      <c r="CJ325" s="87"/>
      <c r="CK325" s="23" t="str">
        <f t="shared" si="254"/>
        <v/>
      </c>
      <c r="CL325" s="23" t="str">
        <f t="shared" si="255"/>
        <v/>
      </c>
      <c r="CO325" s="24">
        <f t="shared" si="256"/>
        <v>0</v>
      </c>
      <c r="CP325" s="24">
        <f t="shared" si="257"/>
        <v>0</v>
      </c>
      <c r="CQ325" s="24">
        <f t="shared" ref="CQ325:CS329" si="266">IF(AND($D325&gt;0,AO325=""),1,IF(AO325&gt;$D325,1,0))</f>
        <v>0</v>
      </c>
      <c r="CR325" s="24">
        <f t="shared" si="266"/>
        <v>0</v>
      </c>
      <c r="CS325" s="24">
        <f t="shared" si="266"/>
        <v>0</v>
      </c>
      <c r="CT325" s="24">
        <f t="shared" si="258"/>
        <v>0</v>
      </c>
      <c r="CU325" s="87"/>
      <c r="CV325" s="24">
        <f t="shared" si="259"/>
        <v>0</v>
      </c>
      <c r="CW325" s="24">
        <f t="shared" si="259"/>
        <v>0</v>
      </c>
      <c r="CX325" s="87"/>
      <c r="CY325" s="24">
        <f t="shared" si="260"/>
        <v>0</v>
      </c>
      <c r="CZ325" s="24">
        <f t="shared" si="260"/>
        <v>0</v>
      </c>
    </row>
    <row r="326" spans="1:104" ht="15" customHeight="1" x14ac:dyDescent="0.25">
      <c r="A326" s="1509"/>
      <c r="B326" s="1315" t="s">
        <v>298</v>
      </c>
      <c r="C326" s="1315"/>
      <c r="D326" s="524">
        <f t="shared" si="247"/>
        <v>0</v>
      </c>
      <c r="E326" s="465">
        <f t="shared" si="262"/>
        <v>0</v>
      </c>
      <c r="F326" s="147">
        <f t="shared" si="246"/>
        <v>0</v>
      </c>
      <c r="G326" s="773"/>
      <c r="H326" s="774"/>
      <c r="I326" s="775"/>
      <c r="J326" s="774"/>
      <c r="K326" s="775"/>
      <c r="L326" s="774"/>
      <c r="M326" s="775"/>
      <c r="N326" s="774"/>
      <c r="O326" s="775"/>
      <c r="P326" s="774"/>
      <c r="Q326" s="775"/>
      <c r="R326" s="774"/>
      <c r="S326" s="775"/>
      <c r="T326" s="776"/>
      <c r="U326" s="775"/>
      <c r="V326" s="776"/>
      <c r="W326" s="775"/>
      <c r="X326" s="776"/>
      <c r="Y326" s="775"/>
      <c r="Z326" s="776"/>
      <c r="AA326" s="775"/>
      <c r="AB326" s="776"/>
      <c r="AC326" s="775"/>
      <c r="AD326" s="776"/>
      <c r="AE326" s="775"/>
      <c r="AF326" s="776"/>
      <c r="AG326" s="775"/>
      <c r="AH326" s="776"/>
      <c r="AI326" s="775"/>
      <c r="AJ326" s="776"/>
      <c r="AK326" s="773"/>
      <c r="AL326" s="777"/>
      <c r="AM326" s="775"/>
      <c r="AN326" s="774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8"/>
        <v/>
      </c>
      <c r="CA326" s="23" t="str">
        <f t="shared" si="249"/>
        <v/>
      </c>
      <c r="CB326" s="23" t="str">
        <f t="shared" si="250"/>
        <v/>
      </c>
      <c r="CC326" s="23" t="str">
        <f t="shared" si="263"/>
        <v/>
      </c>
      <c r="CD326" s="23" t="str">
        <f t="shared" si="264"/>
        <v/>
      </c>
      <c r="CE326" s="23" t="str">
        <f t="shared" si="265"/>
        <v/>
      </c>
      <c r="CF326" s="23" t="str">
        <f t="shared" si="251"/>
        <v/>
      </c>
      <c r="CG326" s="87"/>
      <c r="CH326" s="23" t="str">
        <f t="shared" si="252"/>
        <v/>
      </c>
      <c r="CI326" s="23" t="str">
        <f t="shared" si="253"/>
        <v/>
      </c>
      <c r="CJ326" s="87"/>
      <c r="CK326" s="23" t="str">
        <f t="shared" si="254"/>
        <v/>
      </c>
      <c r="CL326" s="23" t="str">
        <f t="shared" si="255"/>
        <v/>
      </c>
      <c r="CO326" s="24">
        <f t="shared" si="256"/>
        <v>0</v>
      </c>
      <c r="CP326" s="24">
        <f t="shared" si="257"/>
        <v>0</v>
      </c>
      <c r="CQ326" s="24">
        <f t="shared" si="266"/>
        <v>0</v>
      </c>
      <c r="CR326" s="24">
        <f t="shared" si="266"/>
        <v>0</v>
      </c>
      <c r="CS326" s="24">
        <f t="shared" si="266"/>
        <v>0</v>
      </c>
      <c r="CT326" s="24">
        <f t="shared" si="258"/>
        <v>0</v>
      </c>
      <c r="CU326" s="87"/>
      <c r="CV326" s="24">
        <f t="shared" si="259"/>
        <v>0</v>
      </c>
      <c r="CW326" s="24">
        <f t="shared" si="259"/>
        <v>0</v>
      </c>
      <c r="CX326" s="87"/>
      <c r="CY326" s="24">
        <f t="shared" si="260"/>
        <v>0</v>
      </c>
      <c r="CZ326" s="24">
        <f t="shared" si="260"/>
        <v>0</v>
      </c>
    </row>
    <row r="327" spans="1:104" ht="15" customHeight="1" x14ac:dyDescent="0.25">
      <c r="A327" s="1509"/>
      <c r="B327" s="1279" t="s">
        <v>299</v>
      </c>
      <c r="C327" s="1281"/>
      <c r="D327" s="524">
        <f t="shared" si="247"/>
        <v>0</v>
      </c>
      <c r="E327" s="465">
        <f>SUM(G327++I327+K327+M327+O327+Q327+S327+U327+W327+Y327+AA327+AC327+AE327+AG327+AI327+AK327)</f>
        <v>0</v>
      </c>
      <c r="F327" s="147">
        <f t="shared" si="246"/>
        <v>0</v>
      </c>
      <c r="G327" s="779"/>
      <c r="H327" s="780"/>
      <c r="I327" s="781"/>
      <c r="J327" s="780"/>
      <c r="K327" s="781"/>
      <c r="L327" s="780"/>
      <c r="M327" s="781"/>
      <c r="N327" s="780"/>
      <c r="O327" s="781"/>
      <c r="P327" s="780"/>
      <c r="Q327" s="781"/>
      <c r="R327" s="780"/>
      <c r="S327" s="781"/>
      <c r="T327" s="780"/>
      <c r="U327" s="781"/>
      <c r="V327" s="780"/>
      <c r="W327" s="781"/>
      <c r="X327" s="780"/>
      <c r="Y327" s="781"/>
      <c r="Z327" s="780"/>
      <c r="AA327" s="781"/>
      <c r="AB327" s="780"/>
      <c r="AC327" s="781"/>
      <c r="AD327" s="780"/>
      <c r="AE327" s="781"/>
      <c r="AF327" s="780"/>
      <c r="AG327" s="781"/>
      <c r="AH327" s="780"/>
      <c r="AI327" s="781"/>
      <c r="AJ327" s="780"/>
      <c r="AK327" s="779"/>
      <c r="AL327" s="782"/>
      <c r="AM327" s="783"/>
      <c r="AN327" s="791"/>
      <c r="AO327" s="475"/>
      <c r="AP327" s="474"/>
      <c r="AQ327" s="475"/>
      <c r="AR327" s="783"/>
      <c r="AS327" s="447"/>
      <c r="AT327" s="785"/>
      <c r="AU327" s="786"/>
      <c r="AV327" s="469"/>
      <c r="AW327" s="785"/>
      <c r="AX327" s="786"/>
      <c r="AY327" t="str">
        <f t="shared" si="248"/>
        <v/>
      </c>
      <c r="CA327" s="23" t="str">
        <f t="shared" si="249"/>
        <v/>
      </c>
      <c r="CB327" s="23" t="str">
        <f t="shared" si="250"/>
        <v/>
      </c>
      <c r="CC327" s="23" t="str">
        <f t="shared" si="263"/>
        <v/>
      </c>
      <c r="CD327" s="23" t="str">
        <f t="shared" si="264"/>
        <v/>
      </c>
      <c r="CE327" s="23" t="str">
        <f t="shared" si="265"/>
        <v/>
      </c>
      <c r="CF327" s="23" t="str">
        <f t="shared" si="251"/>
        <v/>
      </c>
      <c r="CG327" s="87"/>
      <c r="CH327" s="23" t="str">
        <f t="shared" si="252"/>
        <v/>
      </c>
      <c r="CI327" s="23" t="str">
        <f t="shared" si="253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4"/>
        <v/>
      </c>
      <c r="CL327" s="23" t="str">
        <f t="shared" si="255"/>
        <v/>
      </c>
      <c r="CO327" s="24">
        <f t="shared" si="256"/>
        <v>0</v>
      </c>
      <c r="CP327" s="24">
        <f t="shared" si="257"/>
        <v>0</v>
      </c>
      <c r="CQ327" s="24">
        <f t="shared" si="266"/>
        <v>0</v>
      </c>
      <c r="CR327" s="24">
        <f t="shared" si="266"/>
        <v>0</v>
      </c>
      <c r="CS327" s="24">
        <f t="shared" si="266"/>
        <v>0</v>
      </c>
      <c r="CT327" s="24">
        <f t="shared" si="258"/>
        <v>0</v>
      </c>
      <c r="CU327" s="87"/>
      <c r="CV327" s="24">
        <f t="shared" si="259"/>
        <v>0</v>
      </c>
      <c r="CW327" s="24">
        <f t="shared" si="259"/>
        <v>0</v>
      </c>
      <c r="CX327" s="24">
        <f>IF(AND($D327&gt;0,AV327=""),1,IF(AV327&gt;$D327,1,0))</f>
        <v>0</v>
      </c>
      <c r="CY327" s="24">
        <f t="shared" si="260"/>
        <v>0</v>
      </c>
      <c r="CZ327" s="24">
        <f t="shared" si="260"/>
        <v>0</v>
      </c>
    </row>
    <row r="328" spans="1:104" ht="15" customHeight="1" x14ac:dyDescent="0.25">
      <c r="A328" s="1509"/>
      <c r="B328" s="1279" t="s">
        <v>300</v>
      </c>
      <c r="C328" s="1281"/>
      <c r="D328" s="524">
        <f t="shared" si="247"/>
        <v>0</v>
      </c>
      <c r="E328" s="465">
        <f t="shared" si="262"/>
        <v>0</v>
      </c>
      <c r="F328" s="147">
        <f t="shared" si="246"/>
        <v>0</v>
      </c>
      <c r="G328" s="779"/>
      <c r="H328" s="780"/>
      <c r="I328" s="781"/>
      <c r="J328" s="780"/>
      <c r="K328" s="781"/>
      <c r="L328" s="780"/>
      <c r="M328" s="781"/>
      <c r="N328" s="780"/>
      <c r="O328" s="781"/>
      <c r="P328" s="780"/>
      <c r="Q328" s="781"/>
      <c r="R328" s="780"/>
      <c r="S328" s="781"/>
      <c r="T328" s="780"/>
      <c r="U328" s="781"/>
      <c r="V328" s="780"/>
      <c r="W328" s="781"/>
      <c r="X328" s="780"/>
      <c r="Y328" s="781"/>
      <c r="Z328" s="780"/>
      <c r="AA328" s="781"/>
      <c r="AB328" s="780"/>
      <c r="AC328" s="781"/>
      <c r="AD328" s="780"/>
      <c r="AE328" s="781"/>
      <c r="AF328" s="780"/>
      <c r="AG328" s="781"/>
      <c r="AH328" s="780"/>
      <c r="AI328" s="781"/>
      <c r="AJ328" s="780"/>
      <c r="AK328" s="779"/>
      <c r="AL328" s="782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8"/>
        <v/>
      </c>
      <c r="CA328" s="23" t="str">
        <f t="shared" si="249"/>
        <v/>
      </c>
      <c r="CB328" s="23" t="str">
        <f t="shared" si="250"/>
        <v/>
      </c>
      <c r="CC328" s="23" t="str">
        <f t="shared" si="263"/>
        <v/>
      </c>
      <c r="CD328" s="23" t="str">
        <f t="shared" si="264"/>
        <v/>
      </c>
      <c r="CE328" s="23" t="str">
        <f t="shared" si="265"/>
        <v/>
      </c>
      <c r="CF328" s="23" t="str">
        <f t="shared" si="251"/>
        <v/>
      </c>
      <c r="CG328" s="87"/>
      <c r="CH328" s="23" t="str">
        <f t="shared" si="252"/>
        <v/>
      </c>
      <c r="CI328" s="23" t="str">
        <f t="shared" si="253"/>
        <v/>
      </c>
      <c r="CJ328" s="87"/>
      <c r="CK328" s="23" t="str">
        <f t="shared" si="254"/>
        <v/>
      </c>
      <c r="CL328" s="23" t="str">
        <f t="shared" si="255"/>
        <v/>
      </c>
      <c r="CO328" s="24">
        <f t="shared" si="256"/>
        <v>0</v>
      </c>
      <c r="CP328" s="24">
        <f t="shared" si="257"/>
        <v>0</v>
      </c>
      <c r="CQ328" s="24">
        <f t="shared" si="266"/>
        <v>0</v>
      </c>
      <c r="CR328" s="24">
        <f t="shared" si="266"/>
        <v>0</v>
      </c>
      <c r="CS328" s="24">
        <f t="shared" si="266"/>
        <v>0</v>
      </c>
      <c r="CT328" s="24">
        <f t="shared" si="258"/>
        <v>0</v>
      </c>
      <c r="CU328" s="87"/>
      <c r="CV328" s="24">
        <f t="shared" si="259"/>
        <v>0</v>
      </c>
      <c r="CW328" s="24">
        <f t="shared" si="259"/>
        <v>0</v>
      </c>
      <c r="CX328" s="87"/>
      <c r="CY328" s="24">
        <f t="shared" si="260"/>
        <v>0</v>
      </c>
      <c r="CZ328" s="24">
        <f t="shared" si="260"/>
        <v>0</v>
      </c>
    </row>
    <row r="329" spans="1:104" ht="15" customHeight="1" x14ac:dyDescent="0.25">
      <c r="A329" s="1509"/>
      <c r="B329" s="1316" t="s">
        <v>301</v>
      </c>
      <c r="C329" s="1316"/>
      <c r="D329" s="201">
        <f t="shared" si="247"/>
        <v>0</v>
      </c>
      <c r="E329" s="124">
        <f>SUM(G329++I329+K329+M329+O329+Q329+S329+U329+W329+Y329+AA329+AC329+AE329+AG329+AI329+AK329)</f>
        <v>0</v>
      </c>
      <c r="F329" s="125">
        <f t="shared" si="246"/>
        <v>0</v>
      </c>
      <c r="G329" s="787"/>
      <c r="H329" s="788"/>
      <c r="I329" s="789"/>
      <c r="J329" s="788"/>
      <c r="K329" s="789"/>
      <c r="L329" s="788"/>
      <c r="M329" s="789"/>
      <c r="N329" s="788"/>
      <c r="O329" s="789"/>
      <c r="P329" s="788"/>
      <c r="Q329" s="789"/>
      <c r="R329" s="788"/>
      <c r="S329" s="787"/>
      <c r="T329" s="788"/>
      <c r="U329" s="787"/>
      <c r="V329" s="788"/>
      <c r="W329" s="787"/>
      <c r="X329" s="788"/>
      <c r="Y329" s="787"/>
      <c r="Z329" s="788"/>
      <c r="AA329" s="787"/>
      <c r="AB329" s="788"/>
      <c r="AC329" s="787"/>
      <c r="AD329" s="788"/>
      <c r="AE329" s="787"/>
      <c r="AF329" s="788"/>
      <c r="AG329" s="787"/>
      <c r="AH329" s="788"/>
      <c r="AI329" s="787"/>
      <c r="AJ329" s="788"/>
      <c r="AK329" s="787"/>
      <c r="AL329" s="790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9"/>
        <v/>
      </c>
      <c r="CB329" s="23" t="str">
        <f t="shared" si="250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51"/>
        <v/>
      </c>
      <c r="CG329" s="87"/>
      <c r="CH329" s="23" t="str">
        <f t="shared" si="252"/>
        <v/>
      </c>
      <c r="CI329" s="23" t="str">
        <f t="shared" si="253"/>
        <v/>
      </c>
      <c r="CJ329" s="87"/>
      <c r="CK329" s="23" t="str">
        <f t="shared" si="254"/>
        <v/>
      </c>
      <c r="CL329" s="23" t="str">
        <f t="shared" si="255"/>
        <v/>
      </c>
      <c r="CO329" s="24">
        <f t="shared" si="256"/>
        <v>0</v>
      </c>
      <c r="CP329" s="24">
        <f t="shared" si="257"/>
        <v>0</v>
      </c>
      <c r="CQ329" s="24">
        <f t="shared" si="266"/>
        <v>0</v>
      </c>
      <c r="CR329" s="24">
        <f t="shared" si="266"/>
        <v>0</v>
      </c>
      <c r="CS329" s="24">
        <f t="shared" si="266"/>
        <v>0</v>
      </c>
      <c r="CT329" s="24">
        <f t="shared" si="258"/>
        <v>0</v>
      </c>
      <c r="CU329" s="87"/>
      <c r="CV329" s="24">
        <f t="shared" si="259"/>
        <v>0</v>
      </c>
      <c r="CW329" s="24">
        <f t="shared" si="259"/>
        <v>0</v>
      </c>
      <c r="CX329" s="87"/>
      <c r="CY329" s="24">
        <f t="shared" si="260"/>
        <v>0</v>
      </c>
      <c r="CZ329" s="24">
        <f t="shared" si="260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225</v>
      </c>
      <c r="E330" s="529">
        <f>SUM(G330++I330+K330+M330+O330+Q330+S330+U330+W330+Y330+AA330+AC330+AE330+AG330+AI330+AK330)</f>
        <v>76</v>
      </c>
      <c r="F330" s="267">
        <f>SUM(H330++J330+L330+N330+P330+R330+T330+V330+X330+Z330+AB330+AD330+AF330+AH330+AJ330+AL330)</f>
        <v>149</v>
      </c>
      <c r="G330" s="712">
        <f>G252+G264+G270+G276+G282+G312+G318+G324</f>
        <v>5</v>
      </c>
      <c r="H330" s="343">
        <f t="shared" ref="H330:N334" si="267">H252+H258+H264+H270+H276+H282+H306+H312+H318+H324</f>
        <v>8</v>
      </c>
      <c r="I330" s="712">
        <f t="shared" si="267"/>
        <v>0</v>
      </c>
      <c r="J330" s="343">
        <f t="shared" si="267"/>
        <v>0</v>
      </c>
      <c r="K330" s="712">
        <f t="shared" si="267"/>
        <v>2</v>
      </c>
      <c r="L330" s="343">
        <f>L252+L258+L264+L270+L276+L282+L306+L312+L318+L324</f>
        <v>1</v>
      </c>
      <c r="M330" s="712">
        <f t="shared" si="267"/>
        <v>0</v>
      </c>
      <c r="N330" s="343">
        <f t="shared" si="267"/>
        <v>0</v>
      </c>
      <c r="O330" s="712">
        <f t="shared" ref="O330:V334" si="268">O252+O258+O264+O270+O276+O282+O294+O312+O318+O324</f>
        <v>2</v>
      </c>
      <c r="P330" s="650">
        <f t="shared" si="268"/>
        <v>2</v>
      </c>
      <c r="Q330" s="712">
        <f t="shared" si="268"/>
        <v>2</v>
      </c>
      <c r="R330" s="650">
        <f t="shared" si="268"/>
        <v>3</v>
      </c>
      <c r="S330" s="712">
        <f t="shared" si="268"/>
        <v>0</v>
      </c>
      <c r="T330" s="650">
        <f t="shared" si="268"/>
        <v>2</v>
      </c>
      <c r="U330" s="712">
        <f t="shared" si="268"/>
        <v>7</v>
      </c>
      <c r="V330" s="657">
        <f t="shared" si="268"/>
        <v>6</v>
      </c>
      <c r="W330" s="712">
        <f>W252+W258+W264+W270+W276+W282+W288+W294+W300+W306+W312+W318+W324</f>
        <v>11</v>
      </c>
      <c r="X330" s="650">
        <f t="shared" ref="X330:AN334" si="269">X252+X258+X264+X270+X276+X282+X288+X294+X300+X306+X312+X318+X324</f>
        <v>19</v>
      </c>
      <c r="Y330" s="712">
        <f>Y252+Y258+Y264+Y270+Y276+Y282+Y288+Y294+Y300+Y306+Y312+Y318+Y324</f>
        <v>5</v>
      </c>
      <c r="Z330" s="650">
        <f t="shared" si="269"/>
        <v>10</v>
      </c>
      <c r="AA330" s="712">
        <f t="shared" si="269"/>
        <v>9</v>
      </c>
      <c r="AB330" s="650">
        <f t="shared" si="269"/>
        <v>50</v>
      </c>
      <c r="AC330" s="712">
        <f t="shared" si="269"/>
        <v>22</v>
      </c>
      <c r="AD330" s="650">
        <f t="shared" si="269"/>
        <v>36</v>
      </c>
      <c r="AE330" s="712">
        <f t="shared" si="269"/>
        <v>10</v>
      </c>
      <c r="AF330" s="650">
        <f t="shared" si="269"/>
        <v>12</v>
      </c>
      <c r="AG330" s="712">
        <f t="shared" si="269"/>
        <v>0</v>
      </c>
      <c r="AH330" s="650">
        <f t="shared" si="269"/>
        <v>0</v>
      </c>
      <c r="AI330" s="712">
        <f t="shared" si="269"/>
        <v>0</v>
      </c>
      <c r="AJ330" s="650">
        <f t="shared" si="269"/>
        <v>0</v>
      </c>
      <c r="AK330" s="712">
        <f t="shared" si="269"/>
        <v>1</v>
      </c>
      <c r="AL330" s="530">
        <f t="shared" si="269"/>
        <v>0</v>
      </c>
      <c r="AM330" s="650">
        <f t="shared" si="269"/>
        <v>0</v>
      </c>
      <c r="AN330" s="650">
        <f t="shared" si="269"/>
        <v>0</v>
      </c>
      <c r="AO330" s="501">
        <f>SUM(AO252+AO258+AO264+AO270+AO276+AO282+AO288+AO294+AO300+AO306+AO312+AO318)</f>
        <v>124</v>
      </c>
      <c r="AP330" s="372">
        <f>SUM(AP252+AP258+AP264+AP270+AP276+AP282+AP288+AP294+AP300+AP306+AP312+AP318)</f>
        <v>122</v>
      </c>
      <c r="AQ330" s="343">
        <f t="shared" ref="AQ330:AR331" si="270">AQ252+AQ258+AQ264+AQ270+AQ276+AQ282+AQ288+AQ294+AQ300+AQ306+AQ312+AQ318+AQ324</f>
        <v>42</v>
      </c>
      <c r="AR330" s="343">
        <f t="shared" si="270"/>
        <v>0</v>
      </c>
      <c r="AS330" s="267">
        <f>SUM(AS264,AS276)</f>
        <v>0</v>
      </c>
      <c r="AT330" s="712">
        <f t="shared" ref="AT330:AX331" si="271">AT252+AT258+AT264+AT270+AT276+AT282+AT288+AT294+AT300+AT306+AT312+AT318+AT324</f>
        <v>2</v>
      </c>
      <c r="AU330" s="657">
        <f t="shared" si="271"/>
        <v>0</v>
      </c>
      <c r="AV330" s="658"/>
      <c r="AW330" s="712">
        <f t="shared" si="271"/>
        <v>0</v>
      </c>
      <c r="AX330" s="657">
        <f t="shared" si="271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72">SUM(E331+F331)</f>
        <v>734</v>
      </c>
      <c r="E331" s="531">
        <f t="shared" ref="E331:F335" si="273">SUM(G331++I331+K331+M331+O331+Q331+S331+U331+W331+Y331+AA331+AC331+AE331+AG331+AI331+AK331)</f>
        <v>316</v>
      </c>
      <c r="F331" s="532">
        <f t="shared" si="273"/>
        <v>418</v>
      </c>
      <c r="G331" s="464">
        <f>G253+G265+G271+G277+G283+G313+G319+G325</f>
        <v>6</v>
      </c>
      <c r="H331" s="533">
        <f t="shared" si="267"/>
        <v>8</v>
      </c>
      <c r="I331" s="464">
        <f t="shared" si="267"/>
        <v>4</v>
      </c>
      <c r="J331" s="533">
        <f t="shared" si="267"/>
        <v>4</v>
      </c>
      <c r="K331" s="464">
        <f>K253+K259+K265+K271+K277+K283+K307+K313+K319+K325</f>
        <v>4</v>
      </c>
      <c r="L331" s="533">
        <f t="shared" si="267"/>
        <v>6</v>
      </c>
      <c r="M331" s="464">
        <f t="shared" si="267"/>
        <v>6</v>
      </c>
      <c r="N331" s="533">
        <f t="shared" si="267"/>
        <v>1</v>
      </c>
      <c r="O331" s="501">
        <f>O253+O259+O265+O271+O277+O283+O295+O313+O319+O325</f>
        <v>5</v>
      </c>
      <c r="P331" s="343">
        <f t="shared" si="268"/>
        <v>4</v>
      </c>
      <c r="Q331" s="501">
        <f t="shared" si="268"/>
        <v>8</v>
      </c>
      <c r="R331" s="343">
        <f t="shared" si="268"/>
        <v>10</v>
      </c>
      <c r="S331" s="501">
        <f t="shared" si="268"/>
        <v>13</v>
      </c>
      <c r="T331" s="343">
        <f t="shared" si="268"/>
        <v>11</v>
      </c>
      <c r="U331" s="501">
        <f t="shared" si="268"/>
        <v>44</v>
      </c>
      <c r="V331" s="372">
        <f t="shared" si="268"/>
        <v>33</v>
      </c>
      <c r="W331" s="464">
        <f>W253+W259+W265+W271+W277+W283+W289+W295+W301+W307+W313+W319+W325</f>
        <v>99</v>
      </c>
      <c r="X331" s="533">
        <f t="shared" si="269"/>
        <v>83</v>
      </c>
      <c r="Y331" s="464">
        <f t="shared" si="269"/>
        <v>27</v>
      </c>
      <c r="Z331" s="533">
        <f t="shared" si="269"/>
        <v>37</v>
      </c>
      <c r="AA331" s="464">
        <f t="shared" si="269"/>
        <v>29</v>
      </c>
      <c r="AB331" s="533">
        <f t="shared" si="269"/>
        <v>97</v>
      </c>
      <c r="AC331" s="464">
        <f t="shared" si="269"/>
        <v>45</v>
      </c>
      <c r="AD331" s="533">
        <f t="shared" si="269"/>
        <v>93</v>
      </c>
      <c r="AE331" s="464">
        <f t="shared" si="269"/>
        <v>26</v>
      </c>
      <c r="AF331" s="533">
        <f t="shared" si="269"/>
        <v>31</v>
      </c>
      <c r="AG331" s="464">
        <f t="shared" si="269"/>
        <v>0</v>
      </c>
      <c r="AH331" s="533">
        <f t="shared" si="269"/>
        <v>0</v>
      </c>
      <c r="AI331" s="464">
        <f t="shared" si="269"/>
        <v>0</v>
      </c>
      <c r="AJ331" s="533">
        <f t="shared" si="269"/>
        <v>0</v>
      </c>
      <c r="AK331" s="464">
        <f t="shared" si="269"/>
        <v>0</v>
      </c>
      <c r="AL331" s="534">
        <f t="shared" si="269"/>
        <v>0</v>
      </c>
      <c r="AM331" s="533">
        <f t="shared" si="269"/>
        <v>1</v>
      </c>
      <c r="AN331" s="533">
        <f t="shared" si="269"/>
        <v>0</v>
      </c>
      <c r="AO331" s="535"/>
      <c r="AP331" s="536"/>
      <c r="AQ331" s="533">
        <f t="shared" si="270"/>
        <v>145</v>
      </c>
      <c r="AR331" s="533">
        <f t="shared" si="270"/>
        <v>0</v>
      </c>
      <c r="AS331" s="537">
        <f>SUM(AS277+ AS265)</f>
        <v>0</v>
      </c>
      <c r="AT331" s="464">
        <f t="shared" si="271"/>
        <v>17</v>
      </c>
      <c r="AU331" s="296">
        <f t="shared" si="271"/>
        <v>0</v>
      </c>
      <c r="AV331" s="351"/>
      <c r="AW331" s="464">
        <f t="shared" si="271"/>
        <v>2</v>
      </c>
      <c r="AX331" s="296">
        <f t="shared" si="271"/>
        <v>0</v>
      </c>
    </row>
    <row r="332" spans="1:104" x14ac:dyDescent="0.25">
      <c r="A332" s="1311"/>
      <c r="B332" s="1315" t="s">
        <v>298</v>
      </c>
      <c r="C332" s="1315"/>
      <c r="D332" s="501">
        <f t="shared" si="272"/>
        <v>205</v>
      </c>
      <c r="E332" s="531">
        <f t="shared" si="273"/>
        <v>69</v>
      </c>
      <c r="F332" s="532">
        <f t="shared" si="273"/>
        <v>136</v>
      </c>
      <c r="G332" s="464">
        <f>G254+G266+G272+G278+G284+G314+G320+G326</f>
        <v>4</v>
      </c>
      <c r="H332" s="533">
        <f t="shared" si="267"/>
        <v>8</v>
      </c>
      <c r="I332" s="464">
        <f t="shared" si="267"/>
        <v>0</v>
      </c>
      <c r="J332" s="533">
        <f t="shared" si="267"/>
        <v>0</v>
      </c>
      <c r="K332" s="464">
        <f t="shared" si="267"/>
        <v>0</v>
      </c>
      <c r="L332" s="533">
        <f t="shared" si="267"/>
        <v>0</v>
      </c>
      <c r="M332" s="464">
        <f t="shared" si="267"/>
        <v>0</v>
      </c>
      <c r="N332" s="533">
        <f t="shared" si="267"/>
        <v>0</v>
      </c>
      <c r="O332" s="501">
        <f t="shared" si="268"/>
        <v>2</v>
      </c>
      <c r="P332" s="343">
        <f t="shared" si="268"/>
        <v>1</v>
      </c>
      <c r="Q332" s="501">
        <f t="shared" si="268"/>
        <v>2</v>
      </c>
      <c r="R332" s="343">
        <f t="shared" si="268"/>
        <v>0</v>
      </c>
      <c r="S332" s="501">
        <f t="shared" si="268"/>
        <v>1</v>
      </c>
      <c r="T332" s="343">
        <f t="shared" si="268"/>
        <v>0</v>
      </c>
      <c r="U332" s="501">
        <f t="shared" si="268"/>
        <v>4</v>
      </c>
      <c r="V332" s="372">
        <f t="shared" si="268"/>
        <v>2</v>
      </c>
      <c r="W332" s="464">
        <f>W254+W260+W266+W272+W278+W284+W290+W296+W302+W308+W314+W320+W326</f>
        <v>13</v>
      </c>
      <c r="X332" s="533">
        <f t="shared" si="269"/>
        <v>18</v>
      </c>
      <c r="Y332" s="464">
        <f t="shared" si="269"/>
        <v>4</v>
      </c>
      <c r="Z332" s="533">
        <f t="shared" si="269"/>
        <v>10</v>
      </c>
      <c r="AA332" s="464">
        <f t="shared" si="269"/>
        <v>8</v>
      </c>
      <c r="AB332" s="533">
        <f t="shared" si="269"/>
        <v>49</v>
      </c>
      <c r="AC332" s="464">
        <f t="shared" si="269"/>
        <v>21</v>
      </c>
      <c r="AD332" s="533">
        <f t="shared" si="269"/>
        <v>36</v>
      </c>
      <c r="AE332" s="464">
        <f t="shared" si="269"/>
        <v>9</v>
      </c>
      <c r="AF332" s="533">
        <f t="shared" si="269"/>
        <v>12</v>
      </c>
      <c r="AG332" s="464">
        <f t="shared" si="269"/>
        <v>0</v>
      </c>
      <c r="AH332" s="533">
        <f t="shared" si="269"/>
        <v>0</v>
      </c>
      <c r="AI332" s="464">
        <f t="shared" si="269"/>
        <v>0</v>
      </c>
      <c r="AJ332" s="533">
        <f t="shared" si="269"/>
        <v>0</v>
      </c>
      <c r="AK332" s="464">
        <f t="shared" si="269"/>
        <v>1</v>
      </c>
      <c r="AL332" s="534">
        <f t="shared" si="269"/>
        <v>0</v>
      </c>
      <c r="AM332" s="533">
        <f t="shared" si="269"/>
        <v>0</v>
      </c>
      <c r="AN332" s="533">
        <f t="shared" si="269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4">SUM(AT254+AT260+AT266+AT272+AT278+AT284+AT290+AT296+AT302+AT308+AT314+AT320+AT326)</f>
        <v>1</v>
      </c>
      <c r="AU332" s="296">
        <f t="shared" si="274"/>
        <v>0</v>
      </c>
      <c r="AV332" s="351"/>
      <c r="AW332" s="464">
        <f t="shared" si="274"/>
        <v>0</v>
      </c>
      <c r="AX332" s="296">
        <f t="shared" si="274"/>
        <v>0</v>
      </c>
    </row>
    <row r="333" spans="1:104" x14ac:dyDescent="0.25">
      <c r="A333" s="1311"/>
      <c r="B333" s="1279" t="s">
        <v>299</v>
      </c>
      <c r="C333" s="1281"/>
      <c r="D333" s="501">
        <f t="shared" si="272"/>
        <v>202</v>
      </c>
      <c r="E333" s="531">
        <f t="shared" si="273"/>
        <v>71</v>
      </c>
      <c r="F333" s="532">
        <f t="shared" si="273"/>
        <v>131</v>
      </c>
      <c r="G333" s="464">
        <f>G255+G267+G273+G279+G285+G315+G321+G327</f>
        <v>3</v>
      </c>
      <c r="H333" s="533">
        <f t="shared" si="267"/>
        <v>5</v>
      </c>
      <c r="I333" s="464">
        <f t="shared" si="267"/>
        <v>0</v>
      </c>
      <c r="J333" s="533">
        <f t="shared" si="267"/>
        <v>1</v>
      </c>
      <c r="K333" s="464">
        <f t="shared" si="267"/>
        <v>2</v>
      </c>
      <c r="L333" s="533">
        <f t="shared" si="267"/>
        <v>2</v>
      </c>
      <c r="M333" s="464">
        <f t="shared" si="267"/>
        <v>1</v>
      </c>
      <c r="N333" s="533">
        <f t="shared" si="267"/>
        <v>1</v>
      </c>
      <c r="O333" s="501">
        <f>O255+O261+O267+O273+O279+O285+O297+O315+O321+O327</f>
        <v>1</v>
      </c>
      <c r="P333" s="343">
        <f>P255+P261+P267+P273+P279+P285+P297+P315+P321+P327</f>
        <v>1</v>
      </c>
      <c r="Q333" s="501">
        <f t="shared" si="268"/>
        <v>2</v>
      </c>
      <c r="R333" s="343">
        <f t="shared" si="268"/>
        <v>2</v>
      </c>
      <c r="S333" s="501">
        <f t="shared" si="268"/>
        <v>5</v>
      </c>
      <c r="T333" s="343">
        <f t="shared" si="268"/>
        <v>3</v>
      </c>
      <c r="U333" s="501">
        <f t="shared" si="268"/>
        <v>5</v>
      </c>
      <c r="V333" s="372">
        <f t="shared" si="268"/>
        <v>8</v>
      </c>
      <c r="W333" s="464">
        <f>W255+W261+W267+W273+W279+W285+W291+W297+W303+W309+W315+W321+W327</f>
        <v>9</v>
      </c>
      <c r="X333" s="533">
        <f t="shared" si="269"/>
        <v>10</v>
      </c>
      <c r="Y333" s="464">
        <f t="shared" si="269"/>
        <v>6</v>
      </c>
      <c r="Z333" s="533">
        <f t="shared" si="269"/>
        <v>8</v>
      </c>
      <c r="AA333" s="464">
        <f t="shared" si="269"/>
        <v>8</v>
      </c>
      <c r="AB333" s="533">
        <f t="shared" si="269"/>
        <v>34</v>
      </c>
      <c r="AC333" s="464">
        <f t="shared" si="269"/>
        <v>10</v>
      </c>
      <c r="AD333" s="533">
        <f t="shared" si="269"/>
        <v>32</v>
      </c>
      <c r="AE333" s="464">
        <f t="shared" si="269"/>
        <v>19</v>
      </c>
      <c r="AF333" s="533">
        <f t="shared" si="269"/>
        <v>24</v>
      </c>
      <c r="AG333" s="464">
        <f t="shared" si="269"/>
        <v>0</v>
      </c>
      <c r="AH333" s="533">
        <f t="shared" si="269"/>
        <v>0</v>
      </c>
      <c r="AI333" s="464">
        <f t="shared" si="269"/>
        <v>0</v>
      </c>
      <c r="AJ333" s="533">
        <f t="shared" si="269"/>
        <v>0</v>
      </c>
      <c r="AK333" s="464">
        <f t="shared" si="269"/>
        <v>0</v>
      </c>
      <c r="AL333" s="534">
        <f t="shared" si="269"/>
        <v>0</v>
      </c>
      <c r="AM333" s="533">
        <f t="shared" si="269"/>
        <v>0</v>
      </c>
      <c r="AN333" s="533">
        <f t="shared" si="269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5">AT255+AT261+AT267+AT273+AT279+AT285+AT291+AT297+AT303+AT309+AT315+AT321+AT327</f>
        <v>5</v>
      </c>
      <c r="AU333" s="296">
        <f t="shared" si="275"/>
        <v>0</v>
      </c>
      <c r="AV333" s="296">
        <f>AV255+AV261+AV267+AV273+AV279+AV285+AV291+AV297+AV303+AV309+AV315+AV321+AV327</f>
        <v>0</v>
      </c>
      <c r="AW333" s="464">
        <f t="shared" si="275"/>
        <v>1</v>
      </c>
      <c r="AX333" s="296">
        <f t="shared" si="275"/>
        <v>0</v>
      </c>
    </row>
    <row r="334" spans="1:104" x14ac:dyDescent="0.25">
      <c r="A334" s="1311"/>
      <c r="B334" s="1279" t="s">
        <v>300</v>
      </c>
      <c r="C334" s="1281"/>
      <c r="D334" s="501">
        <f t="shared" si="272"/>
        <v>57</v>
      </c>
      <c r="E334" s="531">
        <f t="shared" si="273"/>
        <v>17</v>
      </c>
      <c r="F334" s="532">
        <f t="shared" si="273"/>
        <v>40</v>
      </c>
      <c r="G334" s="464">
        <f>G256+G268+G274+G280+G286+G316+G322+G328</f>
        <v>1</v>
      </c>
      <c r="H334" s="533">
        <f t="shared" si="267"/>
        <v>1</v>
      </c>
      <c r="I334" s="464">
        <f t="shared" si="267"/>
        <v>1</v>
      </c>
      <c r="J334" s="533">
        <f t="shared" si="267"/>
        <v>0</v>
      </c>
      <c r="K334" s="464">
        <f t="shared" si="267"/>
        <v>0</v>
      </c>
      <c r="L334" s="533">
        <f t="shared" si="267"/>
        <v>1</v>
      </c>
      <c r="M334" s="464">
        <f t="shared" si="267"/>
        <v>0</v>
      </c>
      <c r="N334" s="533">
        <f t="shared" si="267"/>
        <v>0</v>
      </c>
      <c r="O334" s="501">
        <f>O256+O262+O268+O274+O280+O286+O298+O316+O322+O328</f>
        <v>0</v>
      </c>
      <c r="P334" s="343">
        <f t="shared" si="268"/>
        <v>0</v>
      </c>
      <c r="Q334" s="501">
        <f t="shared" si="268"/>
        <v>0</v>
      </c>
      <c r="R334" s="343">
        <f t="shared" si="268"/>
        <v>0</v>
      </c>
      <c r="S334" s="501">
        <f t="shared" si="268"/>
        <v>0</v>
      </c>
      <c r="T334" s="343">
        <f t="shared" si="268"/>
        <v>0</v>
      </c>
      <c r="U334" s="501">
        <f t="shared" si="268"/>
        <v>0</v>
      </c>
      <c r="V334" s="372">
        <f t="shared" si="268"/>
        <v>3</v>
      </c>
      <c r="W334" s="464">
        <f>W256+W262+W268+W274+W280+W286+W292+W298+W304+W310+W316+W322+W328</f>
        <v>6</v>
      </c>
      <c r="X334" s="533">
        <f t="shared" si="269"/>
        <v>1</v>
      </c>
      <c r="Y334" s="464">
        <f t="shared" si="269"/>
        <v>3</v>
      </c>
      <c r="Z334" s="533">
        <f t="shared" si="269"/>
        <v>4</v>
      </c>
      <c r="AA334" s="464">
        <f t="shared" si="269"/>
        <v>1</v>
      </c>
      <c r="AB334" s="533">
        <f t="shared" si="269"/>
        <v>8</v>
      </c>
      <c r="AC334" s="464">
        <f t="shared" si="269"/>
        <v>2</v>
      </c>
      <c r="AD334" s="533">
        <f t="shared" si="269"/>
        <v>12</v>
      </c>
      <c r="AE334" s="464">
        <f t="shared" si="269"/>
        <v>3</v>
      </c>
      <c r="AF334" s="533">
        <f t="shared" si="269"/>
        <v>10</v>
      </c>
      <c r="AG334" s="464">
        <f t="shared" si="269"/>
        <v>0</v>
      </c>
      <c r="AH334" s="533">
        <f t="shared" si="269"/>
        <v>0</v>
      </c>
      <c r="AI334" s="464">
        <f t="shared" si="269"/>
        <v>0</v>
      </c>
      <c r="AJ334" s="533">
        <f t="shared" si="269"/>
        <v>0</v>
      </c>
      <c r="AK334" s="464">
        <f t="shared" si="269"/>
        <v>0</v>
      </c>
      <c r="AL334" s="534">
        <f t="shared" si="269"/>
        <v>0</v>
      </c>
      <c r="AM334" s="533">
        <f t="shared" si="269"/>
        <v>0</v>
      </c>
      <c r="AN334" s="533">
        <f t="shared" si="269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6">SUM(AT256+AT262+AT268+AT274+AT280+AT286+AT304+AT298+AT292+AT310+AT316+AT322+AT328)</f>
        <v>0</v>
      </c>
      <c r="AU334" s="296">
        <f t="shared" si="276"/>
        <v>0</v>
      </c>
      <c r="AV334" s="351"/>
      <c r="AW334" s="464">
        <f t="shared" si="276"/>
        <v>0</v>
      </c>
      <c r="AX334" s="296">
        <f t="shared" si="276"/>
        <v>0</v>
      </c>
    </row>
    <row r="335" spans="1:104" x14ac:dyDescent="0.25">
      <c r="A335" s="1312"/>
      <c r="B335" s="1316" t="s">
        <v>301</v>
      </c>
      <c r="C335" s="1316"/>
      <c r="D335" s="393">
        <f t="shared" si="272"/>
        <v>0</v>
      </c>
      <c r="E335" s="538">
        <f t="shared" si="273"/>
        <v>0</v>
      </c>
      <c r="F335" s="539">
        <f t="shared" si="273"/>
        <v>0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7">J257+J269+J275+J281+J287+J317+J323+J329</f>
        <v>0</v>
      </c>
      <c r="K335" s="396">
        <f t="shared" si="277"/>
        <v>0</v>
      </c>
      <c r="L335" s="353">
        <f t="shared" si="277"/>
        <v>0</v>
      </c>
      <c r="M335" s="396">
        <f t="shared" si="277"/>
        <v>0</v>
      </c>
      <c r="N335" s="353">
        <f t="shared" si="277"/>
        <v>0</v>
      </c>
      <c r="O335" s="393">
        <f>O257+O269+O275+O281+O287+O299+O317+O323+O329</f>
        <v>0</v>
      </c>
      <c r="P335" s="317">
        <f t="shared" ref="P335:V335" si="278">P257+P269+P275+P281+P287+P299+P317+P323+P329</f>
        <v>0</v>
      </c>
      <c r="Q335" s="393">
        <f t="shared" si="278"/>
        <v>0</v>
      </c>
      <c r="R335" s="317">
        <f t="shared" si="278"/>
        <v>0</v>
      </c>
      <c r="S335" s="393">
        <f t="shared" si="278"/>
        <v>0</v>
      </c>
      <c r="T335" s="317">
        <f t="shared" si="278"/>
        <v>0</v>
      </c>
      <c r="U335" s="393">
        <f t="shared" si="278"/>
        <v>0</v>
      </c>
      <c r="V335" s="540">
        <f t="shared" si="278"/>
        <v>0</v>
      </c>
      <c r="W335" s="396">
        <f>W257+W263+W269+W275+W281+W287+W293+W305+W311+W299+W317+W323+W329</f>
        <v>0</v>
      </c>
      <c r="X335" s="353">
        <f t="shared" ref="X335:AN335" si="279">X257+X263+X269+X275+X281+X287+X293+X305+X311+X299+X317+X323+X329</f>
        <v>0</v>
      </c>
      <c r="Y335" s="396">
        <f t="shared" si="279"/>
        <v>0</v>
      </c>
      <c r="Z335" s="353">
        <f t="shared" si="279"/>
        <v>0</v>
      </c>
      <c r="AA335" s="396">
        <f t="shared" si="279"/>
        <v>0</v>
      </c>
      <c r="AB335" s="353">
        <f t="shared" si="279"/>
        <v>0</v>
      </c>
      <c r="AC335" s="396">
        <f t="shared" si="279"/>
        <v>0</v>
      </c>
      <c r="AD335" s="353">
        <f t="shared" si="279"/>
        <v>0</v>
      </c>
      <c r="AE335" s="396">
        <f t="shared" si="279"/>
        <v>0</v>
      </c>
      <c r="AF335" s="353">
        <f t="shared" si="279"/>
        <v>0</v>
      </c>
      <c r="AG335" s="396">
        <f t="shared" si="279"/>
        <v>0</v>
      </c>
      <c r="AH335" s="353">
        <f t="shared" si="279"/>
        <v>0</v>
      </c>
      <c r="AI335" s="396">
        <f t="shared" si="279"/>
        <v>0</v>
      </c>
      <c r="AJ335" s="353">
        <f t="shared" si="279"/>
        <v>0</v>
      </c>
      <c r="AK335" s="396">
        <f t="shared" si="279"/>
        <v>0</v>
      </c>
      <c r="AL335" s="541">
        <f t="shared" si="279"/>
        <v>0</v>
      </c>
      <c r="AM335" s="353">
        <f t="shared" si="279"/>
        <v>0</v>
      </c>
      <c r="AN335" s="353">
        <f t="shared" si="279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80">SUM(AT257+AT263+AT269+AT275+AT281+AT287+AT293+AT299+AT305+AT311+AT317+AT323+AT329)</f>
        <v>0</v>
      </c>
      <c r="AU335" s="353">
        <f t="shared" si="280"/>
        <v>0</v>
      </c>
      <c r="AV335" s="543"/>
      <c r="AW335" s="396">
        <f t="shared" si="280"/>
        <v>0</v>
      </c>
      <c r="AX335" s="298">
        <f t="shared" si="280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customFormat="1" x14ac:dyDescent="0.25">
      <c r="A337" s="1286" t="s">
        <v>42</v>
      </c>
      <c r="B337" s="1287"/>
      <c r="C337" s="1288"/>
      <c r="D337" s="1295" t="s">
        <v>4</v>
      </c>
      <c r="E337" s="1296"/>
      <c r="F337" s="1297"/>
      <c r="G337" s="1502" t="s">
        <v>5</v>
      </c>
      <c r="H337" s="1301"/>
      <c r="I337" s="1301"/>
      <c r="J337" s="1301"/>
      <c r="K337" s="1301"/>
      <c r="L337" s="1301"/>
      <c r="M337" s="1301"/>
      <c r="N337" s="1301"/>
      <c r="O337" s="1301"/>
      <c r="P337" s="1301"/>
      <c r="Q337" s="1301"/>
      <c r="R337" s="1301"/>
      <c r="S337" s="1301"/>
      <c r="T337" s="1301"/>
      <c r="U337" s="1301"/>
      <c r="V337" s="1301"/>
      <c r="W337" s="1301"/>
      <c r="X337" s="1301"/>
      <c r="Y337" s="1301"/>
      <c r="Z337" s="1301"/>
      <c r="AA337" s="1301"/>
      <c r="AB337" s="1301"/>
      <c r="AC337" s="1301"/>
      <c r="AD337" s="1301"/>
      <c r="AE337" s="1301"/>
      <c r="AF337" s="1301"/>
      <c r="AG337" s="1301"/>
      <c r="AH337" s="1301"/>
      <c r="AI337" s="1301"/>
      <c r="AJ337" s="1301"/>
      <c r="AK337" s="1301"/>
      <c r="AL337" s="1301"/>
      <c r="AM337" s="1301"/>
      <c r="AN337" s="1301"/>
      <c r="AO337" s="1301"/>
      <c r="AP337" s="1302"/>
      <c r="AQ337" s="1303" t="s">
        <v>310</v>
      </c>
      <c r="AR337" s="1306" t="s">
        <v>311</v>
      </c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</row>
    <row r="338" spans="1:94" customFormat="1" x14ac:dyDescent="0.25">
      <c r="A338" s="1289"/>
      <c r="B338" s="1290"/>
      <c r="C338" s="1291"/>
      <c r="D338" s="1298"/>
      <c r="E338" s="1299"/>
      <c r="F338" s="1300"/>
      <c r="G338" s="1309" t="s">
        <v>14</v>
      </c>
      <c r="H338" s="1310"/>
      <c r="I338" s="1502" t="s">
        <v>15</v>
      </c>
      <c r="J338" s="1268"/>
      <c r="K338" s="1502" t="s">
        <v>16</v>
      </c>
      <c r="L338" s="1268"/>
      <c r="M338" s="1502" t="s">
        <v>17</v>
      </c>
      <c r="N338" s="1268"/>
      <c r="O338" s="1502" t="s">
        <v>18</v>
      </c>
      <c r="P338" s="1268"/>
      <c r="Q338" s="1502" t="s">
        <v>19</v>
      </c>
      <c r="R338" s="1268"/>
      <c r="S338" s="1502" t="s">
        <v>20</v>
      </c>
      <c r="T338" s="1268"/>
      <c r="U338" s="1502" t="s">
        <v>21</v>
      </c>
      <c r="V338" s="1268"/>
      <c r="W338" s="1502" t="s">
        <v>22</v>
      </c>
      <c r="X338" s="1268"/>
      <c r="Y338" s="1502" t="s">
        <v>23</v>
      </c>
      <c r="Z338" s="1285"/>
      <c r="AA338" s="1502" t="s">
        <v>24</v>
      </c>
      <c r="AB338" s="1285"/>
      <c r="AC338" s="1502" t="s">
        <v>286</v>
      </c>
      <c r="AD338" s="1285"/>
      <c r="AE338" s="1502" t="s">
        <v>287</v>
      </c>
      <c r="AF338" s="1285"/>
      <c r="AG338" s="1502" t="s">
        <v>288</v>
      </c>
      <c r="AH338" s="1285"/>
      <c r="AI338" s="1502" t="s">
        <v>289</v>
      </c>
      <c r="AJ338" s="1285"/>
      <c r="AK338" s="1502" t="s">
        <v>29</v>
      </c>
      <c r="AL338" s="1285"/>
      <c r="AM338" s="1502" t="s">
        <v>30</v>
      </c>
      <c r="AN338" s="1285"/>
      <c r="AO338" s="1502" t="s">
        <v>31</v>
      </c>
      <c r="AP338" s="1285"/>
      <c r="AQ338" s="1304"/>
      <c r="AR338" s="1307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</row>
    <row r="339" spans="1:94" customFormat="1" x14ac:dyDescent="0.25">
      <c r="A339" s="1292"/>
      <c r="B339" s="1293"/>
      <c r="C339" s="1294"/>
      <c r="D339" s="724" t="s">
        <v>32</v>
      </c>
      <c r="E339" s="730" t="s">
        <v>33</v>
      </c>
      <c r="F339" s="545" t="s">
        <v>34</v>
      </c>
      <c r="G339" s="723" t="s">
        <v>33</v>
      </c>
      <c r="H339" s="12" t="s">
        <v>34</v>
      </c>
      <c r="I339" s="726" t="s">
        <v>33</v>
      </c>
      <c r="J339" s="12" t="s">
        <v>34</v>
      </c>
      <c r="K339" s="726" t="s">
        <v>33</v>
      </c>
      <c r="L339" s="12" t="s">
        <v>34</v>
      </c>
      <c r="M339" s="726" t="s">
        <v>33</v>
      </c>
      <c r="N339" s="12" t="s">
        <v>34</v>
      </c>
      <c r="O339" s="726" t="s">
        <v>33</v>
      </c>
      <c r="P339" s="12" t="s">
        <v>34</v>
      </c>
      <c r="Q339" s="726" t="s">
        <v>33</v>
      </c>
      <c r="R339" s="12" t="s">
        <v>34</v>
      </c>
      <c r="S339" s="726" t="s">
        <v>33</v>
      </c>
      <c r="T339" s="12" t="s">
        <v>34</v>
      </c>
      <c r="U339" s="726" t="s">
        <v>33</v>
      </c>
      <c r="V339" s="12" t="s">
        <v>34</v>
      </c>
      <c r="W339" s="726" t="s">
        <v>33</v>
      </c>
      <c r="X339" s="12" t="s">
        <v>34</v>
      </c>
      <c r="Y339" s="726" t="s">
        <v>33</v>
      </c>
      <c r="Z339" s="12" t="s">
        <v>34</v>
      </c>
      <c r="AA339" s="726" t="s">
        <v>33</v>
      </c>
      <c r="AB339" s="12" t="s">
        <v>34</v>
      </c>
      <c r="AC339" s="726" t="s">
        <v>33</v>
      </c>
      <c r="AD339" s="12" t="s">
        <v>34</v>
      </c>
      <c r="AE339" s="726" t="s">
        <v>33</v>
      </c>
      <c r="AF339" s="12" t="s">
        <v>34</v>
      </c>
      <c r="AG339" s="726" t="s">
        <v>33</v>
      </c>
      <c r="AH339" s="12" t="s">
        <v>34</v>
      </c>
      <c r="AI339" s="726" t="s">
        <v>33</v>
      </c>
      <c r="AJ339" s="12" t="s">
        <v>34</v>
      </c>
      <c r="AK339" s="726" t="s">
        <v>33</v>
      </c>
      <c r="AL339" s="12" t="s">
        <v>34</v>
      </c>
      <c r="AM339" s="726" t="s">
        <v>33</v>
      </c>
      <c r="AN339" s="12" t="s">
        <v>34</v>
      </c>
      <c r="AO339" s="726" t="s">
        <v>33</v>
      </c>
      <c r="AP339" s="12" t="s">
        <v>34</v>
      </c>
      <c r="AQ339" s="1305"/>
      <c r="AR339" s="1308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</row>
    <row r="340" spans="1:94" customFormat="1" x14ac:dyDescent="0.25">
      <c r="A340" s="1505" t="s">
        <v>49</v>
      </c>
      <c r="B340" s="1506"/>
      <c r="C340" s="1507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659">
        <f>SUM(H340+J340+L340+N340+P340+R340+T340+V340+X340+Z340+AB340+AD340+AF340+AH340+AJ340+AL340+AN340+AP340)</f>
        <v>0</v>
      </c>
      <c r="G340" s="647"/>
      <c r="H340" s="47"/>
      <c r="I340" s="647"/>
      <c r="J340" s="47"/>
      <c r="K340" s="647"/>
      <c r="L340" s="47"/>
      <c r="M340" s="647"/>
      <c r="N340" s="47"/>
      <c r="O340" s="647"/>
      <c r="P340" s="47"/>
      <c r="Q340" s="647"/>
      <c r="R340" s="47"/>
      <c r="S340" s="647"/>
      <c r="T340" s="47"/>
      <c r="U340" s="647"/>
      <c r="V340" s="47"/>
      <c r="W340" s="647"/>
      <c r="X340" s="47"/>
      <c r="Y340" s="647"/>
      <c r="Z340" s="47"/>
      <c r="AA340" s="647"/>
      <c r="AB340" s="47"/>
      <c r="AC340" s="647"/>
      <c r="AD340" s="47"/>
      <c r="AE340" s="647"/>
      <c r="AF340" s="47"/>
      <c r="AG340" s="647"/>
      <c r="AH340" s="47"/>
      <c r="AI340" s="647"/>
      <c r="AJ340" s="47"/>
      <c r="AK340" s="647"/>
      <c r="AL340" s="47"/>
      <c r="AM340" s="647"/>
      <c r="AN340" s="47"/>
      <c r="AO340" s="647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customFormat="1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81">SUM(G341+I341+K341+M341+O341+Q341+S341+U341+W341+Y341+AA341+AC341+AE341+AG341+AI341+AK341+AM341+AO341)</f>
        <v>0</v>
      </c>
      <c r="F341" s="403">
        <f t="shared" si="281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82">CA341&amp;CB341</f>
        <v/>
      </c>
      <c r="CA341" s="23" t="str">
        <f t="shared" ref="CA341:CA344" si="283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4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4">
        <f t="shared" ref="CO341:CO344" si="285">IF(AND($F341&gt;0,AQ341=""),1,IF(AQ341&gt;$F341,1,0))</f>
        <v>0</v>
      </c>
      <c r="CP341" s="24">
        <f t="shared" ref="CP341:CP344" si="286">IF(AND(AK341+AL341&gt;0,AR341=""),1,IF(AR341&gt;AK341+AL341,1,0))</f>
        <v>0</v>
      </c>
    </row>
    <row r="342" spans="1:94" customFormat="1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81"/>
        <v>0</v>
      </c>
      <c r="F342" s="403">
        <f t="shared" si="281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82"/>
        <v/>
      </c>
      <c r="CA342" s="23" t="str">
        <f t="shared" si="283"/>
        <v/>
      </c>
      <c r="CB342" s="23" t="str">
        <f t="shared" si="284"/>
        <v/>
      </c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4">
        <f t="shared" si="285"/>
        <v>0</v>
      </c>
      <c r="CP342" s="24">
        <f t="shared" si="286"/>
        <v>0</v>
      </c>
    </row>
    <row r="343" spans="1:94" customFormat="1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81"/>
        <v>0</v>
      </c>
      <c r="F343" s="403">
        <f t="shared" si="281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82"/>
        <v/>
      </c>
      <c r="CA343" s="23" t="str">
        <f t="shared" si="283"/>
        <v/>
      </c>
      <c r="CB343" s="23" t="str">
        <f t="shared" si="284"/>
        <v/>
      </c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4">
        <f t="shared" si="285"/>
        <v>0</v>
      </c>
      <c r="CP343" s="24">
        <f t="shared" si="286"/>
        <v>0</v>
      </c>
    </row>
    <row r="344" spans="1:94" customFormat="1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81"/>
        <v>0</v>
      </c>
      <c r="F344" s="203">
        <f t="shared" si="281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3"/>
        <v/>
      </c>
      <c r="CB344" s="23" t="str">
        <f t="shared" si="284"/>
        <v/>
      </c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4">
        <f t="shared" si="285"/>
        <v>0</v>
      </c>
      <c r="CP344" s="24">
        <f t="shared" si="286"/>
        <v>0</v>
      </c>
    </row>
    <row r="345" spans="1:94" customFormat="1" ht="15.75" x14ac:dyDescent="0.25">
      <c r="A345" s="551" t="s">
        <v>316</v>
      </c>
      <c r="B345" s="552"/>
      <c r="C345" s="552"/>
      <c r="D345" s="553"/>
      <c r="E345" s="554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</row>
    <row r="346" spans="1:94" customFormat="1" ht="31.5" x14ac:dyDescent="0.25">
      <c r="A346" s="1502" t="s">
        <v>317</v>
      </c>
      <c r="B346" s="1268"/>
      <c r="C346" s="792" t="s">
        <v>318</v>
      </c>
      <c r="D346" s="793" t="s">
        <v>319</v>
      </c>
      <c r="E346" s="557" t="s">
        <v>320</v>
      </c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</row>
    <row r="347" spans="1:94" customFormat="1" x14ac:dyDescent="0.25">
      <c r="A347" s="1503" t="s">
        <v>101</v>
      </c>
      <c r="B347" s="1504"/>
      <c r="C347" s="689"/>
      <c r="D347" s="52"/>
      <c r="E347" s="660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</row>
    <row r="348" spans="1:94" customFormat="1" x14ac:dyDescent="0.25">
      <c r="A348" s="1261" t="s">
        <v>321</v>
      </c>
      <c r="B348" s="1262"/>
      <c r="C348" s="558"/>
      <c r="D348" s="559"/>
      <c r="E348" s="25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</row>
    <row r="349" spans="1:94" customFormat="1" x14ac:dyDescent="0.25">
      <c r="A349" s="1271" t="s">
        <v>322</v>
      </c>
      <c r="B349" s="1272"/>
      <c r="C349" s="558"/>
      <c r="D349" s="559"/>
      <c r="E349" s="25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</row>
    <row r="350" spans="1:94" customFormat="1" x14ac:dyDescent="0.25">
      <c r="A350" s="1261" t="s">
        <v>106</v>
      </c>
      <c r="B350" s="1262"/>
      <c r="C350" s="558"/>
      <c r="D350" s="559"/>
      <c r="E350" s="25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</row>
    <row r="351" spans="1:94" customFormat="1" x14ac:dyDescent="0.25">
      <c r="A351" s="1261" t="s">
        <v>108</v>
      </c>
      <c r="B351" s="1262"/>
      <c r="C351" s="558"/>
      <c r="D351" s="559"/>
      <c r="E351" s="25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</row>
    <row r="352" spans="1:94" customFormat="1" x14ac:dyDescent="0.25">
      <c r="A352" s="1261" t="s">
        <v>323</v>
      </c>
      <c r="B352" s="1262"/>
      <c r="C352" s="558"/>
      <c r="D352" s="559"/>
      <c r="E352" s="25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</row>
    <row r="353" spans="1:104" x14ac:dyDescent="0.25">
      <c r="A353" s="1261" t="s">
        <v>105</v>
      </c>
      <c r="B353" s="1262"/>
      <c r="C353" s="558"/>
      <c r="D353" s="559"/>
      <c r="E353" s="25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</row>
    <row r="354" spans="1:104" ht="21" customHeight="1" x14ac:dyDescent="0.25">
      <c r="A354" s="1263" t="s">
        <v>324</v>
      </c>
      <c r="B354" s="1264"/>
      <c r="C354" s="558"/>
      <c r="D354" s="559"/>
      <c r="E354" s="25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</row>
    <row r="355" spans="1:104" x14ac:dyDescent="0.25">
      <c r="A355" s="1263" t="s">
        <v>109</v>
      </c>
      <c r="B355" s="1264"/>
      <c r="C355" s="558"/>
      <c r="D355" s="559"/>
      <c r="E355" s="2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</row>
    <row r="356" spans="1:104" x14ac:dyDescent="0.25">
      <c r="A356" s="1263" t="s">
        <v>110</v>
      </c>
      <c r="B356" s="1264"/>
      <c r="C356" s="558"/>
      <c r="D356" s="559"/>
      <c r="E356" s="25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</row>
    <row r="357" spans="1:104" x14ac:dyDescent="0.25">
      <c r="A357" s="1265" t="s">
        <v>325</v>
      </c>
      <c r="B357" s="1266"/>
      <c r="C357" s="29"/>
      <c r="D357" s="34"/>
      <c r="E357" s="30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</row>
    <row r="384" spans="1:104" hidden="1" x14ac:dyDescent="0.25">
      <c r="A384" s="560">
        <f>SUM(D12:D17,D21:D38,D44:D67,D71:D81,I71:I81,D85:D86,D91:D143,B148:B158,I148:I158,D163:D174,D179:D200,D202:D226,D231:D234,D241:D245,D250:D335,D340:D344,C347:E357)</f>
        <v>6342</v>
      </c>
      <c r="B384" s="561">
        <f>SUM(CO12:CZ344)</f>
        <v>0</v>
      </c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1BBAEE7C-F3C7-401B-9DD9-67DEE25D6ED9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1F0CDD2F-CC53-4C88-B011-720AA8E5AB93}">
      <formula1>0</formula1>
      <formula2>9.99999999999999E+38</formula2>
    </dataValidation>
    <dataValidation type="whole" allowBlank="1" showInputMessage="1" showErrorMessage="1" sqref="G202:X203 C347:E357" xr:uid="{9D447D64-655D-4F8A-AF96-C8DADBD850F1}">
      <formula1>0</formula1>
      <formula2>9.99999999999999E+42</formula2>
    </dataValidation>
    <dataValidation type="whole" allowBlank="1" showInputMessage="1" showErrorMessage="1" sqref="E179:E191 F192:F200" xr:uid="{9319982A-7C34-4422-AFA8-EA9C0DBE1E2C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192CB1DE-2174-40C5-A0E1-2BBB185F42B0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9BF767FB-5FA1-47B5-9BC2-D7BE8ACA1E53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6817864B-9C7E-4786-8A02-659CB4EA0681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FD0FA375-A536-4C27-94EF-D5646F7F506F}">
      <formula1>0</formula1>
    </dataValidation>
    <dataValidation type="whole" operator="greaterThanOrEqual" allowBlank="1" showInputMessage="1" showErrorMessage="1" sqref="J71:N81 E71:H81" xr:uid="{A94705CC-8A4B-435A-B461-551A2A2645ED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63B9E2C7-F4DD-4270-959E-4215A1E8E78F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I384"/>
  <sheetViews>
    <sheetView topLeftCell="A315" workbookViewId="0">
      <selection activeCell="D329" sqref="D329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7" width="11.42578125" customWidth="1"/>
    <col min="78" max="78" width="11.42578125" hidden="1" customWidth="1"/>
    <col min="79" max="104" width="11.42578125" style="2" hidden="1" customWidth="1"/>
    <col min="105" max="105" width="11.42578125" hidden="1" customWidth="1"/>
    <col min="106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502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302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515" t="s">
        <v>14</v>
      </c>
      <c r="H10" s="1310"/>
      <c r="I10" s="1502" t="s">
        <v>15</v>
      </c>
      <c r="J10" s="1268"/>
      <c r="K10" s="1301" t="s">
        <v>16</v>
      </c>
      <c r="L10" s="1268"/>
      <c r="M10" s="1502" t="s">
        <v>17</v>
      </c>
      <c r="N10" s="1268"/>
      <c r="O10" s="1502" t="s">
        <v>18</v>
      </c>
      <c r="P10" s="1268"/>
      <c r="Q10" s="1502" t="s">
        <v>19</v>
      </c>
      <c r="R10" s="1268"/>
      <c r="S10" s="1502" t="s">
        <v>20</v>
      </c>
      <c r="T10" s="1268"/>
      <c r="U10" s="1502" t="s">
        <v>21</v>
      </c>
      <c r="V10" s="1268"/>
      <c r="W10" s="1502" t="s">
        <v>22</v>
      </c>
      <c r="X10" s="1268"/>
      <c r="Y10" s="1502" t="s">
        <v>23</v>
      </c>
      <c r="Z10" s="1285"/>
      <c r="AA10" s="1502" t="s">
        <v>24</v>
      </c>
      <c r="AB10" s="1285"/>
      <c r="AC10" s="1502" t="s">
        <v>25</v>
      </c>
      <c r="AD10" s="1285"/>
      <c r="AE10" s="1502" t="s">
        <v>26</v>
      </c>
      <c r="AF10" s="1285"/>
      <c r="AG10" s="1502" t="s">
        <v>27</v>
      </c>
      <c r="AH10" s="1285"/>
      <c r="AI10" s="1502" t="s">
        <v>28</v>
      </c>
      <c r="AJ10" s="1285"/>
      <c r="AK10" s="1502" t="s">
        <v>29</v>
      </c>
      <c r="AL10" s="1285"/>
      <c r="AM10" s="1502" t="s">
        <v>30</v>
      </c>
      <c r="AN10" s="1285"/>
      <c r="AO10" s="1502" t="s">
        <v>31</v>
      </c>
      <c r="AP10" s="1427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724" t="s">
        <v>32</v>
      </c>
      <c r="E11" s="725" t="s">
        <v>33</v>
      </c>
      <c r="F11" s="12" t="s">
        <v>34</v>
      </c>
      <c r="G11" s="726" t="s">
        <v>33</v>
      </c>
      <c r="H11" s="12" t="s">
        <v>34</v>
      </c>
      <c r="I11" s="726" t="s">
        <v>33</v>
      </c>
      <c r="J11" s="12" t="s">
        <v>34</v>
      </c>
      <c r="K11" s="726" t="s">
        <v>33</v>
      </c>
      <c r="L11" s="12" t="s">
        <v>34</v>
      </c>
      <c r="M11" s="726" t="s">
        <v>33</v>
      </c>
      <c r="N11" s="12" t="s">
        <v>34</v>
      </c>
      <c r="O11" s="726" t="s">
        <v>33</v>
      </c>
      <c r="P11" s="12" t="s">
        <v>34</v>
      </c>
      <c r="Q11" s="726" t="s">
        <v>33</v>
      </c>
      <c r="R11" s="12" t="s">
        <v>34</v>
      </c>
      <c r="S11" s="726" t="s">
        <v>33</v>
      </c>
      <c r="T11" s="12" t="s">
        <v>34</v>
      </c>
      <c r="U11" s="726" t="s">
        <v>33</v>
      </c>
      <c r="V11" s="12" t="s">
        <v>34</v>
      </c>
      <c r="W11" s="726" t="s">
        <v>33</v>
      </c>
      <c r="X11" s="12" t="s">
        <v>34</v>
      </c>
      <c r="Y11" s="726" t="s">
        <v>33</v>
      </c>
      <c r="Z11" s="12" t="s">
        <v>34</v>
      </c>
      <c r="AA11" s="726" t="s">
        <v>33</v>
      </c>
      <c r="AB11" s="12" t="s">
        <v>34</v>
      </c>
      <c r="AC11" s="726" t="s">
        <v>33</v>
      </c>
      <c r="AD11" s="12" t="s">
        <v>34</v>
      </c>
      <c r="AE11" s="726" t="s">
        <v>33</v>
      </c>
      <c r="AF11" s="12" t="s">
        <v>34</v>
      </c>
      <c r="AG11" s="726" t="s">
        <v>33</v>
      </c>
      <c r="AH11" s="12" t="s">
        <v>34</v>
      </c>
      <c r="AI11" s="726" t="s">
        <v>33</v>
      </c>
      <c r="AJ11" s="12" t="s">
        <v>34</v>
      </c>
      <c r="AK11" s="726" t="s">
        <v>33</v>
      </c>
      <c r="AL11" s="12" t="s">
        <v>34</v>
      </c>
      <c r="AM11" s="726" t="s">
        <v>33</v>
      </c>
      <c r="AN11" s="12" t="s">
        <v>34</v>
      </c>
      <c r="AO11" s="726" t="s">
        <v>33</v>
      </c>
      <c r="AP11" s="630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543"/>
      <c r="C12" s="1544"/>
      <c r="D12" s="14">
        <f>SUM(E12+F12)</f>
        <v>234</v>
      </c>
      <c r="E12" s="15">
        <f>SUM(G12+I12+K12+M12+O12+Q12+S12+U12+W12+Y12+AA12+AC12+AE12+AG12+AI12+AK12+AM12+AO12)</f>
        <v>80</v>
      </c>
      <c r="F12" s="16">
        <f>SUM(H12+J12+L12+N12+P12+R12+T12+V12+X12+Z12+AB12+AD12+AF12+AH12+AJ12+AL12+AN12+AP12)</f>
        <v>154</v>
      </c>
      <c r="G12" s="17">
        <v>4</v>
      </c>
      <c r="H12" s="18">
        <v>2</v>
      </c>
      <c r="I12" s="17">
        <v>0</v>
      </c>
      <c r="J12" s="18">
        <v>2</v>
      </c>
      <c r="K12" s="17">
        <v>1</v>
      </c>
      <c r="L12" s="18">
        <v>1</v>
      </c>
      <c r="M12" s="17">
        <v>1</v>
      </c>
      <c r="N12" s="18">
        <v>0</v>
      </c>
      <c r="O12" s="17">
        <v>2</v>
      </c>
      <c r="P12" s="18">
        <v>2</v>
      </c>
      <c r="Q12" s="17">
        <v>0</v>
      </c>
      <c r="R12" s="19">
        <v>2</v>
      </c>
      <c r="S12" s="17">
        <v>1</v>
      </c>
      <c r="T12" s="19">
        <v>2</v>
      </c>
      <c r="U12" s="17">
        <v>2</v>
      </c>
      <c r="V12" s="19">
        <v>2</v>
      </c>
      <c r="W12" s="17">
        <v>4</v>
      </c>
      <c r="X12" s="19">
        <v>6</v>
      </c>
      <c r="Y12" s="17">
        <v>4</v>
      </c>
      <c r="Z12" s="19">
        <v>7</v>
      </c>
      <c r="AA12" s="17">
        <v>15</v>
      </c>
      <c r="AB12" s="19">
        <v>15</v>
      </c>
      <c r="AC12" s="17">
        <v>14</v>
      </c>
      <c r="AD12" s="19">
        <v>34</v>
      </c>
      <c r="AE12" s="17">
        <v>17</v>
      </c>
      <c r="AF12" s="19">
        <v>45</v>
      </c>
      <c r="AG12" s="17">
        <v>8</v>
      </c>
      <c r="AH12" s="19">
        <v>22</v>
      </c>
      <c r="AI12" s="17">
        <v>7</v>
      </c>
      <c r="AJ12" s="19">
        <v>12</v>
      </c>
      <c r="AK12" s="17">
        <v>0</v>
      </c>
      <c r="AL12" s="19">
        <v>0</v>
      </c>
      <c r="AM12" s="17">
        <v>0</v>
      </c>
      <c r="AN12" s="19">
        <v>0</v>
      </c>
      <c r="AO12" s="17">
        <v>0</v>
      </c>
      <c r="AP12" s="20">
        <v>0</v>
      </c>
      <c r="AQ12" s="21">
        <v>0</v>
      </c>
      <c r="AR12" s="22">
        <v>1</v>
      </c>
      <c r="AS12" s="22">
        <v>0</v>
      </c>
      <c r="AT12" s="22">
        <v>8</v>
      </c>
      <c r="AU12" s="22">
        <v>0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680</v>
      </c>
      <c r="E13" s="563">
        <f t="shared" ref="E13:F15" si="6">SUM(G13+I13+K13+M13+O13+Q13+S13+U13+W13+Y13+AA13+AC13+AE13+AG13+AI13+AK13+AM13+AO13)</f>
        <v>282</v>
      </c>
      <c r="F13" s="564">
        <f t="shared" si="6"/>
        <v>398</v>
      </c>
      <c r="G13" s="558">
        <v>5</v>
      </c>
      <c r="H13" s="25">
        <v>4</v>
      </c>
      <c r="I13" s="558">
        <v>0</v>
      </c>
      <c r="J13" s="25">
        <v>1</v>
      </c>
      <c r="K13" s="558">
        <v>0</v>
      </c>
      <c r="L13" s="25">
        <v>2</v>
      </c>
      <c r="M13" s="558">
        <v>3</v>
      </c>
      <c r="N13" s="25">
        <v>5</v>
      </c>
      <c r="O13" s="558">
        <v>8</v>
      </c>
      <c r="P13" s="25">
        <v>9</v>
      </c>
      <c r="Q13" s="558">
        <v>4</v>
      </c>
      <c r="R13" s="548">
        <v>6</v>
      </c>
      <c r="S13" s="558">
        <v>19</v>
      </c>
      <c r="T13" s="548">
        <v>10</v>
      </c>
      <c r="U13" s="558">
        <v>8</v>
      </c>
      <c r="V13" s="548">
        <v>10</v>
      </c>
      <c r="W13" s="558">
        <v>9</v>
      </c>
      <c r="X13" s="548">
        <v>10</v>
      </c>
      <c r="Y13" s="558">
        <v>38</v>
      </c>
      <c r="Z13" s="548">
        <v>43</v>
      </c>
      <c r="AA13" s="558">
        <v>76</v>
      </c>
      <c r="AB13" s="548">
        <v>88</v>
      </c>
      <c r="AC13" s="558">
        <v>36</v>
      </c>
      <c r="AD13" s="548">
        <v>94</v>
      </c>
      <c r="AE13" s="558">
        <v>39</v>
      </c>
      <c r="AF13" s="548">
        <v>73</v>
      </c>
      <c r="AG13" s="558">
        <v>31</v>
      </c>
      <c r="AH13" s="548">
        <v>34</v>
      </c>
      <c r="AI13" s="558">
        <v>6</v>
      </c>
      <c r="AJ13" s="548">
        <v>9</v>
      </c>
      <c r="AK13" s="558">
        <v>0</v>
      </c>
      <c r="AL13" s="548">
        <v>0</v>
      </c>
      <c r="AM13" s="558">
        <v>0</v>
      </c>
      <c r="AN13" s="548">
        <v>0</v>
      </c>
      <c r="AO13" s="558">
        <v>0</v>
      </c>
      <c r="AP13" s="549">
        <v>0</v>
      </c>
      <c r="AQ13" s="550">
        <v>0</v>
      </c>
      <c r="AR13" s="559">
        <v>6</v>
      </c>
      <c r="AS13" s="559">
        <v>0</v>
      </c>
      <c r="AT13" s="559">
        <v>30</v>
      </c>
      <c r="AU13" s="559">
        <v>2</v>
      </c>
      <c r="AV13" s="559">
        <v>0</v>
      </c>
      <c r="AW13" s="559">
        <v>1</v>
      </c>
      <c r="AX13" s="25">
        <v>2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0</v>
      </c>
      <c r="E14" s="563">
        <f t="shared" si="6"/>
        <v>0</v>
      </c>
      <c r="F14" s="564">
        <f t="shared" si="6"/>
        <v>0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0</v>
      </c>
      <c r="R14" s="548">
        <v>0</v>
      </c>
      <c r="S14" s="558">
        <v>0</v>
      </c>
      <c r="T14" s="548">
        <v>0</v>
      </c>
      <c r="U14" s="558">
        <v>0</v>
      </c>
      <c r="V14" s="548">
        <v>0</v>
      </c>
      <c r="W14" s="558">
        <v>0</v>
      </c>
      <c r="X14" s="548">
        <v>0</v>
      </c>
      <c r="Y14" s="558">
        <v>0</v>
      </c>
      <c r="Z14" s="548">
        <v>0</v>
      </c>
      <c r="AA14" s="558">
        <v>0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0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142</v>
      </c>
      <c r="E15" s="563">
        <f t="shared" si="6"/>
        <v>68</v>
      </c>
      <c r="F15" s="564">
        <f t="shared" si="6"/>
        <v>74</v>
      </c>
      <c r="G15" s="558">
        <v>0</v>
      </c>
      <c r="H15" s="25">
        <v>0</v>
      </c>
      <c r="I15" s="558">
        <v>0</v>
      </c>
      <c r="J15" s="25">
        <v>0</v>
      </c>
      <c r="K15" s="558">
        <v>0</v>
      </c>
      <c r="L15" s="25">
        <v>0</v>
      </c>
      <c r="M15" s="558">
        <v>2</v>
      </c>
      <c r="N15" s="548">
        <v>0</v>
      </c>
      <c r="O15" s="558">
        <v>3</v>
      </c>
      <c r="P15" s="548">
        <v>1</v>
      </c>
      <c r="Q15" s="558">
        <v>2</v>
      </c>
      <c r="R15" s="548">
        <v>2</v>
      </c>
      <c r="S15" s="558">
        <v>4</v>
      </c>
      <c r="T15" s="548">
        <v>1</v>
      </c>
      <c r="U15" s="558">
        <v>1</v>
      </c>
      <c r="V15" s="548">
        <v>2</v>
      </c>
      <c r="W15" s="558">
        <v>3</v>
      </c>
      <c r="X15" s="548">
        <v>3</v>
      </c>
      <c r="Y15" s="558">
        <v>6</v>
      </c>
      <c r="Z15" s="548">
        <v>5</v>
      </c>
      <c r="AA15" s="558">
        <v>13</v>
      </c>
      <c r="AB15" s="548">
        <v>5</v>
      </c>
      <c r="AC15" s="558">
        <v>10</v>
      </c>
      <c r="AD15" s="548">
        <v>19</v>
      </c>
      <c r="AE15" s="558">
        <v>10</v>
      </c>
      <c r="AF15" s="548">
        <v>15</v>
      </c>
      <c r="AG15" s="558">
        <v>13</v>
      </c>
      <c r="AH15" s="548">
        <v>21</v>
      </c>
      <c r="AI15" s="558">
        <v>1</v>
      </c>
      <c r="AJ15" s="548">
        <v>0</v>
      </c>
      <c r="AK15" s="558">
        <v>0</v>
      </c>
      <c r="AL15" s="548">
        <v>0</v>
      </c>
      <c r="AM15" s="558">
        <v>0</v>
      </c>
      <c r="AN15" s="548">
        <v>0</v>
      </c>
      <c r="AO15" s="558">
        <v>0</v>
      </c>
      <c r="AP15" s="549">
        <v>0</v>
      </c>
      <c r="AQ15" s="550">
        <v>0</v>
      </c>
      <c r="AR15" s="559">
        <v>1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27</v>
      </c>
      <c r="E16" s="15">
        <f>SUM(G16+I16+K16+M16+O16+Q16+S16+U16+W16+Y16+AA16+AC16+AE16+AG16+AI16+AK16+AM16+AO16)</f>
        <v>6</v>
      </c>
      <c r="F16" s="16">
        <f>SUM(H16+J16+L16+N16+P16+R16+T16+V16+X16+Z16+AB16+AD16+AF16+AH16+AJ16+AL16+AN16+AP16)</f>
        <v>21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1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5</v>
      </c>
      <c r="AE16" s="17">
        <v>3</v>
      </c>
      <c r="AF16" s="19">
        <v>13</v>
      </c>
      <c r="AG16" s="17">
        <v>2</v>
      </c>
      <c r="AH16" s="19">
        <v>3</v>
      </c>
      <c r="AI16" s="17">
        <v>0</v>
      </c>
      <c r="AJ16" s="19">
        <v>0</v>
      </c>
      <c r="AK16" s="17">
        <v>0</v>
      </c>
      <c r="AL16" s="19">
        <v>0</v>
      </c>
      <c r="AM16" s="17">
        <v>0</v>
      </c>
      <c r="AN16" s="19">
        <v>0</v>
      </c>
      <c r="AO16" s="17">
        <v>0</v>
      </c>
      <c r="AP16" s="20">
        <v>0</v>
      </c>
      <c r="AQ16" s="21">
        <v>0</v>
      </c>
      <c r="AR16" s="22">
        <v>1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33</v>
      </c>
      <c r="E17" s="27">
        <f>SUM(G17+I17+K17+M17+O17+Q17+S17+U17+W17+Y17+AA17+AC17+AE17+AG17+AI17+AK17+AM17+AO17)</f>
        <v>11</v>
      </c>
      <c r="F17" s="28">
        <f>SUM(H17+J17+L17+N17+P17+R17+T17+V17+X17+Z17+AB17+AD17+AF17+AH17+AJ17+AL17+AN17+AP17)</f>
        <v>22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1</v>
      </c>
      <c r="AA17" s="29">
        <v>0</v>
      </c>
      <c r="AB17" s="31">
        <v>0</v>
      </c>
      <c r="AC17" s="29">
        <v>1</v>
      </c>
      <c r="AD17" s="31">
        <v>3</v>
      </c>
      <c r="AE17" s="29">
        <v>7</v>
      </c>
      <c r="AF17" s="31">
        <v>16</v>
      </c>
      <c r="AG17" s="29">
        <v>3</v>
      </c>
      <c r="AH17" s="31">
        <v>2</v>
      </c>
      <c r="AI17" s="29">
        <v>0</v>
      </c>
      <c r="AJ17" s="31">
        <v>0</v>
      </c>
      <c r="AK17" s="29">
        <v>0</v>
      </c>
      <c r="AL17" s="31">
        <v>0</v>
      </c>
      <c r="AM17" s="29">
        <v>0</v>
      </c>
      <c r="AN17" s="31">
        <v>0</v>
      </c>
      <c r="AO17" s="29">
        <v>0</v>
      </c>
      <c r="AP17" s="32">
        <v>0</v>
      </c>
      <c r="AQ17" s="33">
        <v>0</v>
      </c>
      <c r="AR17" s="34">
        <v>3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286" t="s">
        <v>42</v>
      </c>
      <c r="B19" s="1287"/>
      <c r="C19" s="1288"/>
      <c r="D19" s="1502" t="s">
        <v>43</v>
      </c>
      <c r="E19" s="1301"/>
      <c r="F19" s="1268"/>
      <c r="G19" s="1491" t="s">
        <v>14</v>
      </c>
      <c r="H19" s="1492"/>
      <c r="I19" s="1268" t="s">
        <v>15</v>
      </c>
      <c r="J19" s="1540"/>
      <c r="K19" s="1502" t="s">
        <v>16</v>
      </c>
      <c r="L19" s="1268"/>
      <c r="M19" s="1268" t="s">
        <v>17</v>
      </c>
      <c r="N19" s="1540"/>
      <c r="O19" s="1502" t="s">
        <v>18</v>
      </c>
      <c r="P19" s="1268"/>
      <c r="Q19" s="1502" t="s">
        <v>19</v>
      </c>
      <c r="R19" s="1268"/>
      <c r="S19" s="1502" t="s">
        <v>20</v>
      </c>
      <c r="T19" s="1268"/>
      <c r="U19" s="1502" t="s">
        <v>21</v>
      </c>
      <c r="V19" s="1268"/>
      <c r="W19" s="1301" t="s">
        <v>22</v>
      </c>
      <c r="X19" s="1301"/>
      <c r="Y19" s="1502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427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726" t="s">
        <v>32</v>
      </c>
      <c r="E20" s="723" t="s">
        <v>33</v>
      </c>
      <c r="F20" s="39" t="s">
        <v>34</v>
      </c>
      <c r="G20" s="726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726" t="s">
        <v>33</v>
      </c>
      <c r="V20" s="12" t="s">
        <v>34</v>
      </c>
      <c r="W20" s="723" t="s">
        <v>33</v>
      </c>
      <c r="X20" s="42" t="s">
        <v>34</v>
      </c>
      <c r="Y20" s="726" t="s">
        <v>33</v>
      </c>
      <c r="Z20" s="12" t="s">
        <v>34</v>
      </c>
      <c r="AA20" s="723" t="s">
        <v>33</v>
      </c>
      <c r="AB20" s="42" t="s">
        <v>34</v>
      </c>
      <c r="AC20" s="726" t="s">
        <v>33</v>
      </c>
      <c r="AD20" s="12" t="s">
        <v>34</v>
      </c>
      <c r="AE20" s="723" t="s">
        <v>33</v>
      </c>
      <c r="AF20" s="42" t="s">
        <v>34</v>
      </c>
      <c r="AG20" s="726" t="s">
        <v>33</v>
      </c>
      <c r="AH20" s="12" t="s">
        <v>34</v>
      </c>
      <c r="AI20" s="723" t="s">
        <v>33</v>
      </c>
      <c r="AJ20" s="42" t="s">
        <v>34</v>
      </c>
      <c r="AK20" s="726" t="s">
        <v>33</v>
      </c>
      <c r="AL20" s="12" t="s">
        <v>34</v>
      </c>
      <c r="AM20" s="723" t="s">
        <v>33</v>
      </c>
      <c r="AN20" s="12" t="s">
        <v>34</v>
      </c>
      <c r="AO20" s="723" t="s">
        <v>33</v>
      </c>
      <c r="AP20" s="630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34</v>
      </c>
      <c r="E21" s="651">
        <f>SUM(G21+I21+K21+M21+O21+Q21+S21+U21+W21+Y21+AA21+AC21+AE21+AG21+AI21+AK21+AM21+AO21)</f>
        <v>14</v>
      </c>
      <c r="F21" s="45">
        <f>SUM(H21+J21+L21+N21+P21+R21+T21+V21+X21+Z21+AB21+AD21+AF21+AH21+AJ21+AL21+AN21+AP21)</f>
        <v>20</v>
      </c>
      <c r="G21" s="689">
        <v>0</v>
      </c>
      <c r="H21" s="47">
        <v>0</v>
      </c>
      <c r="I21" s="689">
        <v>0</v>
      </c>
      <c r="J21" s="660">
        <v>0</v>
      </c>
      <c r="K21" s="689">
        <v>0</v>
      </c>
      <c r="L21" s="47">
        <v>0</v>
      </c>
      <c r="M21" s="689">
        <v>0</v>
      </c>
      <c r="N21" s="660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647">
        <v>0</v>
      </c>
      <c r="X21" s="690">
        <v>0</v>
      </c>
      <c r="Y21" s="689">
        <v>1</v>
      </c>
      <c r="Z21" s="47">
        <v>5</v>
      </c>
      <c r="AA21" s="647">
        <v>10</v>
      </c>
      <c r="AB21" s="690">
        <v>10</v>
      </c>
      <c r="AC21" s="689">
        <v>3</v>
      </c>
      <c r="AD21" s="47">
        <v>5</v>
      </c>
      <c r="AE21" s="647">
        <v>0</v>
      </c>
      <c r="AF21" s="690">
        <v>0</v>
      </c>
      <c r="AG21" s="689">
        <v>0</v>
      </c>
      <c r="AH21" s="47">
        <v>0</v>
      </c>
      <c r="AI21" s="647">
        <v>0</v>
      </c>
      <c r="AJ21" s="690">
        <v>0</v>
      </c>
      <c r="AK21" s="689">
        <v>0</v>
      </c>
      <c r="AL21" s="47">
        <v>0</v>
      </c>
      <c r="AM21" s="647">
        <v>0</v>
      </c>
      <c r="AN21" s="47">
        <v>0</v>
      </c>
      <c r="AO21" s="647">
        <v>0</v>
      </c>
      <c r="AP21" s="50">
        <v>0</v>
      </c>
      <c r="AQ21" s="691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660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104</v>
      </c>
      <c r="E23" s="563">
        <f t="shared" ref="E23:F33" si="31">SUM(G23+I23+K23+M23+O23+Q23+S23+U23+W23+Y23+AA23+AC23+AE23+AG23+AI23+AK23+AM23+AO23)</f>
        <v>32</v>
      </c>
      <c r="F23" s="564">
        <f t="shared" si="31"/>
        <v>72</v>
      </c>
      <c r="G23" s="558">
        <v>0</v>
      </c>
      <c r="H23" s="548">
        <v>0</v>
      </c>
      <c r="I23" s="558">
        <v>0</v>
      </c>
      <c r="J23" s="25">
        <v>0</v>
      </c>
      <c r="K23" s="558">
        <v>1</v>
      </c>
      <c r="L23" s="548">
        <v>1</v>
      </c>
      <c r="M23" s="558">
        <v>1</v>
      </c>
      <c r="N23" s="25">
        <v>0</v>
      </c>
      <c r="O23" s="558">
        <v>2</v>
      </c>
      <c r="P23" s="548">
        <v>1</v>
      </c>
      <c r="Q23" s="558">
        <v>0</v>
      </c>
      <c r="R23" s="548">
        <v>2</v>
      </c>
      <c r="S23" s="558">
        <v>1</v>
      </c>
      <c r="T23" s="548">
        <v>2</v>
      </c>
      <c r="U23" s="558">
        <v>1</v>
      </c>
      <c r="V23" s="548">
        <v>2</v>
      </c>
      <c r="W23" s="547">
        <v>2</v>
      </c>
      <c r="X23" s="567">
        <v>3</v>
      </c>
      <c r="Y23" s="558">
        <v>4</v>
      </c>
      <c r="Z23" s="548">
        <v>6</v>
      </c>
      <c r="AA23" s="547">
        <v>1</v>
      </c>
      <c r="AB23" s="567">
        <v>1</v>
      </c>
      <c r="AC23" s="558">
        <v>3</v>
      </c>
      <c r="AD23" s="548">
        <v>12</v>
      </c>
      <c r="AE23" s="547">
        <v>9</v>
      </c>
      <c r="AF23" s="567">
        <v>28</v>
      </c>
      <c r="AG23" s="558">
        <v>5</v>
      </c>
      <c r="AH23" s="548">
        <v>9</v>
      </c>
      <c r="AI23" s="547">
        <v>2</v>
      </c>
      <c r="AJ23" s="567">
        <v>5</v>
      </c>
      <c r="AK23" s="558">
        <v>0</v>
      </c>
      <c r="AL23" s="548">
        <v>0</v>
      </c>
      <c r="AM23" s="547">
        <v>0</v>
      </c>
      <c r="AN23" s="548">
        <v>0</v>
      </c>
      <c r="AO23" s="547">
        <v>0</v>
      </c>
      <c r="AP23" s="549">
        <v>0</v>
      </c>
      <c r="AQ23" s="550">
        <v>0</v>
      </c>
      <c r="AR23" s="559">
        <v>0</v>
      </c>
      <c r="AS23" s="559">
        <v>0</v>
      </c>
      <c r="AT23" s="559">
        <v>0</v>
      </c>
      <c r="AU23" s="559">
        <v>6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42</v>
      </c>
      <c r="E24" s="563">
        <f t="shared" si="31"/>
        <v>27</v>
      </c>
      <c r="F24" s="564">
        <f t="shared" si="31"/>
        <v>15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10</v>
      </c>
      <c r="P24" s="548">
        <v>0</v>
      </c>
      <c r="Q24" s="558">
        <v>0</v>
      </c>
      <c r="R24" s="548">
        <v>0</v>
      </c>
      <c r="S24" s="558">
        <v>0</v>
      </c>
      <c r="T24" s="548">
        <v>1</v>
      </c>
      <c r="U24" s="558">
        <v>3</v>
      </c>
      <c r="V24" s="548">
        <v>4</v>
      </c>
      <c r="W24" s="547">
        <v>4</v>
      </c>
      <c r="X24" s="567">
        <v>10</v>
      </c>
      <c r="Y24" s="558">
        <v>6</v>
      </c>
      <c r="Z24" s="548">
        <v>0</v>
      </c>
      <c r="AA24" s="547">
        <v>4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11</v>
      </c>
      <c r="AV24" s="559">
        <v>4</v>
      </c>
      <c r="AW24" s="559">
        <v>0</v>
      </c>
      <c r="AX24" s="25">
        <v>4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18</v>
      </c>
      <c r="E25" s="563">
        <f t="shared" si="31"/>
        <v>9</v>
      </c>
      <c r="F25" s="564">
        <f t="shared" si="31"/>
        <v>9</v>
      </c>
      <c r="G25" s="558">
        <v>0</v>
      </c>
      <c r="H25" s="548">
        <v>0</v>
      </c>
      <c r="I25" s="558">
        <v>0</v>
      </c>
      <c r="J25" s="25">
        <v>2</v>
      </c>
      <c r="K25" s="558">
        <v>0</v>
      </c>
      <c r="L25" s="548">
        <v>0</v>
      </c>
      <c r="M25" s="558">
        <v>0</v>
      </c>
      <c r="N25" s="25">
        <v>0</v>
      </c>
      <c r="O25" s="558">
        <v>1</v>
      </c>
      <c r="P25" s="548">
        <v>0</v>
      </c>
      <c r="Q25" s="558">
        <v>1</v>
      </c>
      <c r="R25" s="548">
        <v>0</v>
      </c>
      <c r="S25" s="558">
        <v>2</v>
      </c>
      <c r="T25" s="548">
        <v>1</v>
      </c>
      <c r="U25" s="558">
        <v>2</v>
      </c>
      <c r="V25" s="548">
        <v>1</v>
      </c>
      <c r="W25" s="547">
        <v>2</v>
      </c>
      <c r="X25" s="567">
        <v>2</v>
      </c>
      <c r="Y25" s="558">
        <v>1</v>
      </c>
      <c r="Z25" s="548">
        <v>1</v>
      </c>
      <c r="AA25" s="547">
        <v>0</v>
      </c>
      <c r="AB25" s="567">
        <v>0</v>
      </c>
      <c r="AC25" s="558">
        <v>0</v>
      </c>
      <c r="AD25" s="548">
        <v>1</v>
      </c>
      <c r="AE25" s="547">
        <v>0</v>
      </c>
      <c r="AF25" s="567">
        <v>1</v>
      </c>
      <c r="AG25" s="558">
        <v>0</v>
      </c>
      <c r="AH25" s="548">
        <v>0</v>
      </c>
      <c r="AI25" s="547">
        <v>0</v>
      </c>
      <c r="AJ25" s="567">
        <v>0</v>
      </c>
      <c r="AK25" s="558">
        <v>0</v>
      </c>
      <c r="AL25" s="548">
        <v>0</v>
      </c>
      <c r="AM25" s="547">
        <v>0</v>
      </c>
      <c r="AN25" s="548">
        <v>0</v>
      </c>
      <c r="AO25" s="547">
        <v>0</v>
      </c>
      <c r="AP25" s="549">
        <v>0</v>
      </c>
      <c r="AQ25" s="550">
        <v>0</v>
      </c>
      <c r="AR25" s="559">
        <v>6</v>
      </c>
      <c r="AS25" s="559">
        <v>0</v>
      </c>
      <c r="AT25" s="559">
        <v>0</v>
      </c>
      <c r="AU25" s="559">
        <v>0</v>
      </c>
      <c r="AV25" s="559">
        <v>2</v>
      </c>
      <c r="AW25" s="559">
        <v>1</v>
      </c>
      <c r="AX25" s="25">
        <v>2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6</v>
      </c>
      <c r="E28" s="563">
        <f t="shared" si="31"/>
        <v>1</v>
      </c>
      <c r="F28" s="564">
        <f t="shared" si="31"/>
        <v>5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0</v>
      </c>
      <c r="T28" s="548">
        <v>0</v>
      </c>
      <c r="U28" s="558">
        <v>0</v>
      </c>
      <c r="V28" s="548">
        <v>0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2</v>
      </c>
      <c r="AE28" s="547">
        <v>1</v>
      </c>
      <c r="AF28" s="567">
        <v>1</v>
      </c>
      <c r="AG28" s="558">
        <v>0</v>
      </c>
      <c r="AH28" s="548">
        <v>2</v>
      </c>
      <c r="AI28" s="547">
        <v>0</v>
      </c>
      <c r="AJ28" s="567">
        <v>0</v>
      </c>
      <c r="AK28" s="558">
        <v>0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1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71</v>
      </c>
      <c r="E31" s="563">
        <f t="shared" si="31"/>
        <v>25</v>
      </c>
      <c r="F31" s="564">
        <f t="shared" si="31"/>
        <v>46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2</v>
      </c>
      <c r="AA31" s="547">
        <v>0</v>
      </c>
      <c r="AB31" s="567">
        <v>0</v>
      </c>
      <c r="AC31" s="558">
        <v>2</v>
      </c>
      <c r="AD31" s="548">
        <v>3</v>
      </c>
      <c r="AE31" s="547">
        <v>14</v>
      </c>
      <c r="AF31" s="567">
        <v>36</v>
      </c>
      <c r="AG31" s="558">
        <v>9</v>
      </c>
      <c r="AH31" s="548">
        <v>5</v>
      </c>
      <c r="AI31" s="547">
        <v>0</v>
      </c>
      <c r="AJ31" s="567">
        <v>0</v>
      </c>
      <c r="AK31" s="558">
        <v>0</v>
      </c>
      <c r="AL31" s="548">
        <v>0</v>
      </c>
      <c r="AM31" s="547">
        <v>0</v>
      </c>
      <c r="AN31" s="548">
        <v>0</v>
      </c>
      <c r="AO31" s="547">
        <v>0</v>
      </c>
      <c r="AP31" s="549">
        <v>0</v>
      </c>
      <c r="AQ31" s="550">
        <v>0</v>
      </c>
      <c r="AR31" s="559">
        <v>4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/>
      <c r="AR32" s="559"/>
      <c r="AS32" s="559"/>
      <c r="AT32" s="559"/>
      <c r="AU32" s="559"/>
      <c r="AV32" s="559"/>
      <c r="AW32" s="559"/>
      <c r="AX32" s="25"/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178</v>
      </c>
      <c r="E33" s="563">
        <f t="shared" si="31"/>
        <v>94</v>
      </c>
      <c r="F33" s="564">
        <f t="shared" si="31"/>
        <v>84</v>
      </c>
      <c r="G33" s="558">
        <v>6</v>
      </c>
      <c r="H33" s="548">
        <v>0</v>
      </c>
      <c r="I33" s="558">
        <v>0</v>
      </c>
      <c r="J33" s="25">
        <v>0</v>
      </c>
      <c r="K33" s="558">
        <v>0</v>
      </c>
      <c r="L33" s="548">
        <v>2</v>
      </c>
      <c r="M33" s="558">
        <v>4</v>
      </c>
      <c r="N33" s="25">
        <v>6</v>
      </c>
      <c r="O33" s="558">
        <v>10</v>
      </c>
      <c r="P33" s="548">
        <v>18</v>
      </c>
      <c r="Q33" s="558">
        <v>0</v>
      </c>
      <c r="R33" s="548">
        <v>14</v>
      </c>
      <c r="S33" s="558">
        <v>23</v>
      </c>
      <c r="T33" s="548">
        <v>21</v>
      </c>
      <c r="U33" s="558">
        <v>11</v>
      </c>
      <c r="V33" s="548">
        <v>9</v>
      </c>
      <c r="W33" s="547">
        <v>13</v>
      </c>
      <c r="X33" s="567">
        <v>8</v>
      </c>
      <c r="Y33" s="558">
        <v>19</v>
      </c>
      <c r="Z33" s="548">
        <v>0</v>
      </c>
      <c r="AA33" s="547">
        <v>3</v>
      </c>
      <c r="AB33" s="567">
        <v>0</v>
      </c>
      <c r="AC33" s="558">
        <v>0</v>
      </c>
      <c r="AD33" s="548">
        <v>0</v>
      </c>
      <c r="AE33" s="547">
        <v>2</v>
      </c>
      <c r="AF33" s="567">
        <v>6</v>
      </c>
      <c r="AG33" s="558">
        <v>3</v>
      </c>
      <c r="AH33" s="548">
        <v>0</v>
      </c>
      <c r="AI33" s="547">
        <v>0</v>
      </c>
      <c r="AJ33" s="567">
        <v>0</v>
      </c>
      <c r="AK33" s="558">
        <v>0</v>
      </c>
      <c r="AL33" s="548">
        <v>0</v>
      </c>
      <c r="AM33" s="547">
        <v>0</v>
      </c>
      <c r="AN33" s="548">
        <v>0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46</v>
      </c>
      <c r="AV33" s="559">
        <v>0</v>
      </c>
      <c r="AW33" s="559">
        <v>1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89</v>
      </c>
      <c r="E37" s="563">
        <f t="shared" si="32"/>
        <v>28</v>
      </c>
      <c r="F37" s="564">
        <f t="shared" si="32"/>
        <v>61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4</v>
      </c>
      <c r="Z37" s="548">
        <v>3</v>
      </c>
      <c r="AA37" s="547">
        <v>6</v>
      </c>
      <c r="AB37" s="567">
        <v>6</v>
      </c>
      <c r="AC37" s="558">
        <v>7</v>
      </c>
      <c r="AD37" s="548">
        <v>20</v>
      </c>
      <c r="AE37" s="547">
        <v>5</v>
      </c>
      <c r="AF37" s="567">
        <v>25</v>
      </c>
      <c r="AG37" s="558">
        <v>4</v>
      </c>
      <c r="AH37" s="548">
        <v>4</v>
      </c>
      <c r="AI37" s="547">
        <v>2</v>
      </c>
      <c r="AJ37" s="567">
        <v>3</v>
      </c>
      <c r="AK37" s="558">
        <v>0</v>
      </c>
      <c r="AL37" s="548">
        <v>0</v>
      </c>
      <c r="AM37" s="547">
        <v>0</v>
      </c>
      <c r="AN37" s="548">
        <v>0</v>
      </c>
      <c r="AO37" s="547">
        <v>0</v>
      </c>
      <c r="AP37" s="549">
        <v>0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540" t="s">
        <v>64</v>
      </c>
      <c r="B39" s="1540"/>
      <c r="C39" s="1540"/>
      <c r="D39" s="728">
        <f>SUM(D21:D38)</f>
        <v>542</v>
      </c>
      <c r="E39" s="729">
        <f>SUM(E21:E38)</f>
        <v>230</v>
      </c>
      <c r="F39" s="61">
        <f t="shared" ref="F39:AX39" si="34">SUM(F21:F38)</f>
        <v>312</v>
      </c>
      <c r="G39" s="728">
        <f t="shared" si="34"/>
        <v>6</v>
      </c>
      <c r="H39" s="61">
        <f t="shared" si="34"/>
        <v>0</v>
      </c>
      <c r="I39" s="728">
        <f t="shared" si="34"/>
        <v>0</v>
      </c>
      <c r="J39" s="61">
        <f t="shared" si="34"/>
        <v>2</v>
      </c>
      <c r="K39" s="728">
        <f t="shared" si="34"/>
        <v>1</v>
      </c>
      <c r="L39" s="61">
        <f t="shared" si="34"/>
        <v>3</v>
      </c>
      <c r="M39" s="728">
        <f t="shared" si="34"/>
        <v>5</v>
      </c>
      <c r="N39" s="61">
        <f t="shared" si="34"/>
        <v>6</v>
      </c>
      <c r="O39" s="728">
        <f t="shared" si="34"/>
        <v>23</v>
      </c>
      <c r="P39" s="61">
        <f t="shared" si="34"/>
        <v>19</v>
      </c>
      <c r="Q39" s="728">
        <f t="shared" si="34"/>
        <v>1</v>
      </c>
      <c r="R39" s="61">
        <f t="shared" si="34"/>
        <v>16</v>
      </c>
      <c r="S39" s="728">
        <f t="shared" si="34"/>
        <v>26</v>
      </c>
      <c r="T39" s="61">
        <f t="shared" si="34"/>
        <v>25</v>
      </c>
      <c r="U39" s="728">
        <f t="shared" si="34"/>
        <v>17</v>
      </c>
      <c r="V39" s="61">
        <f t="shared" si="34"/>
        <v>16</v>
      </c>
      <c r="W39" s="728">
        <f t="shared" si="34"/>
        <v>21</v>
      </c>
      <c r="X39" s="61">
        <f t="shared" si="34"/>
        <v>23</v>
      </c>
      <c r="Y39" s="728">
        <f t="shared" si="34"/>
        <v>35</v>
      </c>
      <c r="Z39" s="61">
        <f t="shared" si="34"/>
        <v>17</v>
      </c>
      <c r="AA39" s="728">
        <f t="shared" si="34"/>
        <v>24</v>
      </c>
      <c r="AB39" s="61">
        <f t="shared" si="34"/>
        <v>17</v>
      </c>
      <c r="AC39" s="728">
        <f t="shared" si="34"/>
        <v>15</v>
      </c>
      <c r="AD39" s="61">
        <f t="shared" si="34"/>
        <v>43</v>
      </c>
      <c r="AE39" s="728">
        <f t="shared" si="34"/>
        <v>31</v>
      </c>
      <c r="AF39" s="61">
        <f t="shared" si="34"/>
        <v>97</v>
      </c>
      <c r="AG39" s="728">
        <f t="shared" si="34"/>
        <v>21</v>
      </c>
      <c r="AH39" s="61">
        <f t="shared" si="34"/>
        <v>20</v>
      </c>
      <c r="AI39" s="728">
        <f t="shared" si="34"/>
        <v>4</v>
      </c>
      <c r="AJ39" s="61">
        <f t="shared" si="34"/>
        <v>8</v>
      </c>
      <c r="AK39" s="728">
        <f t="shared" si="34"/>
        <v>0</v>
      </c>
      <c r="AL39" s="61">
        <f t="shared" si="34"/>
        <v>0</v>
      </c>
      <c r="AM39" s="728">
        <f t="shared" si="34"/>
        <v>0</v>
      </c>
      <c r="AN39" s="61">
        <f t="shared" si="34"/>
        <v>0</v>
      </c>
      <c r="AO39" s="728">
        <f t="shared" si="34"/>
        <v>0</v>
      </c>
      <c r="AP39" s="61">
        <f t="shared" si="34"/>
        <v>0</v>
      </c>
      <c r="AQ39" s="728">
        <f t="shared" si="34"/>
        <v>0</v>
      </c>
      <c r="AR39" s="61">
        <f t="shared" si="34"/>
        <v>10</v>
      </c>
      <c r="AS39" s="728">
        <f t="shared" si="34"/>
        <v>0</v>
      </c>
      <c r="AT39" s="61">
        <f t="shared" si="34"/>
        <v>0</v>
      </c>
      <c r="AU39" s="728">
        <f t="shared" si="34"/>
        <v>64</v>
      </c>
      <c r="AV39" s="61">
        <f t="shared" si="34"/>
        <v>6</v>
      </c>
      <c r="AW39" s="728">
        <f t="shared" si="34"/>
        <v>2</v>
      </c>
      <c r="AX39" s="61">
        <f t="shared" si="34"/>
        <v>8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502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302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521" t="s">
        <v>14</v>
      </c>
      <c r="H42" s="1285"/>
      <c r="I42" s="1502" t="s">
        <v>15</v>
      </c>
      <c r="J42" s="1268"/>
      <c r="K42" s="1301" t="s">
        <v>16</v>
      </c>
      <c r="L42" s="1268"/>
      <c r="M42" s="1502" t="s">
        <v>17</v>
      </c>
      <c r="N42" s="1268"/>
      <c r="O42" s="1502" t="s">
        <v>18</v>
      </c>
      <c r="P42" s="1268"/>
      <c r="Q42" s="1502" t="s">
        <v>19</v>
      </c>
      <c r="R42" s="1268"/>
      <c r="S42" s="1502" t="s">
        <v>20</v>
      </c>
      <c r="T42" s="1268"/>
      <c r="U42" s="1502" t="s">
        <v>21</v>
      </c>
      <c r="V42" s="1268"/>
      <c r="W42" s="1502" t="s">
        <v>22</v>
      </c>
      <c r="X42" s="1268"/>
      <c r="Y42" s="1502" t="s">
        <v>23</v>
      </c>
      <c r="Z42" s="1285"/>
      <c r="AA42" s="1502" t="s">
        <v>24</v>
      </c>
      <c r="AB42" s="1285"/>
      <c r="AC42" s="1502" t="s">
        <v>25</v>
      </c>
      <c r="AD42" s="1285"/>
      <c r="AE42" s="1502" t="s">
        <v>26</v>
      </c>
      <c r="AF42" s="1285"/>
      <c r="AG42" s="1502" t="s">
        <v>27</v>
      </c>
      <c r="AH42" s="1285"/>
      <c r="AI42" s="1502" t="s">
        <v>28</v>
      </c>
      <c r="AJ42" s="1285"/>
      <c r="AK42" s="1502" t="s">
        <v>29</v>
      </c>
      <c r="AL42" s="1285"/>
      <c r="AM42" s="1502" t="s">
        <v>30</v>
      </c>
      <c r="AN42" s="1285"/>
      <c r="AO42" s="1502" t="s">
        <v>31</v>
      </c>
      <c r="AP42" s="1427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724" t="s">
        <v>32</v>
      </c>
      <c r="E43" s="730" t="s">
        <v>33</v>
      </c>
      <c r="F43" s="65" t="s">
        <v>34</v>
      </c>
      <c r="G43" s="724" t="s">
        <v>33</v>
      </c>
      <c r="H43" s="65" t="s">
        <v>34</v>
      </c>
      <c r="I43" s="724" t="s">
        <v>33</v>
      </c>
      <c r="J43" s="65" t="s">
        <v>34</v>
      </c>
      <c r="K43" s="725" t="s">
        <v>33</v>
      </c>
      <c r="L43" s="65" t="s">
        <v>34</v>
      </c>
      <c r="M43" s="730" t="s">
        <v>33</v>
      </c>
      <c r="N43" s="65" t="s">
        <v>34</v>
      </c>
      <c r="O43" s="730" t="s">
        <v>33</v>
      </c>
      <c r="P43" s="65" t="s">
        <v>34</v>
      </c>
      <c r="Q43" s="730" t="s">
        <v>33</v>
      </c>
      <c r="R43" s="65" t="s">
        <v>34</v>
      </c>
      <c r="S43" s="730" t="s">
        <v>33</v>
      </c>
      <c r="T43" s="65" t="s">
        <v>34</v>
      </c>
      <c r="U43" s="721" t="s">
        <v>33</v>
      </c>
      <c r="V43" s="12" t="s">
        <v>34</v>
      </c>
      <c r="W43" s="721" t="s">
        <v>33</v>
      </c>
      <c r="X43" s="12" t="s">
        <v>34</v>
      </c>
      <c r="Y43" s="726" t="s">
        <v>33</v>
      </c>
      <c r="Z43" s="12" t="s">
        <v>34</v>
      </c>
      <c r="AA43" s="726" t="s">
        <v>33</v>
      </c>
      <c r="AB43" s="12" t="s">
        <v>34</v>
      </c>
      <c r="AC43" s="726" t="s">
        <v>33</v>
      </c>
      <c r="AD43" s="12" t="s">
        <v>34</v>
      </c>
      <c r="AE43" s="726" t="s">
        <v>33</v>
      </c>
      <c r="AF43" s="12" t="s">
        <v>34</v>
      </c>
      <c r="AG43" s="726" t="s">
        <v>33</v>
      </c>
      <c r="AH43" s="12" t="s">
        <v>34</v>
      </c>
      <c r="AI43" s="726" t="s">
        <v>33</v>
      </c>
      <c r="AJ43" s="12" t="s">
        <v>34</v>
      </c>
      <c r="AK43" s="726" t="s">
        <v>33</v>
      </c>
      <c r="AL43" s="12" t="s">
        <v>34</v>
      </c>
      <c r="AM43" s="726" t="s">
        <v>33</v>
      </c>
      <c r="AN43" s="12" t="s">
        <v>34</v>
      </c>
      <c r="AO43" s="726" t="s">
        <v>33</v>
      </c>
      <c r="AP43" s="630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19"/>
      <c r="C44" s="1520"/>
      <c r="D44" s="692">
        <f t="shared" ref="D44:D62" si="35">SUM(E44+F44)</f>
        <v>0</v>
      </c>
      <c r="E44" s="67">
        <f>+S44+Y44+AA44+AC44+AE44+AG44+AI44+AK44+AM44+AO44</f>
        <v>0</v>
      </c>
      <c r="F44" s="661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652"/>
      <c r="AB44" s="71"/>
      <c r="AC44" s="694"/>
      <c r="AD44" s="71"/>
      <c r="AE44" s="652"/>
      <c r="AF44" s="71"/>
      <c r="AG44" s="693"/>
      <c r="AH44" s="71"/>
      <c r="AI44" s="693"/>
      <c r="AJ44" s="71"/>
      <c r="AK44" s="652"/>
      <c r="AL44" s="71"/>
      <c r="AM44" s="694"/>
      <c r="AN44" s="71"/>
      <c r="AO44" s="662"/>
      <c r="AP44" s="72"/>
      <c r="AQ44" s="695"/>
      <c r="AR44" s="74"/>
      <c r="AS44" s="74"/>
      <c r="AT44" s="74"/>
      <c r="AU44" s="74"/>
      <c r="AV44" s="74"/>
      <c r="AW44" s="74"/>
      <c r="AX44" s="663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21</v>
      </c>
      <c r="E48" s="77">
        <f>SUM(G48+I48+K48+M48+O48+Q48+S48+U48+W48+Y48+AA48+AC48+AE48+AG48+AI48+AK48+AM48+AO48)</f>
        <v>4</v>
      </c>
      <c r="F48" s="89">
        <f>SUM(H48+J48+L48+N48+P48+R48+T48+V48+X48+Z48+AB48+AD48+AF48+AH48+AJ48+AL48+AN48+AP48)</f>
        <v>17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1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3</v>
      </c>
      <c r="AG48" s="576">
        <v>0</v>
      </c>
      <c r="AH48" s="90">
        <v>3</v>
      </c>
      <c r="AI48" s="576">
        <v>1</v>
      </c>
      <c r="AJ48" s="88">
        <v>8</v>
      </c>
      <c r="AK48" s="578">
        <v>1</v>
      </c>
      <c r="AL48" s="90">
        <v>1</v>
      </c>
      <c r="AM48" s="576">
        <v>1</v>
      </c>
      <c r="AN48" s="88">
        <v>2</v>
      </c>
      <c r="AO48" s="578">
        <v>0</v>
      </c>
      <c r="AP48" s="580">
        <v>0</v>
      </c>
      <c r="AQ48" s="581">
        <v>0</v>
      </c>
      <c r="AR48" s="574">
        <v>1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13</v>
      </c>
      <c r="E49" s="77">
        <f>SUM(G49+I49+K49+M49+O49+Q49+S49+U49+W49+Y49+AA49+AC49+AE49+AG49+AI49+AK49+AM49+AO49)</f>
        <v>5</v>
      </c>
      <c r="F49" s="89">
        <f>SUM(H49+J49+L49+N49+P49+R49+T49+V49+X49+Z49+AB49+AD49+AF49+AH49+AJ49+AL49+AN49+AP49)</f>
        <v>8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1</v>
      </c>
      <c r="AA49" s="79">
        <v>0</v>
      </c>
      <c r="AB49" s="80">
        <v>0</v>
      </c>
      <c r="AC49" s="93">
        <v>0</v>
      </c>
      <c r="AD49" s="94">
        <v>1</v>
      </c>
      <c r="AE49" s="95">
        <v>1</v>
      </c>
      <c r="AF49" s="96">
        <v>1</v>
      </c>
      <c r="AG49" s="93">
        <v>0</v>
      </c>
      <c r="AH49" s="96">
        <v>1</v>
      </c>
      <c r="AI49" s="93">
        <v>2</v>
      </c>
      <c r="AJ49" s="94">
        <v>2</v>
      </c>
      <c r="AK49" s="624">
        <v>1</v>
      </c>
      <c r="AL49" s="98">
        <v>1</v>
      </c>
      <c r="AM49" s="93">
        <v>1</v>
      </c>
      <c r="AN49" s="94">
        <v>1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539" t="s">
        <v>76</v>
      </c>
      <c r="B50" s="1469"/>
      <c r="C50" s="1470"/>
      <c r="D50" s="731">
        <f t="shared" si="35"/>
        <v>1</v>
      </c>
      <c r="E50" s="732">
        <f>+G50+I50+K50+M50+O50+Q50+S50+U50+W50+Y50+AA50+AC50+AE50+AG50+AI50+AK50+AM50+AO50</f>
        <v>0</v>
      </c>
      <c r="F50" s="104">
        <f>+H50+J50+L50+N50+P50+R50+T50+V50+X50+Z50+AB50+AD50+AF50+AH50+AJ50+AL50+AN50+AP50</f>
        <v>1</v>
      </c>
      <c r="G50" s="733">
        <v>0</v>
      </c>
      <c r="H50" s="105">
        <v>0</v>
      </c>
      <c r="I50" s="733">
        <v>0</v>
      </c>
      <c r="J50" s="106">
        <v>0</v>
      </c>
      <c r="K50" s="733">
        <v>0</v>
      </c>
      <c r="L50" s="105">
        <v>0</v>
      </c>
      <c r="M50" s="733">
        <v>0</v>
      </c>
      <c r="N50" s="105">
        <v>0</v>
      </c>
      <c r="O50" s="733">
        <v>0</v>
      </c>
      <c r="P50" s="105">
        <v>0</v>
      </c>
      <c r="Q50" s="733">
        <v>0</v>
      </c>
      <c r="R50" s="734">
        <v>0</v>
      </c>
      <c r="S50" s="733">
        <v>0</v>
      </c>
      <c r="T50" s="734">
        <v>0</v>
      </c>
      <c r="U50" s="733">
        <v>0</v>
      </c>
      <c r="V50" s="734">
        <v>0</v>
      </c>
      <c r="W50" s="733">
        <v>0</v>
      </c>
      <c r="X50" s="734">
        <v>0</v>
      </c>
      <c r="Y50" s="733">
        <v>0</v>
      </c>
      <c r="Z50" s="734">
        <v>0</v>
      </c>
      <c r="AA50" s="733">
        <v>0</v>
      </c>
      <c r="AB50" s="734">
        <v>0</v>
      </c>
      <c r="AC50" s="735">
        <v>0</v>
      </c>
      <c r="AD50" s="734">
        <v>0</v>
      </c>
      <c r="AE50" s="736">
        <v>0</v>
      </c>
      <c r="AF50" s="734">
        <v>1</v>
      </c>
      <c r="AG50" s="733">
        <v>0</v>
      </c>
      <c r="AH50" s="734">
        <v>0</v>
      </c>
      <c r="AI50" s="733">
        <v>0</v>
      </c>
      <c r="AJ50" s="734">
        <v>0</v>
      </c>
      <c r="AK50" s="733">
        <v>0</v>
      </c>
      <c r="AL50" s="734">
        <v>0</v>
      </c>
      <c r="AM50" s="735">
        <v>0</v>
      </c>
      <c r="AN50" s="734">
        <v>0</v>
      </c>
      <c r="AO50" s="106">
        <v>0</v>
      </c>
      <c r="AP50" s="737">
        <v>0</v>
      </c>
      <c r="AQ50" s="738">
        <v>0</v>
      </c>
      <c r="AR50" s="739">
        <v>0</v>
      </c>
      <c r="AS50" s="739">
        <v>0</v>
      </c>
      <c r="AT50" s="739">
        <v>0</v>
      </c>
      <c r="AU50" s="739">
        <v>0</v>
      </c>
      <c r="AV50" s="739">
        <v>0</v>
      </c>
      <c r="AW50" s="739">
        <v>0</v>
      </c>
      <c r="AX50" s="105">
        <v>0</v>
      </c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540" t="s">
        <v>4</v>
      </c>
      <c r="B57" s="1540"/>
      <c r="C57" s="1540"/>
      <c r="D57" s="731">
        <f>SUM(D51:D56)</f>
        <v>0</v>
      </c>
      <c r="E57" s="740">
        <f>SUM(E51:E56)</f>
        <v>0</v>
      </c>
      <c r="F57" s="104">
        <f>SUM(F51:F56)</f>
        <v>0</v>
      </c>
      <c r="G57" s="731">
        <f>SUM(G51:G56)</f>
        <v>0</v>
      </c>
      <c r="H57" s="740">
        <f t="shared" ref="H57:AW57" si="56">SUM(H51:H56)</f>
        <v>0</v>
      </c>
      <c r="I57" s="731">
        <f t="shared" si="56"/>
        <v>0</v>
      </c>
      <c r="J57" s="740">
        <f t="shared" si="56"/>
        <v>0</v>
      </c>
      <c r="K57" s="731">
        <f t="shared" si="56"/>
        <v>0</v>
      </c>
      <c r="L57" s="740">
        <f t="shared" si="56"/>
        <v>0</v>
      </c>
      <c r="M57" s="731">
        <f t="shared" si="56"/>
        <v>0</v>
      </c>
      <c r="N57" s="740">
        <f t="shared" si="56"/>
        <v>0</v>
      </c>
      <c r="O57" s="731">
        <f t="shared" si="56"/>
        <v>0</v>
      </c>
      <c r="P57" s="740">
        <f t="shared" si="56"/>
        <v>0</v>
      </c>
      <c r="Q57" s="731">
        <f t="shared" si="56"/>
        <v>0</v>
      </c>
      <c r="R57" s="740">
        <f t="shared" si="56"/>
        <v>0</v>
      </c>
      <c r="S57" s="731">
        <f t="shared" si="56"/>
        <v>0</v>
      </c>
      <c r="T57" s="740">
        <f t="shared" si="56"/>
        <v>0</v>
      </c>
      <c r="U57" s="731">
        <f t="shared" si="56"/>
        <v>0</v>
      </c>
      <c r="V57" s="740">
        <f t="shared" si="56"/>
        <v>0</v>
      </c>
      <c r="W57" s="731">
        <f t="shared" si="56"/>
        <v>0</v>
      </c>
      <c r="X57" s="740">
        <f t="shared" si="56"/>
        <v>0</v>
      </c>
      <c r="Y57" s="731">
        <f>SUM(Y51:Y56)</f>
        <v>0</v>
      </c>
      <c r="Z57" s="740">
        <f>SUM(Z51:Z56)</f>
        <v>0</v>
      </c>
      <c r="AA57" s="731">
        <f t="shared" si="56"/>
        <v>0</v>
      </c>
      <c r="AB57" s="740">
        <f t="shared" si="56"/>
        <v>0</v>
      </c>
      <c r="AC57" s="731">
        <f t="shared" si="56"/>
        <v>0</v>
      </c>
      <c r="AD57" s="740">
        <f t="shared" si="56"/>
        <v>0</v>
      </c>
      <c r="AE57" s="731">
        <f t="shared" si="56"/>
        <v>0</v>
      </c>
      <c r="AF57" s="740">
        <f t="shared" si="56"/>
        <v>0</v>
      </c>
      <c r="AG57" s="731">
        <f t="shared" si="56"/>
        <v>0</v>
      </c>
      <c r="AH57" s="740">
        <f t="shared" si="56"/>
        <v>0</v>
      </c>
      <c r="AI57" s="731">
        <f t="shared" si="56"/>
        <v>0</v>
      </c>
      <c r="AJ57" s="740">
        <f t="shared" si="56"/>
        <v>0</v>
      </c>
      <c r="AK57" s="731">
        <f t="shared" si="56"/>
        <v>0</v>
      </c>
      <c r="AL57" s="740">
        <f t="shared" si="56"/>
        <v>0</v>
      </c>
      <c r="AM57" s="731">
        <f t="shared" si="56"/>
        <v>0</v>
      </c>
      <c r="AN57" s="740">
        <f t="shared" si="56"/>
        <v>0</v>
      </c>
      <c r="AO57" s="731">
        <f t="shared" si="56"/>
        <v>0</v>
      </c>
      <c r="AP57" s="741">
        <f t="shared" si="56"/>
        <v>0</v>
      </c>
      <c r="AQ57" s="742">
        <f t="shared" si="56"/>
        <v>0</v>
      </c>
      <c r="AR57" s="732">
        <f t="shared" si="56"/>
        <v>0</v>
      </c>
      <c r="AS57" s="732">
        <f t="shared" si="56"/>
        <v>0</v>
      </c>
      <c r="AT57" s="732">
        <f t="shared" si="56"/>
        <v>0</v>
      </c>
      <c r="AU57" s="732">
        <f t="shared" si="56"/>
        <v>0</v>
      </c>
      <c r="AV57" s="732">
        <f>SUM(AV51:AV56)</f>
        <v>0</v>
      </c>
      <c r="AW57" s="732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663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502" t="s">
        <v>4</v>
      </c>
      <c r="B63" s="1301"/>
      <c r="C63" s="1308"/>
      <c r="D63" s="731">
        <f>SUM(D58:D62)</f>
        <v>0</v>
      </c>
      <c r="E63" s="732">
        <f>SUM(E58:E62)</f>
        <v>0</v>
      </c>
      <c r="F63" s="743">
        <f>SUM(F58:F62)</f>
        <v>0</v>
      </c>
      <c r="G63" s="731">
        <f t="shared" ref="G63:AX63" si="67">SUM(G58:G62)</f>
        <v>0</v>
      </c>
      <c r="H63" s="740">
        <f t="shared" si="67"/>
        <v>0</v>
      </c>
      <c r="I63" s="731">
        <f t="shared" si="67"/>
        <v>0</v>
      </c>
      <c r="J63" s="740">
        <f t="shared" si="67"/>
        <v>0</v>
      </c>
      <c r="K63" s="731">
        <f t="shared" si="67"/>
        <v>0</v>
      </c>
      <c r="L63" s="740">
        <f t="shared" si="67"/>
        <v>0</v>
      </c>
      <c r="M63" s="731">
        <f t="shared" si="67"/>
        <v>0</v>
      </c>
      <c r="N63" s="740">
        <f t="shared" si="67"/>
        <v>0</v>
      </c>
      <c r="O63" s="731">
        <f t="shared" si="67"/>
        <v>0</v>
      </c>
      <c r="P63" s="740">
        <f t="shared" si="67"/>
        <v>0</v>
      </c>
      <c r="Q63" s="731">
        <f t="shared" si="67"/>
        <v>0</v>
      </c>
      <c r="R63" s="740">
        <f t="shared" si="67"/>
        <v>0</v>
      </c>
      <c r="S63" s="731">
        <f t="shared" si="67"/>
        <v>0</v>
      </c>
      <c r="T63" s="743">
        <f t="shared" si="67"/>
        <v>0</v>
      </c>
      <c r="U63" s="731">
        <f t="shared" si="67"/>
        <v>0</v>
      </c>
      <c r="V63" s="740">
        <f t="shared" si="67"/>
        <v>0</v>
      </c>
      <c r="W63" s="731">
        <f t="shared" si="67"/>
        <v>0</v>
      </c>
      <c r="X63" s="740">
        <f t="shared" si="67"/>
        <v>0</v>
      </c>
      <c r="Y63" s="731">
        <f t="shared" si="67"/>
        <v>0</v>
      </c>
      <c r="Z63" s="740">
        <f t="shared" si="67"/>
        <v>0</v>
      </c>
      <c r="AA63" s="731">
        <f t="shared" si="67"/>
        <v>0</v>
      </c>
      <c r="AB63" s="740">
        <f t="shared" si="67"/>
        <v>0</v>
      </c>
      <c r="AC63" s="731">
        <f t="shared" si="67"/>
        <v>0</v>
      </c>
      <c r="AD63" s="740">
        <f t="shared" si="67"/>
        <v>0</v>
      </c>
      <c r="AE63" s="731">
        <f t="shared" si="67"/>
        <v>0</v>
      </c>
      <c r="AF63" s="740">
        <f t="shared" si="67"/>
        <v>0</v>
      </c>
      <c r="AG63" s="731">
        <f t="shared" si="67"/>
        <v>0</v>
      </c>
      <c r="AH63" s="740">
        <f t="shared" si="67"/>
        <v>0</v>
      </c>
      <c r="AI63" s="731">
        <f t="shared" si="67"/>
        <v>0</v>
      </c>
      <c r="AJ63" s="740">
        <f t="shared" si="67"/>
        <v>0</v>
      </c>
      <c r="AK63" s="731">
        <f t="shared" si="67"/>
        <v>0</v>
      </c>
      <c r="AL63" s="740">
        <f t="shared" si="67"/>
        <v>0</v>
      </c>
      <c r="AM63" s="731">
        <f t="shared" si="67"/>
        <v>0</v>
      </c>
      <c r="AN63" s="740">
        <f t="shared" si="67"/>
        <v>0</v>
      </c>
      <c r="AO63" s="731">
        <f t="shared" si="67"/>
        <v>0</v>
      </c>
      <c r="AP63" s="741">
        <f t="shared" si="67"/>
        <v>0</v>
      </c>
      <c r="AQ63" s="742">
        <f t="shared" si="67"/>
        <v>0</v>
      </c>
      <c r="AR63" s="732">
        <f t="shared" si="67"/>
        <v>0</v>
      </c>
      <c r="AS63" s="732">
        <f t="shared" si="67"/>
        <v>0</v>
      </c>
      <c r="AT63" s="732">
        <f t="shared" si="67"/>
        <v>0</v>
      </c>
      <c r="AU63" s="732">
        <f t="shared" si="67"/>
        <v>0</v>
      </c>
      <c r="AV63" s="732">
        <f>SUM(AV58:AV62)</f>
        <v>0</v>
      </c>
      <c r="AW63" s="732">
        <f t="shared" si="67"/>
        <v>0</v>
      </c>
      <c r="AX63" s="104">
        <f t="shared" si="67"/>
        <v>0</v>
      </c>
    </row>
    <row r="64" spans="1:100" ht="15" customHeight="1" x14ac:dyDescent="0.25">
      <c r="A64" s="1406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653"/>
      <c r="J64" s="149"/>
      <c r="K64" s="653"/>
      <c r="L64" s="149"/>
      <c r="M64" s="653"/>
      <c r="N64" s="149"/>
      <c r="O64" s="653"/>
      <c r="P64" s="149"/>
      <c r="Q64" s="653"/>
      <c r="R64" s="149"/>
      <c r="S64" s="151"/>
      <c r="T64" s="152"/>
      <c r="U64" s="653"/>
      <c r="V64" s="149"/>
      <c r="W64" s="653"/>
      <c r="X64" s="149"/>
      <c r="Y64" s="653"/>
      <c r="Z64" s="149"/>
      <c r="AA64" s="115"/>
      <c r="AB64" s="117"/>
      <c r="AC64" s="153"/>
      <c r="AD64" s="154"/>
      <c r="AE64" s="624"/>
      <c r="AF64" s="155"/>
      <c r="AG64" s="624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731">
        <f>SUM(D64:D66)</f>
        <v>0</v>
      </c>
      <c r="E67" s="732">
        <f>SUM(E64:E66)</f>
        <v>0</v>
      </c>
      <c r="F67" s="104">
        <f>SUM(F64:F66)</f>
        <v>0</v>
      </c>
      <c r="G67" s="1537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731">
        <f t="shared" ref="AA67:AX67" si="78">SUM(AA64:AA66)</f>
        <v>0</v>
      </c>
      <c r="AB67" s="104">
        <f t="shared" si="78"/>
        <v>0</v>
      </c>
      <c r="AC67" s="731">
        <f t="shared" si="78"/>
        <v>0</v>
      </c>
      <c r="AD67" s="743">
        <f t="shared" si="78"/>
        <v>0</v>
      </c>
      <c r="AE67" s="740">
        <f t="shared" si="78"/>
        <v>0</v>
      </c>
      <c r="AF67" s="743">
        <f t="shared" si="78"/>
        <v>0</v>
      </c>
      <c r="AG67" s="740">
        <f t="shared" si="78"/>
        <v>0</v>
      </c>
      <c r="AH67" s="743">
        <f t="shared" si="78"/>
        <v>0</v>
      </c>
      <c r="AI67" s="740">
        <f t="shared" si="78"/>
        <v>0</v>
      </c>
      <c r="AJ67" s="104">
        <f t="shared" si="78"/>
        <v>0</v>
      </c>
      <c r="AK67" s="731">
        <f t="shared" si="78"/>
        <v>0</v>
      </c>
      <c r="AL67" s="104">
        <f t="shared" si="78"/>
        <v>0</v>
      </c>
      <c r="AM67" s="731">
        <f t="shared" si="78"/>
        <v>0</v>
      </c>
      <c r="AN67" s="743">
        <f t="shared" si="78"/>
        <v>0</v>
      </c>
      <c r="AO67" s="740">
        <f t="shared" si="78"/>
        <v>0</v>
      </c>
      <c r="AP67" s="741">
        <f t="shared" si="78"/>
        <v>0</v>
      </c>
      <c r="AQ67" s="742">
        <f t="shared" si="78"/>
        <v>0</v>
      </c>
      <c r="AR67" s="732">
        <f t="shared" si="78"/>
        <v>0</v>
      </c>
      <c r="AS67" s="732">
        <f t="shared" si="78"/>
        <v>0</v>
      </c>
      <c r="AT67" s="732">
        <f t="shared" si="78"/>
        <v>0</v>
      </c>
      <c r="AU67" s="732">
        <f t="shared" si="78"/>
        <v>0</v>
      </c>
      <c r="AV67" s="732">
        <f t="shared" si="78"/>
        <v>0</v>
      </c>
      <c r="AW67" s="732">
        <f t="shared" si="78"/>
        <v>0</v>
      </c>
      <c r="AX67" s="104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286" t="s">
        <v>92</v>
      </c>
      <c r="B69" s="1287"/>
      <c r="C69" s="1288"/>
      <c r="D69" s="1517" t="s">
        <v>93</v>
      </c>
      <c r="E69" s="1466"/>
      <c r="F69" s="1466"/>
      <c r="G69" s="1466"/>
      <c r="H69" s="1367"/>
      <c r="I69" s="1517" t="s">
        <v>94</v>
      </c>
      <c r="J69" s="1466"/>
      <c r="K69" s="1466"/>
      <c r="L69" s="1466"/>
      <c r="M69" s="1467"/>
      <c r="N69" s="1297" t="s">
        <v>95</v>
      </c>
    </row>
    <row r="70" spans="1:100" ht="22.5" customHeight="1" x14ac:dyDescent="0.25">
      <c r="A70" s="1292"/>
      <c r="B70" s="1293"/>
      <c r="C70" s="1294"/>
      <c r="D70" s="744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744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459" t="s">
        <v>101</v>
      </c>
      <c r="B71" s="1460"/>
      <c r="C71" s="1460"/>
      <c r="D71" s="166">
        <f>SUM(E71:H71)</f>
        <v>22</v>
      </c>
      <c r="E71" s="167">
        <v>18</v>
      </c>
      <c r="F71" s="168">
        <v>4</v>
      </c>
      <c r="G71" s="168"/>
      <c r="H71" s="169"/>
      <c r="I71" s="170">
        <f>SUM(J71:M71)</f>
        <v>22</v>
      </c>
      <c r="J71" s="167">
        <v>18</v>
      </c>
      <c r="K71" s="168">
        <v>4</v>
      </c>
      <c r="L71" s="168"/>
      <c r="M71" s="171"/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19</v>
      </c>
      <c r="E72" s="175">
        <v>17</v>
      </c>
      <c r="F72" s="176">
        <v>2</v>
      </c>
      <c r="G72" s="176"/>
      <c r="H72" s="177"/>
      <c r="I72" s="114">
        <f>SUM(J72:M72)</f>
        <v>19</v>
      </c>
      <c r="J72" s="175">
        <v>17</v>
      </c>
      <c r="K72" s="176">
        <v>2</v>
      </c>
      <c r="L72" s="176"/>
      <c r="M72" s="178"/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17</v>
      </c>
      <c r="E73" s="558">
        <v>13</v>
      </c>
      <c r="F73" s="559">
        <v>4</v>
      </c>
      <c r="G73" s="559"/>
      <c r="H73" s="548"/>
      <c r="I73" s="114">
        <f t="shared" ref="I73:I81" si="83">SUM(J73:M73)</f>
        <v>17</v>
      </c>
      <c r="J73" s="558">
        <v>13</v>
      </c>
      <c r="K73" s="559">
        <v>4</v>
      </c>
      <c r="L73" s="559"/>
      <c r="M73" s="549"/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65</v>
      </c>
      <c r="E74" s="558">
        <v>42</v>
      </c>
      <c r="F74" s="559">
        <v>23</v>
      </c>
      <c r="G74" s="559"/>
      <c r="H74" s="548"/>
      <c r="I74" s="114">
        <f t="shared" si="83"/>
        <v>63</v>
      </c>
      <c r="J74" s="558">
        <v>41</v>
      </c>
      <c r="K74" s="559">
        <v>22</v>
      </c>
      <c r="L74" s="559"/>
      <c r="M74" s="549"/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17</v>
      </c>
      <c r="E75" s="558">
        <v>14</v>
      </c>
      <c r="F75" s="559">
        <v>3</v>
      </c>
      <c r="G75" s="559"/>
      <c r="H75" s="548"/>
      <c r="I75" s="114">
        <f t="shared" si="83"/>
        <v>17</v>
      </c>
      <c r="J75" s="558">
        <v>14</v>
      </c>
      <c r="K75" s="559">
        <v>3</v>
      </c>
      <c r="L75" s="559"/>
      <c r="M75" s="549"/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5</v>
      </c>
      <c r="E76" s="558">
        <v>2</v>
      </c>
      <c r="F76" s="559">
        <v>3</v>
      </c>
      <c r="G76" s="559"/>
      <c r="H76" s="548"/>
      <c r="I76" s="114">
        <f t="shared" si="83"/>
        <v>5</v>
      </c>
      <c r="J76" s="558">
        <v>2</v>
      </c>
      <c r="K76" s="559">
        <v>3</v>
      </c>
      <c r="L76" s="559"/>
      <c r="M76" s="549"/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10</v>
      </c>
      <c r="E77" s="558">
        <v>8</v>
      </c>
      <c r="F77" s="559">
        <v>2</v>
      </c>
      <c r="G77" s="559"/>
      <c r="H77" s="548"/>
      <c r="I77" s="114">
        <f t="shared" si="83"/>
        <v>10</v>
      </c>
      <c r="J77" s="558">
        <v>8</v>
      </c>
      <c r="K77" s="559">
        <v>2</v>
      </c>
      <c r="L77" s="559"/>
      <c r="M77" s="549"/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6</v>
      </c>
      <c r="E78" s="558">
        <v>4</v>
      </c>
      <c r="F78" s="559">
        <v>2</v>
      </c>
      <c r="G78" s="559"/>
      <c r="H78" s="548"/>
      <c r="I78" s="114">
        <f t="shared" si="83"/>
        <v>6</v>
      </c>
      <c r="J78" s="558">
        <v>4</v>
      </c>
      <c r="K78" s="559">
        <v>2</v>
      </c>
      <c r="L78" s="559"/>
      <c r="M78" s="549"/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286" t="s">
        <v>114</v>
      </c>
      <c r="B83" s="1287"/>
      <c r="C83" s="1288"/>
      <c r="D83" s="1521" t="s">
        <v>115</v>
      </c>
      <c r="E83" s="1452"/>
      <c r="F83" s="1285"/>
    </row>
    <row r="84" spans="1:102" ht="15" customHeight="1" x14ac:dyDescent="0.25">
      <c r="A84" s="1292"/>
      <c r="B84" s="1293"/>
      <c r="C84" s="1294"/>
      <c r="D84" s="745" t="s">
        <v>4</v>
      </c>
      <c r="E84" s="724" t="s">
        <v>33</v>
      </c>
      <c r="F84" s="746" t="s">
        <v>34</v>
      </c>
    </row>
    <row r="85" spans="1:102" ht="15" customHeight="1" x14ac:dyDescent="0.25">
      <c r="A85" s="1322" t="s">
        <v>116</v>
      </c>
      <c r="B85" s="1535" t="s">
        <v>117</v>
      </c>
      <c r="C85" s="1536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502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302"/>
      <c r="AO88" s="1530" t="s">
        <v>121</v>
      </c>
      <c r="AP88" s="1531" t="s">
        <v>44</v>
      </c>
      <c r="AQ88" s="1381" t="s">
        <v>122</v>
      </c>
      <c r="AR88" s="1381" t="s">
        <v>123</v>
      </c>
      <c r="AS88" s="1381" t="s">
        <v>124</v>
      </c>
      <c r="AT88" s="1525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515" t="s">
        <v>127</v>
      </c>
      <c r="H89" s="1310"/>
      <c r="I89" s="1502" t="s">
        <v>16</v>
      </c>
      <c r="J89" s="1268"/>
      <c r="K89" s="1502" t="s">
        <v>17</v>
      </c>
      <c r="L89" s="1268"/>
      <c r="M89" s="1502" t="s">
        <v>18</v>
      </c>
      <c r="N89" s="1268"/>
      <c r="O89" s="1502" t="s">
        <v>19</v>
      </c>
      <c r="P89" s="1268"/>
      <c r="Q89" s="1502" t="s">
        <v>20</v>
      </c>
      <c r="R89" s="1268"/>
      <c r="S89" s="1502" t="s">
        <v>21</v>
      </c>
      <c r="T89" s="1268"/>
      <c r="U89" s="1301" t="s">
        <v>22</v>
      </c>
      <c r="V89" s="1268"/>
      <c r="W89" s="1502" t="s">
        <v>23</v>
      </c>
      <c r="X89" s="1285"/>
      <c r="Y89" s="1502" t="s">
        <v>24</v>
      </c>
      <c r="Z89" s="1285"/>
      <c r="AA89" s="1502" t="s">
        <v>25</v>
      </c>
      <c r="AB89" s="1285"/>
      <c r="AC89" s="1502" t="s">
        <v>26</v>
      </c>
      <c r="AD89" s="1285"/>
      <c r="AE89" s="1502" t="s">
        <v>27</v>
      </c>
      <c r="AF89" s="1285"/>
      <c r="AG89" s="1502" t="s">
        <v>28</v>
      </c>
      <c r="AH89" s="1285"/>
      <c r="AI89" s="1502" t="s">
        <v>29</v>
      </c>
      <c r="AJ89" s="1285"/>
      <c r="AK89" s="1301" t="s">
        <v>30</v>
      </c>
      <c r="AL89" s="1285"/>
      <c r="AM89" s="1502" t="s">
        <v>31</v>
      </c>
      <c r="AN89" s="1427"/>
      <c r="AO89" s="1530"/>
      <c r="AP89" s="1531"/>
      <c r="AQ89" s="1382"/>
      <c r="AR89" s="1382"/>
      <c r="AS89" s="1382"/>
      <c r="AT89" s="1525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726" t="s">
        <v>32</v>
      </c>
      <c r="E90" s="723" t="s">
        <v>33</v>
      </c>
      <c r="F90" s="12" t="s">
        <v>34</v>
      </c>
      <c r="G90" s="726" t="s">
        <v>33</v>
      </c>
      <c r="H90" s="12" t="s">
        <v>34</v>
      </c>
      <c r="I90" s="726" t="s">
        <v>33</v>
      </c>
      <c r="J90" s="42" t="s">
        <v>34</v>
      </c>
      <c r="K90" s="726" t="s">
        <v>33</v>
      </c>
      <c r="L90" s="12" t="s">
        <v>34</v>
      </c>
      <c r="M90" s="726" t="s">
        <v>33</v>
      </c>
      <c r="N90" s="12" t="s">
        <v>34</v>
      </c>
      <c r="O90" s="723" t="s">
        <v>33</v>
      </c>
      <c r="P90" s="12" t="s">
        <v>34</v>
      </c>
      <c r="Q90" s="723" t="s">
        <v>33</v>
      </c>
      <c r="R90" s="12" t="s">
        <v>34</v>
      </c>
      <c r="S90" s="723" t="s">
        <v>33</v>
      </c>
      <c r="T90" s="12" t="s">
        <v>34</v>
      </c>
      <c r="U90" s="723" t="s">
        <v>33</v>
      </c>
      <c r="V90" s="12" t="s">
        <v>34</v>
      </c>
      <c r="W90" s="723" t="s">
        <v>33</v>
      </c>
      <c r="X90" s="12" t="s">
        <v>34</v>
      </c>
      <c r="Y90" s="723" t="s">
        <v>33</v>
      </c>
      <c r="Z90" s="12" t="s">
        <v>34</v>
      </c>
      <c r="AA90" s="723" t="s">
        <v>33</v>
      </c>
      <c r="AB90" s="12" t="s">
        <v>34</v>
      </c>
      <c r="AC90" s="723" t="s">
        <v>33</v>
      </c>
      <c r="AD90" s="12" t="s">
        <v>34</v>
      </c>
      <c r="AE90" s="723" t="s">
        <v>33</v>
      </c>
      <c r="AF90" s="12" t="s">
        <v>34</v>
      </c>
      <c r="AG90" s="723" t="s">
        <v>33</v>
      </c>
      <c r="AH90" s="12" t="s">
        <v>34</v>
      </c>
      <c r="AI90" s="723" t="s">
        <v>33</v>
      </c>
      <c r="AJ90" s="12" t="s">
        <v>34</v>
      </c>
      <c r="AK90" s="723" t="s">
        <v>33</v>
      </c>
      <c r="AL90" s="12" t="s">
        <v>34</v>
      </c>
      <c r="AM90" s="723" t="s">
        <v>33</v>
      </c>
      <c r="AN90" s="630" t="s">
        <v>34</v>
      </c>
      <c r="AO90" s="1530"/>
      <c r="AP90" s="1531"/>
      <c r="AQ90" s="1383"/>
      <c r="AR90" s="1383"/>
      <c r="AS90" s="1383"/>
      <c r="AT90" s="1525"/>
      <c r="AU90" s="1383"/>
      <c r="AV90" s="1383"/>
      <c r="AW90" s="1345"/>
      <c r="AX90" s="1300"/>
    </row>
    <row r="91" spans="1:102" ht="15" customHeight="1" x14ac:dyDescent="0.25">
      <c r="A91" s="1322" t="s">
        <v>128</v>
      </c>
      <c r="B91" s="1505" t="s">
        <v>129</v>
      </c>
      <c r="C91" s="1507"/>
      <c r="D91" s="698">
        <f>SUM(E91:F91)</f>
        <v>9</v>
      </c>
      <c r="E91" s="651">
        <f>SUM(G91+I91+K91+M91+O91+Q91+S91+U91+W91+Y91+AA91+AC91+AE91+AG91+AI91+AK91+AM91)</f>
        <v>4</v>
      </c>
      <c r="F91" s="45">
        <f>SUM(H91+J91+L91+N91+P91+R91+T91+V91+X91+Z91+AB91+AD91+AF91+AH91+AJ91+AL91+AN91)</f>
        <v>5</v>
      </c>
      <c r="G91" s="689">
        <v>0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647">
        <v>0</v>
      </c>
      <c r="P91" s="47">
        <v>0</v>
      </c>
      <c r="Q91" s="647">
        <v>0</v>
      </c>
      <c r="R91" s="47">
        <v>0</v>
      </c>
      <c r="S91" s="647">
        <v>0</v>
      </c>
      <c r="T91" s="47">
        <v>0</v>
      </c>
      <c r="U91" s="647">
        <v>0</v>
      </c>
      <c r="V91" s="47">
        <v>0</v>
      </c>
      <c r="W91" s="647">
        <v>0</v>
      </c>
      <c r="X91" s="47">
        <v>1</v>
      </c>
      <c r="Y91" s="647">
        <v>0</v>
      </c>
      <c r="Z91" s="47">
        <v>0</v>
      </c>
      <c r="AA91" s="647">
        <v>2</v>
      </c>
      <c r="AB91" s="47">
        <v>0</v>
      </c>
      <c r="AC91" s="647">
        <v>2</v>
      </c>
      <c r="AD91" s="47">
        <v>1</v>
      </c>
      <c r="AE91" s="647">
        <v>0</v>
      </c>
      <c r="AF91" s="47">
        <v>2</v>
      </c>
      <c r="AG91" s="647">
        <v>0</v>
      </c>
      <c r="AH91" s="47">
        <v>0</v>
      </c>
      <c r="AI91" s="647">
        <v>0</v>
      </c>
      <c r="AJ91" s="47">
        <v>0</v>
      </c>
      <c r="AK91" s="647">
        <v>0</v>
      </c>
      <c r="AL91" s="47">
        <v>0</v>
      </c>
      <c r="AM91" s="647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664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2</v>
      </c>
      <c r="E94" s="563">
        <f>SUM(G94+I94+K94+M94+O94+Q94+S94+U94+W94+Y94+AA94+AC94+AE94+AG94+AI94+AK94+AM94)</f>
        <v>2</v>
      </c>
      <c r="F94" s="563">
        <f>SUM(H94+J94+L94+N94+P94+R94+T94+V94+X94+Z94+AB94+AD94+AF94+AH94+AJ94+AL94+AN94)</f>
        <v>0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1</v>
      </c>
      <c r="AD94" s="548">
        <v>0</v>
      </c>
      <c r="AE94" s="547">
        <v>1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322" t="s">
        <v>133</v>
      </c>
      <c r="B97" s="1505" t="s">
        <v>129</v>
      </c>
      <c r="C97" s="1507"/>
      <c r="D97" s="698">
        <f t="shared" si="90"/>
        <v>20</v>
      </c>
      <c r="E97" s="651">
        <f t="shared" si="91"/>
        <v>14</v>
      </c>
      <c r="F97" s="651">
        <f t="shared" si="91"/>
        <v>6</v>
      </c>
      <c r="G97" s="689">
        <v>0</v>
      </c>
      <c r="H97" s="47">
        <v>0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647">
        <v>0</v>
      </c>
      <c r="P97" s="47">
        <v>0</v>
      </c>
      <c r="Q97" s="647">
        <v>0</v>
      </c>
      <c r="R97" s="47">
        <v>0</v>
      </c>
      <c r="S97" s="647">
        <v>0</v>
      </c>
      <c r="T97" s="47">
        <v>0</v>
      </c>
      <c r="U97" s="647">
        <v>0</v>
      </c>
      <c r="V97" s="47">
        <v>0</v>
      </c>
      <c r="W97" s="647">
        <v>0</v>
      </c>
      <c r="X97" s="47">
        <v>1</v>
      </c>
      <c r="Y97" s="647">
        <v>0</v>
      </c>
      <c r="Z97" s="47">
        <v>0</v>
      </c>
      <c r="AA97" s="647">
        <v>3</v>
      </c>
      <c r="AB97" s="47">
        <v>3</v>
      </c>
      <c r="AC97" s="647">
        <v>3</v>
      </c>
      <c r="AD97" s="47">
        <v>0</v>
      </c>
      <c r="AE97" s="647">
        <v>8</v>
      </c>
      <c r="AF97" s="47">
        <v>1</v>
      </c>
      <c r="AG97" s="647">
        <v>0</v>
      </c>
      <c r="AH97" s="47">
        <v>1</v>
      </c>
      <c r="AI97" s="647">
        <v>0</v>
      </c>
      <c r="AJ97" s="47">
        <v>0</v>
      </c>
      <c r="AK97" s="647">
        <v>0</v>
      </c>
      <c r="AL97" s="47">
        <v>0</v>
      </c>
      <c r="AM97" s="647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0</v>
      </c>
      <c r="E103" s="15">
        <f t="shared" si="91"/>
        <v>0</v>
      </c>
      <c r="F103" s="16">
        <f t="shared" si="91"/>
        <v>0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0</v>
      </c>
      <c r="R103" s="19">
        <v>0</v>
      </c>
      <c r="S103" s="187">
        <v>0</v>
      </c>
      <c r="T103" s="19">
        <v>0</v>
      </c>
      <c r="U103" s="187">
        <v>0</v>
      </c>
      <c r="V103" s="19">
        <v>0</v>
      </c>
      <c r="W103" s="187">
        <v>0</v>
      </c>
      <c r="X103" s="19">
        <v>0</v>
      </c>
      <c r="Y103" s="187">
        <v>0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4</v>
      </c>
      <c r="E104" s="563">
        <f>SUM(Y104+AA104+AC104+AE104+AG104+AI104+AK104+AM104)</f>
        <v>2</v>
      </c>
      <c r="F104" s="564">
        <f>SUM(Z104+AB104+AD104+AF104+AH104+AJ104+AL104+AN104)</f>
        <v>2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1</v>
      </c>
      <c r="Z104" s="548">
        <v>0</v>
      </c>
      <c r="AA104" s="547">
        <v>0</v>
      </c>
      <c r="AB104" s="548">
        <v>0</v>
      </c>
      <c r="AC104" s="547">
        <v>1</v>
      </c>
      <c r="AD104" s="548">
        <v>2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54</v>
      </c>
      <c r="E105" s="563">
        <f>SUM(G105+I105+K105+M105+O105+Q105+S105+U105+W105+Y105)</f>
        <v>28</v>
      </c>
      <c r="F105" s="564">
        <f>SUM(H105+J105+L105+N105+P105+R105+T105+V105+X105+Z105)</f>
        <v>26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2</v>
      </c>
      <c r="R105" s="548">
        <v>0</v>
      </c>
      <c r="S105" s="547">
        <v>0</v>
      </c>
      <c r="T105" s="548">
        <v>0</v>
      </c>
      <c r="U105" s="547">
        <v>0</v>
      </c>
      <c r="V105" s="548">
        <v>0</v>
      </c>
      <c r="W105" s="547">
        <v>9</v>
      </c>
      <c r="X105" s="548">
        <v>8</v>
      </c>
      <c r="Y105" s="547">
        <v>17</v>
      </c>
      <c r="Z105" s="548">
        <v>18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13</v>
      </c>
      <c r="E106" s="563">
        <f t="shared" ref="E106:F109" si="105">SUM(G106+I106+K106+M106+O106+Q106+S106+U106+W106+Y106+AA106+AC106+AE106+AG106+AI106+AK106+AM106)</f>
        <v>5</v>
      </c>
      <c r="F106" s="564">
        <f t="shared" si="105"/>
        <v>8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2</v>
      </c>
      <c r="X106" s="548">
        <v>3</v>
      </c>
      <c r="Y106" s="547">
        <v>2</v>
      </c>
      <c r="Z106" s="548">
        <v>5</v>
      </c>
      <c r="AA106" s="547">
        <v>1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9</v>
      </c>
      <c r="E107" s="563">
        <f t="shared" si="105"/>
        <v>3</v>
      </c>
      <c r="F107" s="564">
        <f t="shared" si="105"/>
        <v>6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2</v>
      </c>
      <c r="Z107" s="548">
        <v>0</v>
      </c>
      <c r="AA107" s="547">
        <v>0</v>
      </c>
      <c r="AB107" s="548">
        <v>0</v>
      </c>
      <c r="AC107" s="547">
        <v>0</v>
      </c>
      <c r="AD107" s="548">
        <v>4</v>
      </c>
      <c r="AE107" s="547">
        <v>1</v>
      </c>
      <c r="AF107" s="548">
        <v>2</v>
      </c>
      <c r="AG107" s="547">
        <v>0</v>
      </c>
      <c r="AH107" s="548">
        <v>0</v>
      </c>
      <c r="AI107" s="547">
        <v>0</v>
      </c>
      <c r="AJ107" s="548">
        <v>0</v>
      </c>
      <c r="AK107" s="547">
        <v>0</v>
      </c>
      <c r="AL107" s="548">
        <v>0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5</v>
      </c>
      <c r="E108" s="563">
        <f t="shared" si="105"/>
        <v>1</v>
      </c>
      <c r="F108" s="564">
        <f t="shared" si="105"/>
        <v>4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0</v>
      </c>
      <c r="Y108" s="547">
        <v>1</v>
      </c>
      <c r="Z108" s="548">
        <v>1</v>
      </c>
      <c r="AA108" s="547">
        <v>0</v>
      </c>
      <c r="AB108" s="548">
        <v>3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>
        <v>0</v>
      </c>
      <c r="AP109" s="559">
        <v>0</v>
      </c>
      <c r="AQ109" s="559">
        <v>0</v>
      </c>
      <c r="AR109" s="22">
        <v>0</v>
      </c>
      <c r="AS109" s="559">
        <v>0</v>
      </c>
      <c r="AT109" s="559">
        <v>0</v>
      </c>
      <c r="AU109" s="559">
        <v>0</v>
      </c>
      <c r="AV109" s="559">
        <v>0</v>
      </c>
      <c r="AW109" s="559">
        <v>0</v>
      </c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10</v>
      </c>
      <c r="E110" s="563">
        <f>SUM(Q110+S110+U110+W110+Y110+AA110+AC110+AE110+AG110+AI110+AK110+AM110)</f>
        <v>3</v>
      </c>
      <c r="F110" s="564">
        <f>SUM(R110+T110+V110+X110+Z110+AB110+AD110+AF110+AH110+AJ110+AL110+AN110)</f>
        <v>7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0</v>
      </c>
      <c r="Z110" s="548">
        <v>1</v>
      </c>
      <c r="AA110" s="547">
        <v>1</v>
      </c>
      <c r="AB110" s="548">
        <v>1</v>
      </c>
      <c r="AC110" s="547">
        <v>1</v>
      </c>
      <c r="AD110" s="548">
        <v>4</v>
      </c>
      <c r="AE110" s="547">
        <v>0</v>
      </c>
      <c r="AF110" s="548">
        <v>1</v>
      </c>
      <c r="AG110" s="547">
        <v>1</v>
      </c>
      <c r="AH110" s="548">
        <v>0</v>
      </c>
      <c r="AI110" s="547">
        <v>0</v>
      </c>
      <c r="AJ110" s="548">
        <v>0</v>
      </c>
      <c r="AK110" s="547">
        <v>0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7</v>
      </c>
      <c r="E111" s="563">
        <f t="shared" ref="E111:E114" si="107">SUM(Q111+S111+U111+W111+Y111+AA111+AC111+AE111+AG111+AI111+AK111+AM111)</f>
        <v>2</v>
      </c>
      <c r="F111" s="564">
        <f t="shared" ref="F111:F113" si="108">SUM(R111+T111+V111+X111+Z111+AB111+AD111+AF111+AH111+AJ111+AL111+AN111)</f>
        <v>5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1</v>
      </c>
      <c r="Y111" s="547">
        <v>0</v>
      </c>
      <c r="Z111" s="548">
        <v>1</v>
      </c>
      <c r="AA111" s="547">
        <v>1</v>
      </c>
      <c r="AB111" s="548">
        <v>2</v>
      </c>
      <c r="AC111" s="547">
        <v>0</v>
      </c>
      <c r="AD111" s="548">
        <v>1</v>
      </c>
      <c r="AE111" s="547">
        <v>1</v>
      </c>
      <c r="AF111" s="548">
        <v>0</v>
      </c>
      <c r="AG111" s="547">
        <v>0</v>
      </c>
      <c r="AH111" s="548">
        <v>0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9</v>
      </c>
      <c r="E112" s="563">
        <f t="shared" si="107"/>
        <v>5</v>
      </c>
      <c r="F112" s="564">
        <f t="shared" si="108"/>
        <v>4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2</v>
      </c>
      <c r="X112" s="548">
        <v>0</v>
      </c>
      <c r="Y112" s="547">
        <v>2</v>
      </c>
      <c r="Z112" s="548">
        <v>3</v>
      </c>
      <c r="AA112" s="547">
        <v>0</v>
      </c>
      <c r="AB112" s="548">
        <v>1</v>
      </c>
      <c r="AC112" s="547">
        <v>1</v>
      </c>
      <c r="AD112" s="548">
        <v>0</v>
      </c>
      <c r="AE112" s="547">
        <v>0</v>
      </c>
      <c r="AF112" s="548">
        <v>0</v>
      </c>
      <c r="AG112" s="547">
        <v>0</v>
      </c>
      <c r="AH112" s="548">
        <v>0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>
        <v>0</v>
      </c>
      <c r="AP113" s="559">
        <v>0</v>
      </c>
      <c r="AQ113" s="559">
        <v>0</v>
      </c>
      <c r="AR113" s="596"/>
      <c r="AS113" s="559">
        <v>0</v>
      </c>
      <c r="AT113" s="559">
        <v>0</v>
      </c>
      <c r="AU113" s="559">
        <v>0</v>
      </c>
      <c r="AV113" s="559">
        <v>0</v>
      </c>
      <c r="AW113" s="559">
        <v>0</v>
      </c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>
        <v>0</v>
      </c>
      <c r="AP114" s="559">
        <v>0</v>
      </c>
      <c r="AQ114" s="559">
        <v>0</v>
      </c>
      <c r="AR114" s="559">
        <v>0</v>
      </c>
      <c r="AS114" s="559">
        <v>0</v>
      </c>
      <c r="AT114" s="559">
        <v>0</v>
      </c>
      <c r="AU114" s="559">
        <v>0</v>
      </c>
      <c r="AV114" s="559">
        <v>0</v>
      </c>
      <c r="AW114" s="559">
        <v>0</v>
      </c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>
        <v>0</v>
      </c>
      <c r="AP115" s="559">
        <v>0</v>
      </c>
      <c r="AQ115" s="559">
        <v>0</v>
      </c>
      <c r="AR115" s="559">
        <v>0</v>
      </c>
      <c r="AS115" s="559">
        <v>0</v>
      </c>
      <c r="AT115" s="559">
        <v>0</v>
      </c>
      <c r="AU115" s="559">
        <v>0</v>
      </c>
      <c r="AV115" s="559">
        <v>0</v>
      </c>
      <c r="AW115" s="559">
        <v>0</v>
      </c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>
        <v>0</v>
      </c>
      <c r="AP116" s="559">
        <v>0</v>
      </c>
      <c r="AQ116" s="559">
        <v>0</v>
      </c>
      <c r="AR116" s="559">
        <v>0</v>
      </c>
      <c r="AS116" s="559">
        <v>0</v>
      </c>
      <c r="AT116" s="559">
        <v>0</v>
      </c>
      <c r="AU116" s="559">
        <v>0</v>
      </c>
      <c r="AV116" s="559">
        <v>0</v>
      </c>
      <c r="AW116" s="559">
        <v>0</v>
      </c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>
        <v>0</v>
      </c>
      <c r="AP117" s="559">
        <v>0</v>
      </c>
      <c r="AQ117" s="559">
        <v>0</v>
      </c>
      <c r="AR117" s="559">
        <v>0</v>
      </c>
      <c r="AS117" s="559">
        <v>0</v>
      </c>
      <c r="AT117" s="559">
        <v>0</v>
      </c>
      <c r="AU117" s="559">
        <v>0</v>
      </c>
      <c r="AV117" s="559">
        <v>0</v>
      </c>
      <c r="AW117" s="559">
        <v>0</v>
      </c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>
        <v>0</v>
      </c>
      <c r="AP118" s="559">
        <v>0</v>
      </c>
      <c r="AQ118" s="559">
        <v>0</v>
      </c>
      <c r="AR118" s="559">
        <v>0</v>
      </c>
      <c r="AS118" s="559">
        <v>0</v>
      </c>
      <c r="AT118" s="559">
        <v>0</v>
      </c>
      <c r="AU118" s="559">
        <v>0</v>
      </c>
      <c r="AV118" s="559">
        <v>0</v>
      </c>
      <c r="AW118" s="559">
        <v>0</v>
      </c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23</v>
      </c>
      <c r="E119" s="563">
        <f>SUM(K119+M119+O119+Q119+S119+U119+W119+Y119+AA119+AC119+AE119+AG119+AI119+AK119+AM119)</f>
        <v>5</v>
      </c>
      <c r="F119" s="564">
        <f>SUM(L119+N119+P119+R119+T119+V119+X119+Z119+AB119+AD119+AF119+AH119+AJ119+AL119+AN119)</f>
        <v>18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1</v>
      </c>
      <c r="Y119" s="547">
        <v>1</v>
      </c>
      <c r="Z119" s="548">
        <v>1</v>
      </c>
      <c r="AA119" s="547">
        <v>0</v>
      </c>
      <c r="AB119" s="548">
        <v>6</v>
      </c>
      <c r="AC119" s="547">
        <v>0</v>
      </c>
      <c r="AD119" s="548">
        <v>8</v>
      </c>
      <c r="AE119" s="547">
        <v>4</v>
      </c>
      <c r="AF119" s="548">
        <v>2</v>
      </c>
      <c r="AG119" s="547">
        <v>0</v>
      </c>
      <c r="AH119" s="548">
        <v>0</v>
      </c>
      <c r="AI119" s="547">
        <v>0</v>
      </c>
      <c r="AJ119" s="548">
        <v>0</v>
      </c>
      <c r="AK119" s="547">
        <v>0</v>
      </c>
      <c r="AL119" s="548">
        <v>0</v>
      </c>
      <c r="AM119" s="547">
        <v>0</v>
      </c>
      <c r="AN119" s="549">
        <v>0</v>
      </c>
      <c r="AO119" s="550">
        <v>0</v>
      </c>
      <c r="AP119" s="559">
        <v>3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9</v>
      </c>
      <c r="E120" s="563">
        <f>SUM(G120+I120+K120+M120+O120+Q120+S120+U120+W120+Y120+AA120+AC120+AE120+AG120+AI120+AK120+AM120)</f>
        <v>3</v>
      </c>
      <c r="F120" s="564">
        <f>SUM(H120+J120+L120+N120+P120+R120+T120+V120+X120+Z120+AB120+AD120+AF120+AH120+AJ120+AL120+AN120)</f>
        <v>6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2</v>
      </c>
      <c r="Z120" s="548">
        <v>0</v>
      </c>
      <c r="AA120" s="547">
        <v>0</v>
      </c>
      <c r="AB120" s="548">
        <v>0</v>
      </c>
      <c r="AC120" s="547">
        <v>0</v>
      </c>
      <c r="AD120" s="548">
        <v>4</v>
      </c>
      <c r="AE120" s="547">
        <v>1</v>
      </c>
      <c r="AF120" s="548">
        <v>2</v>
      </c>
      <c r="AG120" s="547">
        <v>0</v>
      </c>
      <c r="AH120" s="548">
        <v>0</v>
      </c>
      <c r="AI120" s="547">
        <v>0</v>
      </c>
      <c r="AJ120" s="548">
        <v>0</v>
      </c>
      <c r="AK120" s="547">
        <v>0</v>
      </c>
      <c r="AL120" s="548">
        <v>0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0</v>
      </c>
      <c r="E121" s="563">
        <f>SUM(Q121+S121+U121+W121+Y121+AA121+AC121+AE121+AG121+AI121+AK121+AM121)</f>
        <v>0</v>
      </c>
      <c r="F121" s="564">
        <f>SUM(R121+T121+V121+X121+Z121+AB121+AD121+AF121+AH121+AJ121+AL121+AN121)</f>
        <v>0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/>
      <c r="T121" s="548"/>
      <c r="U121" s="547"/>
      <c r="V121" s="548"/>
      <c r="W121" s="547"/>
      <c r="X121" s="548"/>
      <c r="Y121" s="547"/>
      <c r="Z121" s="548"/>
      <c r="AA121" s="547"/>
      <c r="AB121" s="548"/>
      <c r="AC121" s="547"/>
      <c r="AD121" s="548"/>
      <c r="AE121" s="547"/>
      <c r="AF121" s="548"/>
      <c r="AG121" s="547"/>
      <c r="AH121" s="548"/>
      <c r="AI121" s="547"/>
      <c r="AJ121" s="548"/>
      <c r="AK121" s="547"/>
      <c r="AL121" s="548"/>
      <c r="AM121" s="547"/>
      <c r="AN121" s="549"/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0</v>
      </c>
      <c r="AU121" s="559">
        <v>0</v>
      </c>
      <c r="AV121" s="559">
        <v>0</v>
      </c>
      <c r="AW121" s="559">
        <v>0</v>
      </c>
      <c r="AX121" s="25"/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>
        <v>0</v>
      </c>
      <c r="AQ122" s="559">
        <v>0</v>
      </c>
      <c r="AR122" s="602">
        <v>0</v>
      </c>
      <c r="AS122" s="559">
        <v>0</v>
      </c>
      <c r="AT122" s="559">
        <v>0</v>
      </c>
      <c r="AU122" s="559">
        <v>0</v>
      </c>
      <c r="AV122" s="559">
        <v>0</v>
      </c>
      <c r="AW122" s="559">
        <v>0</v>
      </c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0</v>
      </c>
      <c r="E123" s="563">
        <f t="shared" ref="E123:F127" si="111">SUM(Y123+AA123+AC123+AE123+AG123+AI123+AK123+AM123)</f>
        <v>0</v>
      </c>
      <c r="F123" s="564">
        <f t="shared" si="111"/>
        <v>0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/>
      <c r="Z123" s="548"/>
      <c r="AA123" s="547"/>
      <c r="AB123" s="548"/>
      <c r="AC123" s="547"/>
      <c r="AD123" s="548"/>
      <c r="AE123" s="547"/>
      <c r="AF123" s="548"/>
      <c r="AG123" s="547"/>
      <c r="AH123" s="548"/>
      <c r="AI123" s="547"/>
      <c r="AJ123" s="548"/>
      <c r="AK123" s="547"/>
      <c r="AL123" s="548"/>
      <c r="AM123" s="547"/>
      <c r="AN123" s="549"/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/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0</v>
      </c>
      <c r="E124" s="563">
        <f t="shared" si="111"/>
        <v>0</v>
      </c>
      <c r="F124" s="564">
        <f t="shared" si="111"/>
        <v>0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/>
      <c r="Z124" s="548"/>
      <c r="AA124" s="547"/>
      <c r="AB124" s="548"/>
      <c r="AC124" s="547"/>
      <c r="AD124" s="548"/>
      <c r="AE124" s="547"/>
      <c r="AF124" s="548"/>
      <c r="AG124" s="547"/>
      <c r="AH124" s="548"/>
      <c r="AI124" s="547"/>
      <c r="AJ124" s="548"/>
      <c r="AK124" s="547"/>
      <c r="AL124" s="548"/>
      <c r="AM124" s="547"/>
      <c r="AN124" s="549"/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/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>
        <v>0</v>
      </c>
      <c r="AQ125" s="559">
        <v>0</v>
      </c>
      <c r="AR125" s="559">
        <v>0</v>
      </c>
      <c r="AS125" s="559">
        <v>0</v>
      </c>
      <c r="AT125" s="559">
        <v>0</v>
      </c>
      <c r="AU125" s="559">
        <v>0</v>
      </c>
      <c r="AV125" s="559">
        <v>0</v>
      </c>
      <c r="AW125" s="559">
        <v>0</v>
      </c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2</v>
      </c>
      <c r="E126" s="563">
        <f>SUM(Q126+S126+U126+W126+Y126+AA126+AC126+AE126+AG126+AI126+AK126+AM126)</f>
        <v>0</v>
      </c>
      <c r="F126" s="564">
        <f>SUM(R126+T126+V126+X126+Z126+AB126+AD126+AF126+AH126+AJ126+AL126+AN126)</f>
        <v>2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>
        <v>0</v>
      </c>
      <c r="R126" s="548">
        <v>0</v>
      </c>
      <c r="S126" s="547">
        <v>0</v>
      </c>
      <c r="T126" s="548">
        <v>0</v>
      </c>
      <c r="U126" s="547">
        <v>0</v>
      </c>
      <c r="V126" s="548">
        <v>0</v>
      </c>
      <c r="W126" s="547">
        <v>0</v>
      </c>
      <c r="X126" s="548">
        <v>0</v>
      </c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1</v>
      </c>
      <c r="AE126" s="547">
        <v>0</v>
      </c>
      <c r="AF126" s="548">
        <v>1</v>
      </c>
      <c r="AG126" s="547">
        <v>0</v>
      </c>
      <c r="AH126" s="548">
        <v>0</v>
      </c>
      <c r="AI126" s="547">
        <v>0</v>
      </c>
      <c r="AJ126" s="548">
        <v>0</v>
      </c>
      <c r="AK126" s="547">
        <v>0</v>
      </c>
      <c r="AL126" s="548">
        <v>0</v>
      </c>
      <c r="AM126" s="547">
        <v>0</v>
      </c>
      <c r="AN126" s="549">
        <v>0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>
        <v>0</v>
      </c>
      <c r="AQ127" s="559">
        <v>0</v>
      </c>
      <c r="AR127" s="602">
        <v>0</v>
      </c>
      <c r="AS127" s="559">
        <v>0</v>
      </c>
      <c r="AT127" s="559">
        <v>0</v>
      </c>
      <c r="AU127" s="559">
        <v>0</v>
      </c>
      <c r="AV127" s="559">
        <v>0</v>
      </c>
      <c r="AW127" s="559">
        <v>0</v>
      </c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3</v>
      </c>
      <c r="E128" s="563">
        <f>SUM(G128+I128+K128+M128+O128+Q128+S128+U128+W128+Y128+AA128+AC128+AE128+AG128+AI128+AK128+AM128)</f>
        <v>2</v>
      </c>
      <c r="F128" s="564">
        <f>SUM(H128+J128+L128+N128+P128+R128+T128+V128+X128+Z128+AB128+AD128+AF128+AH128+AJ128+AL128+AN128)</f>
        <v>1</v>
      </c>
      <c r="G128" s="600">
        <v>0</v>
      </c>
      <c r="H128" s="601">
        <v>0</v>
      </c>
      <c r="I128" s="600">
        <v>0</v>
      </c>
      <c r="J128" s="603">
        <v>0</v>
      </c>
      <c r="K128" s="600">
        <v>0</v>
      </c>
      <c r="L128" s="601">
        <v>0</v>
      </c>
      <c r="M128" s="600">
        <v>0</v>
      </c>
      <c r="N128" s="601">
        <v>0</v>
      </c>
      <c r="O128" s="604">
        <v>0</v>
      </c>
      <c r="P128" s="548">
        <v>0</v>
      </c>
      <c r="Q128" s="547">
        <v>0</v>
      </c>
      <c r="R128" s="548">
        <v>0</v>
      </c>
      <c r="S128" s="547">
        <v>0</v>
      </c>
      <c r="T128" s="601">
        <v>0</v>
      </c>
      <c r="U128" s="604">
        <v>0</v>
      </c>
      <c r="V128" s="548">
        <v>1</v>
      </c>
      <c r="W128" s="547">
        <v>1</v>
      </c>
      <c r="X128" s="548">
        <v>0</v>
      </c>
      <c r="Y128" s="547">
        <v>0</v>
      </c>
      <c r="Z128" s="548">
        <v>0</v>
      </c>
      <c r="AA128" s="547">
        <v>0</v>
      </c>
      <c r="AB128" s="548">
        <v>0</v>
      </c>
      <c r="AC128" s="547">
        <v>1</v>
      </c>
      <c r="AD128" s="548">
        <v>0</v>
      </c>
      <c r="AE128" s="547">
        <v>0</v>
      </c>
      <c r="AF128" s="548">
        <v>0</v>
      </c>
      <c r="AG128" s="547">
        <v>0</v>
      </c>
      <c r="AH128" s="548">
        <v>0</v>
      </c>
      <c r="AI128" s="547">
        <v>0</v>
      </c>
      <c r="AJ128" s="548">
        <v>0</v>
      </c>
      <c r="AK128" s="547">
        <v>0</v>
      </c>
      <c r="AL128" s="548">
        <v>0</v>
      </c>
      <c r="AM128" s="547">
        <v>0</v>
      </c>
      <c r="AN128" s="549">
        <v>0</v>
      </c>
      <c r="AO128" s="550">
        <v>0</v>
      </c>
      <c r="AP128" s="602">
        <v>0</v>
      </c>
      <c r="AQ128" s="602">
        <v>0</v>
      </c>
      <c r="AR128" s="602">
        <v>0</v>
      </c>
      <c r="AS128" s="559">
        <v>0</v>
      </c>
      <c r="AT128" s="559">
        <v>0</v>
      </c>
      <c r="AU128" s="559">
        <v>0</v>
      </c>
      <c r="AV128" s="559">
        <v>0</v>
      </c>
      <c r="AW128" s="559">
        <v>0</v>
      </c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>
        <v>0</v>
      </c>
      <c r="H129" s="601">
        <v>0</v>
      </c>
      <c r="I129" s="600">
        <v>0</v>
      </c>
      <c r="J129" s="603">
        <v>0</v>
      </c>
      <c r="K129" s="600">
        <v>0</v>
      </c>
      <c r="L129" s="601">
        <v>0</v>
      </c>
      <c r="M129" s="600">
        <v>0</v>
      </c>
      <c r="N129" s="601">
        <v>0</v>
      </c>
      <c r="O129" s="604">
        <v>0</v>
      </c>
      <c r="P129" s="548">
        <v>0</v>
      </c>
      <c r="Q129" s="547">
        <v>0</v>
      </c>
      <c r="R129" s="548">
        <v>0</v>
      </c>
      <c r="S129" s="547">
        <v>0</v>
      </c>
      <c r="T129" s="601">
        <v>0</v>
      </c>
      <c r="U129" s="604">
        <v>0</v>
      </c>
      <c r="V129" s="548">
        <v>0</v>
      </c>
      <c r="W129" s="547">
        <v>0</v>
      </c>
      <c r="X129" s="548">
        <v>0</v>
      </c>
      <c r="Y129" s="547">
        <v>0</v>
      </c>
      <c r="Z129" s="548">
        <v>0</v>
      </c>
      <c r="AA129" s="547">
        <v>0</v>
      </c>
      <c r="AB129" s="548">
        <v>0</v>
      </c>
      <c r="AC129" s="547">
        <v>0</v>
      </c>
      <c r="AD129" s="548">
        <v>0</v>
      </c>
      <c r="AE129" s="547">
        <v>0</v>
      </c>
      <c r="AF129" s="548">
        <v>0</v>
      </c>
      <c r="AG129" s="547">
        <v>0</v>
      </c>
      <c r="AH129" s="548">
        <v>0</v>
      </c>
      <c r="AI129" s="547">
        <v>0</v>
      </c>
      <c r="AJ129" s="548">
        <v>0</v>
      </c>
      <c r="AK129" s="547">
        <v>0</v>
      </c>
      <c r="AL129" s="548">
        <v>0</v>
      </c>
      <c r="AM129" s="547">
        <v>0</v>
      </c>
      <c r="AN129" s="549">
        <v>0</v>
      </c>
      <c r="AO129" s="550">
        <v>0</v>
      </c>
      <c r="AP129" s="602">
        <v>0</v>
      </c>
      <c r="AQ129" s="602">
        <v>0</v>
      </c>
      <c r="AR129" s="602">
        <v>0</v>
      </c>
      <c r="AS129" s="559">
        <v>0</v>
      </c>
      <c r="AT129" s="559">
        <v>0</v>
      </c>
      <c r="AU129" s="559">
        <v>0</v>
      </c>
      <c r="AV129" s="559">
        <v>0</v>
      </c>
      <c r="AW129" s="559">
        <v>0</v>
      </c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5</v>
      </c>
      <c r="E130" s="563">
        <f t="shared" si="114"/>
        <v>2</v>
      </c>
      <c r="F130" s="564">
        <f t="shared" si="115"/>
        <v>3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1</v>
      </c>
      <c r="W130" s="547">
        <v>0</v>
      </c>
      <c r="X130" s="548">
        <v>0</v>
      </c>
      <c r="Y130" s="547">
        <v>1</v>
      </c>
      <c r="Z130" s="548">
        <v>0</v>
      </c>
      <c r="AA130" s="547">
        <v>0</v>
      </c>
      <c r="AB130" s="548">
        <v>0</v>
      </c>
      <c r="AC130" s="547">
        <v>1</v>
      </c>
      <c r="AD130" s="548">
        <v>2</v>
      </c>
      <c r="AE130" s="547">
        <v>0</v>
      </c>
      <c r="AF130" s="548">
        <v>0</v>
      </c>
      <c r="AG130" s="547">
        <v>0</v>
      </c>
      <c r="AH130" s="548">
        <v>0</v>
      </c>
      <c r="AI130" s="547">
        <v>0</v>
      </c>
      <c r="AJ130" s="548">
        <v>0</v>
      </c>
      <c r="AK130" s="547">
        <v>0</v>
      </c>
      <c r="AL130" s="548">
        <v>0</v>
      </c>
      <c r="AM130" s="547">
        <v>0</v>
      </c>
      <c r="AN130" s="549">
        <v>0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5</v>
      </c>
      <c r="E131" s="563">
        <f t="shared" si="114"/>
        <v>2</v>
      </c>
      <c r="F131" s="564">
        <f t="shared" si="115"/>
        <v>3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0</v>
      </c>
      <c r="Z131" s="548">
        <v>0</v>
      </c>
      <c r="AA131" s="547">
        <v>0</v>
      </c>
      <c r="AB131" s="548">
        <v>1</v>
      </c>
      <c r="AC131" s="547">
        <v>1</v>
      </c>
      <c r="AD131" s="548">
        <v>2</v>
      </c>
      <c r="AE131" s="547">
        <v>0</v>
      </c>
      <c r="AF131" s="548">
        <v>0</v>
      </c>
      <c r="AG131" s="547">
        <v>1</v>
      </c>
      <c r="AH131" s="548">
        <v>0</v>
      </c>
      <c r="AI131" s="547">
        <v>0</v>
      </c>
      <c r="AJ131" s="548">
        <v>0</v>
      </c>
      <c r="AK131" s="547">
        <v>0</v>
      </c>
      <c r="AL131" s="548">
        <v>0</v>
      </c>
      <c r="AM131" s="547">
        <v>0</v>
      </c>
      <c r="AN131" s="549">
        <v>0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9</v>
      </c>
      <c r="E132" s="563">
        <f t="shared" si="114"/>
        <v>5</v>
      </c>
      <c r="F132" s="564">
        <f t="shared" si="115"/>
        <v>4</v>
      </c>
      <c r="G132" s="600">
        <v>0</v>
      </c>
      <c r="H132" s="601">
        <v>0</v>
      </c>
      <c r="I132" s="600">
        <v>0</v>
      </c>
      <c r="J132" s="603">
        <v>0</v>
      </c>
      <c r="K132" s="600">
        <v>0</v>
      </c>
      <c r="L132" s="601">
        <v>0</v>
      </c>
      <c r="M132" s="600">
        <v>0</v>
      </c>
      <c r="N132" s="601">
        <v>0</v>
      </c>
      <c r="O132" s="604">
        <v>0</v>
      </c>
      <c r="P132" s="548">
        <v>0</v>
      </c>
      <c r="Q132" s="547">
        <v>0</v>
      </c>
      <c r="R132" s="548">
        <v>0</v>
      </c>
      <c r="S132" s="547">
        <v>1</v>
      </c>
      <c r="T132" s="601">
        <v>0</v>
      </c>
      <c r="U132" s="604">
        <v>0</v>
      </c>
      <c r="V132" s="548">
        <v>0</v>
      </c>
      <c r="W132" s="547">
        <v>1</v>
      </c>
      <c r="X132" s="548">
        <v>0</v>
      </c>
      <c r="Y132" s="547">
        <v>0</v>
      </c>
      <c r="Z132" s="548">
        <v>0</v>
      </c>
      <c r="AA132" s="547">
        <v>0</v>
      </c>
      <c r="AB132" s="548">
        <v>1</v>
      </c>
      <c r="AC132" s="547">
        <v>2</v>
      </c>
      <c r="AD132" s="548">
        <v>3</v>
      </c>
      <c r="AE132" s="547">
        <v>0</v>
      </c>
      <c r="AF132" s="548">
        <v>0</v>
      </c>
      <c r="AG132" s="547">
        <v>1</v>
      </c>
      <c r="AH132" s="548">
        <v>0</v>
      </c>
      <c r="AI132" s="547">
        <v>0</v>
      </c>
      <c r="AJ132" s="548">
        <v>0</v>
      </c>
      <c r="AK132" s="547">
        <v>0</v>
      </c>
      <c r="AL132" s="548">
        <v>0</v>
      </c>
      <c r="AM132" s="547">
        <v>0</v>
      </c>
      <c r="AN132" s="549">
        <v>0</v>
      </c>
      <c r="AO132" s="550">
        <v>0</v>
      </c>
      <c r="AP132" s="602">
        <v>0</v>
      </c>
      <c r="AQ132" s="602">
        <v>0</v>
      </c>
      <c r="AR132" s="602">
        <v>0</v>
      </c>
      <c r="AS132" s="559">
        <v>0</v>
      </c>
      <c r="AT132" s="559">
        <v>0</v>
      </c>
      <c r="AU132" s="559">
        <v>0</v>
      </c>
      <c r="AV132" s="559">
        <v>0</v>
      </c>
      <c r="AW132" s="559">
        <v>0</v>
      </c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>
        <v>0</v>
      </c>
      <c r="H133" s="548">
        <v>0</v>
      </c>
      <c r="I133" s="558">
        <v>0</v>
      </c>
      <c r="J133" s="567">
        <v>0</v>
      </c>
      <c r="K133" s="558">
        <v>0</v>
      </c>
      <c r="L133" s="548">
        <v>0</v>
      </c>
      <c r="M133" s="558">
        <v>0</v>
      </c>
      <c r="N133" s="548">
        <v>0</v>
      </c>
      <c r="O133" s="547">
        <v>0</v>
      </c>
      <c r="P133" s="548">
        <v>0</v>
      </c>
      <c r="Q133" s="547">
        <v>0</v>
      </c>
      <c r="R133" s="548">
        <v>0</v>
      </c>
      <c r="S133" s="547">
        <v>0</v>
      </c>
      <c r="T133" s="548">
        <v>0</v>
      </c>
      <c r="U133" s="547">
        <v>0</v>
      </c>
      <c r="V133" s="548">
        <v>0</v>
      </c>
      <c r="W133" s="547">
        <v>0</v>
      </c>
      <c r="X133" s="548">
        <v>0</v>
      </c>
      <c r="Y133" s="547">
        <v>0</v>
      </c>
      <c r="Z133" s="548">
        <v>0</v>
      </c>
      <c r="AA133" s="547">
        <v>0</v>
      </c>
      <c r="AB133" s="548">
        <v>0</v>
      </c>
      <c r="AC133" s="547">
        <v>0</v>
      </c>
      <c r="AD133" s="548">
        <v>0</v>
      </c>
      <c r="AE133" s="547">
        <v>0</v>
      </c>
      <c r="AF133" s="548">
        <v>0</v>
      </c>
      <c r="AG133" s="547">
        <v>0</v>
      </c>
      <c r="AH133" s="548">
        <v>0</v>
      </c>
      <c r="AI133" s="547">
        <v>0</v>
      </c>
      <c r="AJ133" s="548">
        <v>0</v>
      </c>
      <c r="AK133" s="547">
        <v>0</v>
      </c>
      <c r="AL133" s="548">
        <v>0</v>
      </c>
      <c r="AM133" s="547">
        <v>0</v>
      </c>
      <c r="AN133" s="549">
        <v>0</v>
      </c>
      <c r="AO133" s="550">
        <v>0</v>
      </c>
      <c r="AP133" s="559">
        <v>0</v>
      </c>
      <c r="AQ133" s="559">
        <v>0</v>
      </c>
      <c r="AR133" s="559">
        <v>0</v>
      </c>
      <c r="AS133" s="559">
        <v>0</v>
      </c>
      <c r="AT133" s="559">
        <v>0</v>
      </c>
      <c r="AU133" s="559">
        <v>0</v>
      </c>
      <c r="AV133" s="559">
        <v>0</v>
      </c>
      <c r="AW133" s="559">
        <v>0</v>
      </c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>
        <v>0</v>
      </c>
      <c r="H134" s="548">
        <v>0</v>
      </c>
      <c r="I134" s="558">
        <v>0</v>
      </c>
      <c r="J134" s="567">
        <v>0</v>
      </c>
      <c r="K134" s="558">
        <v>0</v>
      </c>
      <c r="L134" s="548">
        <v>0</v>
      </c>
      <c r="M134" s="558">
        <v>0</v>
      </c>
      <c r="N134" s="548">
        <v>0</v>
      </c>
      <c r="O134" s="547">
        <v>0</v>
      </c>
      <c r="P134" s="548">
        <v>0</v>
      </c>
      <c r="Q134" s="547">
        <v>0</v>
      </c>
      <c r="R134" s="548">
        <v>0</v>
      </c>
      <c r="S134" s="547">
        <v>0</v>
      </c>
      <c r="T134" s="548">
        <v>0</v>
      </c>
      <c r="U134" s="547">
        <v>0</v>
      </c>
      <c r="V134" s="548">
        <v>0</v>
      </c>
      <c r="W134" s="547">
        <v>0</v>
      </c>
      <c r="X134" s="548">
        <v>0</v>
      </c>
      <c r="Y134" s="547">
        <v>0</v>
      </c>
      <c r="Z134" s="548">
        <v>0</v>
      </c>
      <c r="AA134" s="547">
        <v>0</v>
      </c>
      <c r="AB134" s="548">
        <v>0</v>
      </c>
      <c r="AC134" s="547">
        <v>0</v>
      </c>
      <c r="AD134" s="548">
        <v>0</v>
      </c>
      <c r="AE134" s="547">
        <v>0</v>
      </c>
      <c r="AF134" s="548">
        <v>0</v>
      </c>
      <c r="AG134" s="547">
        <v>0</v>
      </c>
      <c r="AH134" s="548">
        <v>0</v>
      </c>
      <c r="AI134" s="547">
        <v>0</v>
      </c>
      <c r="AJ134" s="548">
        <v>0</v>
      </c>
      <c r="AK134" s="547">
        <v>0</v>
      </c>
      <c r="AL134" s="548">
        <v>0</v>
      </c>
      <c r="AM134" s="547">
        <v>0</v>
      </c>
      <c r="AN134" s="549">
        <v>0</v>
      </c>
      <c r="AO134" s="550">
        <v>0</v>
      </c>
      <c r="AP134" s="559">
        <v>0</v>
      </c>
      <c r="AQ134" s="559">
        <v>0</v>
      </c>
      <c r="AR134" s="559">
        <v>0</v>
      </c>
      <c r="AS134" s="559">
        <v>0</v>
      </c>
      <c r="AT134" s="559">
        <v>0</v>
      </c>
      <c r="AU134" s="559">
        <v>0</v>
      </c>
      <c r="AV134" s="559">
        <v>0</v>
      </c>
      <c r="AW134" s="559">
        <v>0</v>
      </c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1</v>
      </c>
      <c r="E135" s="563">
        <f t="shared" si="114"/>
        <v>1</v>
      </c>
      <c r="F135" s="564">
        <f t="shared" si="115"/>
        <v>0</v>
      </c>
      <c r="G135" s="175">
        <v>0</v>
      </c>
      <c r="H135" s="177">
        <v>0</v>
      </c>
      <c r="I135" s="175">
        <v>0</v>
      </c>
      <c r="J135" s="210">
        <v>0</v>
      </c>
      <c r="K135" s="175">
        <v>0</v>
      </c>
      <c r="L135" s="548">
        <v>0</v>
      </c>
      <c r="M135" s="558">
        <v>0</v>
      </c>
      <c r="N135" s="548">
        <v>0</v>
      </c>
      <c r="O135" s="547">
        <v>0</v>
      </c>
      <c r="P135" s="548">
        <v>0</v>
      </c>
      <c r="Q135" s="547">
        <v>0</v>
      </c>
      <c r="R135" s="548">
        <v>0</v>
      </c>
      <c r="S135" s="547">
        <v>0</v>
      </c>
      <c r="T135" s="548">
        <v>0</v>
      </c>
      <c r="U135" s="547">
        <v>0</v>
      </c>
      <c r="V135" s="548">
        <v>0</v>
      </c>
      <c r="W135" s="547">
        <v>0</v>
      </c>
      <c r="X135" s="548">
        <v>0</v>
      </c>
      <c r="Y135" s="547">
        <v>0</v>
      </c>
      <c r="Z135" s="548">
        <v>0</v>
      </c>
      <c r="AA135" s="547">
        <v>0</v>
      </c>
      <c r="AB135" s="548">
        <v>0</v>
      </c>
      <c r="AC135" s="547">
        <v>0</v>
      </c>
      <c r="AD135" s="548">
        <v>0</v>
      </c>
      <c r="AE135" s="547">
        <v>1</v>
      </c>
      <c r="AF135" s="548">
        <v>0</v>
      </c>
      <c r="AG135" s="547">
        <v>0</v>
      </c>
      <c r="AH135" s="548">
        <v>0</v>
      </c>
      <c r="AI135" s="547">
        <v>0</v>
      </c>
      <c r="AJ135" s="548">
        <v>0</v>
      </c>
      <c r="AK135" s="547">
        <v>0</v>
      </c>
      <c r="AL135" s="548">
        <v>0</v>
      </c>
      <c r="AM135" s="547">
        <v>0</v>
      </c>
      <c r="AN135" s="549">
        <v>0</v>
      </c>
      <c r="AO135" s="550">
        <v>0</v>
      </c>
      <c r="AP135" s="176">
        <v>0</v>
      </c>
      <c r="AQ135" s="559">
        <v>0</v>
      </c>
      <c r="AR135" s="559">
        <v>0</v>
      </c>
      <c r="AS135" s="176">
        <v>0</v>
      </c>
      <c r="AT135" s="559">
        <v>0</v>
      </c>
      <c r="AU135" s="559">
        <v>0</v>
      </c>
      <c r="AV135" s="559">
        <v>0</v>
      </c>
      <c r="AW135" s="559">
        <v>0</v>
      </c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0</v>
      </c>
      <c r="E138" s="563">
        <f t="shared" si="114"/>
        <v>0</v>
      </c>
      <c r="F138" s="564">
        <f t="shared" si="115"/>
        <v>0</v>
      </c>
      <c r="G138" s="175"/>
      <c r="H138" s="177"/>
      <c r="I138" s="175"/>
      <c r="J138" s="210"/>
      <c r="K138" s="175"/>
      <c r="L138" s="548"/>
      <c r="M138" s="558"/>
      <c r="N138" s="548"/>
      <c r="O138" s="547"/>
      <c r="P138" s="548"/>
      <c r="Q138" s="547"/>
      <c r="R138" s="548"/>
      <c r="S138" s="547"/>
      <c r="T138" s="548"/>
      <c r="U138" s="547"/>
      <c r="V138" s="548"/>
      <c r="W138" s="547"/>
      <c r="X138" s="548"/>
      <c r="Y138" s="547"/>
      <c r="Z138" s="548"/>
      <c r="AA138" s="547"/>
      <c r="AB138" s="548"/>
      <c r="AC138" s="547"/>
      <c r="AD138" s="548"/>
      <c r="AE138" s="547"/>
      <c r="AF138" s="548"/>
      <c r="AG138" s="547"/>
      <c r="AH138" s="548"/>
      <c r="AI138" s="547"/>
      <c r="AJ138" s="548"/>
      <c r="AK138" s="547"/>
      <c r="AL138" s="548"/>
      <c r="AM138" s="547"/>
      <c r="AN138" s="549"/>
      <c r="AO138" s="550"/>
      <c r="AP138" s="176"/>
      <c r="AQ138" s="559"/>
      <c r="AR138" s="559"/>
      <c r="AS138" s="176"/>
      <c r="AT138" s="559"/>
      <c r="AU138" s="559"/>
      <c r="AV138" s="559"/>
      <c r="AW138" s="559"/>
      <c r="AX138" s="25"/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502" t="s">
        <v>4</v>
      </c>
      <c r="B143" s="1301"/>
      <c r="C143" s="1268"/>
      <c r="D143" s="747">
        <f t="shared" si="101"/>
        <v>199</v>
      </c>
      <c r="E143" s="729">
        <f t="shared" si="114"/>
        <v>89</v>
      </c>
      <c r="F143" s="748">
        <f>SUM(H143+J143+L143+N143+P143+R143+T143+V143+X143+Z143+AB143+AD143+AF143+AH143+AJ143+AL143+AN143)</f>
        <v>110</v>
      </c>
      <c r="G143" s="747">
        <f>SUM(G91:G103,G105:G109,G115:G117,G120,G128:G142)</f>
        <v>0</v>
      </c>
      <c r="H143" s="219">
        <f>SUM(H91:H103,H105:H109,H115:H117,H120,H128:H142)</f>
        <v>1</v>
      </c>
      <c r="I143" s="747">
        <f>SUM(I91:I103,I105:I109,I115:I117,I120,I128:I142)</f>
        <v>0</v>
      </c>
      <c r="J143" s="220">
        <f>SUM(J91:J103,J105:J109,J115:J117,J120,J128:J142)</f>
        <v>0</v>
      </c>
      <c r="K143" s="747">
        <f t="shared" ref="K143:P143" si="117">SUM(K91:K103,K105:K109,K115:K117,K119:K120,K128:K142)</f>
        <v>0</v>
      </c>
      <c r="L143" s="219">
        <f t="shared" si="117"/>
        <v>0</v>
      </c>
      <c r="M143" s="749">
        <f t="shared" si="117"/>
        <v>0</v>
      </c>
      <c r="N143" s="222">
        <f t="shared" si="117"/>
        <v>0</v>
      </c>
      <c r="O143" s="749">
        <f t="shared" si="117"/>
        <v>0</v>
      </c>
      <c r="P143" s="222">
        <f t="shared" si="117"/>
        <v>0</v>
      </c>
      <c r="Q143" s="749">
        <f>SUM(Q91:Q103,Q105:Q117,Q119:Q121,Q126,Q128:Q142)</f>
        <v>2</v>
      </c>
      <c r="R143" s="750">
        <f>SUM(R91:R103,R105:R117,R119:R121,R126,R128:R142)</f>
        <v>0</v>
      </c>
      <c r="S143" s="749">
        <f t="shared" ref="S143:X143" si="118">SUM(S91:S103,S105:S121,S126,S128:S142)</f>
        <v>1</v>
      </c>
      <c r="T143" s="222">
        <f t="shared" si="118"/>
        <v>0</v>
      </c>
      <c r="U143" s="749">
        <f t="shared" si="118"/>
        <v>0</v>
      </c>
      <c r="V143" s="222">
        <f t="shared" si="118"/>
        <v>2</v>
      </c>
      <c r="W143" s="749">
        <f t="shared" si="118"/>
        <v>15</v>
      </c>
      <c r="X143" s="222">
        <f t="shared" si="118"/>
        <v>15</v>
      </c>
      <c r="Y143" s="749">
        <f>SUM(Y91:Y142)</f>
        <v>29</v>
      </c>
      <c r="Z143" s="222">
        <f>SUM(Z91:Z142)</f>
        <v>30</v>
      </c>
      <c r="AA143" s="749">
        <f t="shared" ref="AA143:AN143" si="119">SUM(AA91:AA104,AA106:AA112,AA114:AA142)</f>
        <v>8</v>
      </c>
      <c r="AB143" s="222">
        <f t="shared" si="119"/>
        <v>18</v>
      </c>
      <c r="AC143" s="749">
        <f t="shared" si="119"/>
        <v>14</v>
      </c>
      <c r="AD143" s="222">
        <f t="shared" si="119"/>
        <v>32</v>
      </c>
      <c r="AE143" s="749">
        <f t="shared" si="119"/>
        <v>17</v>
      </c>
      <c r="AF143" s="222">
        <f t="shared" si="119"/>
        <v>11</v>
      </c>
      <c r="AG143" s="749">
        <f t="shared" si="119"/>
        <v>3</v>
      </c>
      <c r="AH143" s="222">
        <f t="shared" si="119"/>
        <v>1</v>
      </c>
      <c r="AI143" s="749">
        <f t="shared" si="119"/>
        <v>0</v>
      </c>
      <c r="AJ143" s="222">
        <f t="shared" si="119"/>
        <v>0</v>
      </c>
      <c r="AK143" s="749">
        <f t="shared" si="119"/>
        <v>0</v>
      </c>
      <c r="AL143" s="222">
        <f t="shared" si="119"/>
        <v>0</v>
      </c>
      <c r="AM143" s="749">
        <f t="shared" si="119"/>
        <v>0</v>
      </c>
      <c r="AN143" s="222">
        <f t="shared" si="119"/>
        <v>0</v>
      </c>
      <c r="AO143" s="751">
        <f>SUM(AO91:AO103,AO105:AO120,AO128:AO142,AO126)</f>
        <v>0</v>
      </c>
      <c r="AP143" s="752">
        <f>SUM(AP91:AP142)</f>
        <v>3</v>
      </c>
      <c r="AQ143" s="752">
        <f>SUM(AQ91:AQ142)</f>
        <v>0</v>
      </c>
      <c r="AR143" s="752">
        <f>SUM(AR91:AR104,AR106:AR112,AR114:AR142)</f>
        <v>0</v>
      </c>
      <c r="AS143" s="752">
        <f>SUM(AS91:AS142)</f>
        <v>0</v>
      </c>
      <c r="AT143" s="752">
        <f t="shared" ref="AT143:AW143" si="120">SUM(AT91:AT142)</f>
        <v>0</v>
      </c>
      <c r="AU143" s="752">
        <f t="shared" si="120"/>
        <v>0</v>
      </c>
      <c r="AV143" s="752">
        <f t="shared" si="120"/>
        <v>0</v>
      </c>
      <c r="AW143" s="752">
        <f t="shared" si="120"/>
        <v>0</v>
      </c>
      <c r="AX143" s="222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532" t="s">
        <v>184</v>
      </c>
      <c r="K145" s="1533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32"/>
      <c r="K146" s="1533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32"/>
      <c r="K147" s="1533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232">
        <f>SUM(C148:E148)</f>
        <v>0</v>
      </c>
      <c r="C148" s="699"/>
      <c r="D148" s="233"/>
      <c r="E148" s="234"/>
      <c r="F148" s="593"/>
      <c r="G148" s="233"/>
      <c r="H148" s="235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56</v>
      </c>
      <c r="C150" s="242"/>
      <c r="D150" s="602">
        <v>41</v>
      </c>
      <c r="E150" s="607">
        <v>15</v>
      </c>
      <c r="F150" s="604">
        <v>0</v>
      </c>
      <c r="G150" s="602">
        <v>36</v>
      </c>
      <c r="H150" s="240"/>
      <c r="I150" s="236">
        <f t="shared" si="122"/>
        <v>6</v>
      </c>
      <c r="J150" s="600">
        <v>1</v>
      </c>
      <c r="K150" s="607">
        <v>5</v>
      </c>
      <c r="L150" s="608">
        <v>0</v>
      </c>
      <c r="M150" s="602">
        <v>0</v>
      </c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727" t="s">
        <v>4</v>
      </c>
      <c r="B158" s="753">
        <f>SUM(B148:B157)</f>
        <v>56</v>
      </c>
      <c r="C158" s="731">
        <f>SUM(C148:C157)</f>
        <v>0</v>
      </c>
      <c r="D158" s="732">
        <f>SUM(D148:D157)</f>
        <v>41</v>
      </c>
      <c r="E158" s="741">
        <f>SUM(E148:E157)</f>
        <v>15</v>
      </c>
      <c r="F158" s="740">
        <f>SUM(F149,F150,F153,F155,F157)</f>
        <v>0</v>
      </c>
      <c r="G158" s="732">
        <f>SUM(G148:G157)</f>
        <v>36</v>
      </c>
      <c r="H158" s="743">
        <f>SUM(H148:H157)</f>
        <v>0</v>
      </c>
      <c r="I158" s="104">
        <f>SUM(I148:I157)</f>
        <v>6</v>
      </c>
      <c r="J158" s="731">
        <f>SUM(J148:J157)</f>
        <v>1</v>
      </c>
      <c r="K158" s="741">
        <f>SUM(K148:K157)</f>
        <v>5</v>
      </c>
      <c r="L158" s="742" cm="1">
        <f t="array" ref="L158">SUM(L149:L150+L153+L155+L157)</f>
        <v>0</v>
      </c>
      <c r="M158" s="732">
        <f>SUM(M148:M157)</f>
        <v>0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502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302"/>
      <c r="AQ160" s="1530" t="s">
        <v>121</v>
      </c>
      <c r="AR160" s="1531" t="s">
        <v>68</v>
      </c>
      <c r="AS160" s="1531" t="s">
        <v>8</v>
      </c>
      <c r="AT160" s="1531" t="s">
        <v>45</v>
      </c>
      <c r="AU160" s="1525" t="s">
        <v>125</v>
      </c>
      <c r="AV160" s="1525" t="s">
        <v>12</v>
      </c>
      <c r="AW160" s="1525" t="s">
        <v>13</v>
      </c>
      <c r="AX160" s="1367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515" t="s">
        <v>14</v>
      </c>
      <c r="H161" s="1310"/>
      <c r="I161" s="1502" t="s">
        <v>15</v>
      </c>
      <c r="J161" s="1268"/>
      <c r="K161" s="1301" t="s">
        <v>16</v>
      </c>
      <c r="L161" s="1268"/>
      <c r="M161" s="1502" t="s">
        <v>17</v>
      </c>
      <c r="N161" s="1268"/>
      <c r="O161" s="1502" t="s">
        <v>18</v>
      </c>
      <c r="P161" s="1268"/>
      <c r="Q161" s="1502" t="s">
        <v>19</v>
      </c>
      <c r="R161" s="1268"/>
      <c r="S161" s="1502" t="s">
        <v>20</v>
      </c>
      <c r="T161" s="1268"/>
      <c r="U161" s="1502" t="s">
        <v>21</v>
      </c>
      <c r="V161" s="1268"/>
      <c r="W161" s="1502" t="s">
        <v>22</v>
      </c>
      <c r="X161" s="1268"/>
      <c r="Y161" s="1502" t="s">
        <v>23</v>
      </c>
      <c r="Z161" s="1285"/>
      <c r="AA161" s="1502" t="s">
        <v>24</v>
      </c>
      <c r="AB161" s="1285"/>
      <c r="AC161" s="1502" t="s">
        <v>25</v>
      </c>
      <c r="AD161" s="1285"/>
      <c r="AE161" s="1502" t="s">
        <v>26</v>
      </c>
      <c r="AF161" s="1285"/>
      <c r="AG161" s="1502" t="s">
        <v>27</v>
      </c>
      <c r="AH161" s="1285"/>
      <c r="AI161" s="1502" t="s">
        <v>28</v>
      </c>
      <c r="AJ161" s="1285"/>
      <c r="AK161" s="1502" t="s">
        <v>29</v>
      </c>
      <c r="AL161" s="1285"/>
      <c r="AM161" s="1502" t="s">
        <v>30</v>
      </c>
      <c r="AN161" s="1285"/>
      <c r="AO161" s="1502" t="s">
        <v>31</v>
      </c>
      <c r="AP161" s="1427"/>
      <c r="AQ161" s="1530"/>
      <c r="AR161" s="1531"/>
      <c r="AS161" s="1531"/>
      <c r="AT161" s="1531"/>
      <c r="AU161" s="1525"/>
      <c r="AV161" s="1525"/>
      <c r="AW161" s="1525"/>
      <c r="AX161" s="1367"/>
    </row>
    <row r="162" spans="1:100" ht="15" customHeight="1" x14ac:dyDescent="0.25">
      <c r="A162" s="1357"/>
      <c r="B162" s="1358"/>
      <c r="C162" s="1338"/>
      <c r="D162" s="726" t="s">
        <v>190</v>
      </c>
      <c r="E162" s="723" t="s">
        <v>33</v>
      </c>
      <c r="F162" s="12" t="s">
        <v>34</v>
      </c>
      <c r="G162" s="726" t="s">
        <v>33</v>
      </c>
      <c r="H162" s="12" t="s">
        <v>34</v>
      </c>
      <c r="I162" s="726" t="s">
        <v>33</v>
      </c>
      <c r="J162" s="12" t="s">
        <v>34</v>
      </c>
      <c r="K162" s="726" t="s">
        <v>33</v>
      </c>
      <c r="L162" s="12" t="s">
        <v>34</v>
      </c>
      <c r="M162" s="726" t="s">
        <v>33</v>
      </c>
      <c r="N162" s="12" t="s">
        <v>34</v>
      </c>
      <c r="O162" s="726" t="s">
        <v>33</v>
      </c>
      <c r="P162" s="12" t="s">
        <v>34</v>
      </c>
      <c r="Q162" s="726" t="s">
        <v>33</v>
      </c>
      <c r="R162" s="12" t="s">
        <v>34</v>
      </c>
      <c r="S162" s="726" t="s">
        <v>33</v>
      </c>
      <c r="T162" s="12" t="s">
        <v>34</v>
      </c>
      <c r="U162" s="726" t="s">
        <v>33</v>
      </c>
      <c r="V162" s="12" t="s">
        <v>34</v>
      </c>
      <c r="W162" s="726" t="s">
        <v>33</v>
      </c>
      <c r="X162" s="12" t="s">
        <v>34</v>
      </c>
      <c r="Y162" s="726" t="s">
        <v>33</v>
      </c>
      <c r="Z162" s="12" t="s">
        <v>34</v>
      </c>
      <c r="AA162" s="726" t="s">
        <v>33</v>
      </c>
      <c r="AB162" s="12" t="s">
        <v>34</v>
      </c>
      <c r="AC162" s="726" t="s">
        <v>33</v>
      </c>
      <c r="AD162" s="12" t="s">
        <v>34</v>
      </c>
      <c r="AE162" s="726" t="s">
        <v>33</v>
      </c>
      <c r="AF162" s="12" t="s">
        <v>34</v>
      </c>
      <c r="AG162" s="726" t="s">
        <v>33</v>
      </c>
      <c r="AH162" s="12" t="s">
        <v>34</v>
      </c>
      <c r="AI162" s="726" t="s">
        <v>33</v>
      </c>
      <c r="AJ162" s="12" t="s">
        <v>34</v>
      </c>
      <c r="AK162" s="726" t="s">
        <v>33</v>
      </c>
      <c r="AL162" s="12" t="s">
        <v>34</v>
      </c>
      <c r="AM162" s="726" t="s">
        <v>33</v>
      </c>
      <c r="AN162" s="12" t="s">
        <v>34</v>
      </c>
      <c r="AO162" s="726" t="s">
        <v>33</v>
      </c>
      <c r="AP162" s="630" t="s">
        <v>34</v>
      </c>
      <c r="AQ162" s="1530"/>
      <c r="AR162" s="1531"/>
      <c r="AS162" s="1531"/>
      <c r="AT162" s="1531"/>
      <c r="AU162" s="1525"/>
      <c r="AV162" s="1525"/>
      <c r="AW162" s="1525"/>
      <c r="AX162" s="1367"/>
    </row>
    <row r="163" spans="1:100" ht="15" customHeight="1" x14ac:dyDescent="0.25">
      <c r="A163" s="1526" t="s">
        <v>191</v>
      </c>
      <c r="B163" s="1527"/>
      <c r="C163" s="1528"/>
      <c r="D163" s="651">
        <f>E163+F163</f>
        <v>137</v>
      </c>
      <c r="E163" s="651">
        <f>SUM(G163+I163+K163+M163+O163+Q163+S163+U163+W163+Y163+AA163+AC163+AE163+AG163+AI163+AK163+AM163+AO163)</f>
        <v>49</v>
      </c>
      <c r="F163" s="45">
        <f>SUM(H163+J163+L163+N163+P163+R163+T163+V163+X163+Z163+AB163+AD163+AF163+AH163+AJ163+AL163+AN163+AP163)</f>
        <v>88</v>
      </c>
      <c r="G163" s="689">
        <v>1</v>
      </c>
      <c r="H163" s="47">
        <v>0</v>
      </c>
      <c r="I163" s="647">
        <v>0</v>
      </c>
      <c r="J163" s="47">
        <v>0</v>
      </c>
      <c r="K163" s="647">
        <v>0</v>
      </c>
      <c r="L163" s="47">
        <v>0</v>
      </c>
      <c r="M163" s="647">
        <v>0</v>
      </c>
      <c r="N163" s="47">
        <v>0</v>
      </c>
      <c r="O163" s="52">
        <v>0</v>
      </c>
      <c r="P163" s="47">
        <v>2</v>
      </c>
      <c r="Q163" s="52">
        <v>0</v>
      </c>
      <c r="R163" s="47">
        <v>0</v>
      </c>
      <c r="S163" s="52">
        <v>0</v>
      </c>
      <c r="T163" s="47">
        <v>0</v>
      </c>
      <c r="U163" s="647">
        <v>0</v>
      </c>
      <c r="V163" s="47">
        <v>0</v>
      </c>
      <c r="W163" s="647">
        <v>0</v>
      </c>
      <c r="X163" s="47">
        <v>4</v>
      </c>
      <c r="Y163" s="647">
        <v>0</v>
      </c>
      <c r="Z163" s="47">
        <v>2</v>
      </c>
      <c r="AA163" s="647">
        <v>0</v>
      </c>
      <c r="AB163" s="47">
        <v>12</v>
      </c>
      <c r="AC163" s="647">
        <v>0</v>
      </c>
      <c r="AD163" s="47">
        <v>21</v>
      </c>
      <c r="AE163" s="647">
        <v>22</v>
      </c>
      <c r="AF163" s="47">
        <v>41</v>
      </c>
      <c r="AG163" s="647">
        <v>11</v>
      </c>
      <c r="AH163" s="47">
        <v>6</v>
      </c>
      <c r="AI163" s="647">
        <v>15</v>
      </c>
      <c r="AJ163" s="47">
        <v>0</v>
      </c>
      <c r="AK163" s="647">
        <v>0</v>
      </c>
      <c r="AL163" s="47">
        <v>0</v>
      </c>
      <c r="AM163" s="647">
        <v>0</v>
      </c>
      <c r="AN163" s="47">
        <v>0</v>
      </c>
      <c r="AO163" s="647">
        <v>0</v>
      </c>
      <c r="AP163" s="50">
        <v>0</v>
      </c>
      <c r="AQ163" s="691">
        <v>0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20</v>
      </c>
      <c r="E164" s="563">
        <f t="shared" ref="E164:E173" si="130">SUM(G164+I164+K164+M164+O164+Q164+S164+U164+W164+Y164+AA164+AC164+AE164+AG164+AI164+AK164+AM164+AO164)</f>
        <v>0</v>
      </c>
      <c r="F164" s="564">
        <f t="shared" ref="F164:F173" si="131">SUM(H164+J164+L164+N164+P164+R164+T164+V164+X164+Z164+AB164+AD164+AF164+AH164+AJ164+AL164+AN164+AP164)</f>
        <v>20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0</v>
      </c>
      <c r="Z164" s="548">
        <v>0</v>
      </c>
      <c r="AA164" s="547">
        <v>0</v>
      </c>
      <c r="AB164" s="548">
        <v>12</v>
      </c>
      <c r="AC164" s="547">
        <v>0</v>
      </c>
      <c r="AD164" s="548">
        <v>4</v>
      </c>
      <c r="AE164" s="547">
        <v>0</v>
      </c>
      <c r="AF164" s="548">
        <v>4</v>
      </c>
      <c r="AG164" s="547">
        <v>0</v>
      </c>
      <c r="AH164" s="548">
        <v>0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/>
      <c r="AR165" s="22"/>
      <c r="AS165" s="22">
        <v>0</v>
      </c>
      <c r="AT165" s="22">
        <v>0</v>
      </c>
      <c r="AU165" s="22"/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40</v>
      </c>
      <c r="E166" s="563">
        <f t="shared" si="130"/>
        <v>18</v>
      </c>
      <c r="F166" s="564">
        <f t="shared" si="131"/>
        <v>22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0</v>
      </c>
      <c r="W166" s="547">
        <v>4</v>
      </c>
      <c r="X166" s="548">
        <v>3</v>
      </c>
      <c r="Y166" s="547">
        <v>9</v>
      </c>
      <c r="Z166" s="548">
        <v>12</v>
      </c>
      <c r="AA166" s="547">
        <v>3</v>
      </c>
      <c r="AB166" s="548">
        <v>7</v>
      </c>
      <c r="AC166" s="547">
        <v>2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83</v>
      </c>
      <c r="E167" s="563">
        <f t="shared" si="130"/>
        <v>34</v>
      </c>
      <c r="F167" s="564">
        <f t="shared" si="131"/>
        <v>49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1</v>
      </c>
      <c r="R167" s="548">
        <v>0</v>
      </c>
      <c r="S167" s="559">
        <v>0</v>
      </c>
      <c r="T167" s="548">
        <v>0</v>
      </c>
      <c r="U167" s="547">
        <v>0</v>
      </c>
      <c r="V167" s="548">
        <v>0</v>
      </c>
      <c r="W167" s="547">
        <v>4</v>
      </c>
      <c r="X167" s="548">
        <v>6</v>
      </c>
      <c r="Y167" s="547">
        <v>10</v>
      </c>
      <c r="Z167" s="548">
        <v>15</v>
      </c>
      <c r="AA167" s="547">
        <v>8</v>
      </c>
      <c r="AB167" s="548">
        <v>9</v>
      </c>
      <c r="AC167" s="547">
        <v>6</v>
      </c>
      <c r="AD167" s="548">
        <v>7</v>
      </c>
      <c r="AE167" s="547">
        <v>2</v>
      </c>
      <c r="AF167" s="548">
        <v>7</v>
      </c>
      <c r="AG167" s="547">
        <v>3</v>
      </c>
      <c r="AH167" s="548">
        <v>5</v>
      </c>
      <c r="AI167" s="547">
        <v>0</v>
      </c>
      <c r="AJ167" s="548">
        <v>0</v>
      </c>
      <c r="AK167" s="547">
        <v>0</v>
      </c>
      <c r="AL167" s="548">
        <v>0</v>
      </c>
      <c r="AM167" s="547">
        <v>0</v>
      </c>
      <c r="AN167" s="548">
        <v>0</v>
      </c>
      <c r="AO167" s="547">
        <v>0</v>
      </c>
      <c r="AP167" s="549">
        <v>0</v>
      </c>
      <c r="AQ167" s="550">
        <v>0</v>
      </c>
      <c r="AR167" s="22">
        <v>1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28</v>
      </c>
      <c r="E168" s="563">
        <f t="shared" si="130"/>
        <v>12</v>
      </c>
      <c r="F168" s="564">
        <f t="shared" si="131"/>
        <v>16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1</v>
      </c>
      <c r="V168" s="548">
        <v>0</v>
      </c>
      <c r="W168" s="547">
        <v>1</v>
      </c>
      <c r="X168" s="548">
        <v>2</v>
      </c>
      <c r="Y168" s="547">
        <v>5</v>
      </c>
      <c r="Z168" s="548">
        <v>9</v>
      </c>
      <c r="AA168" s="547">
        <v>3</v>
      </c>
      <c r="AB168" s="548">
        <v>2</v>
      </c>
      <c r="AC168" s="547">
        <v>2</v>
      </c>
      <c r="AD168" s="548">
        <v>0</v>
      </c>
      <c r="AE168" s="547">
        <v>0</v>
      </c>
      <c r="AF168" s="548">
        <v>2</v>
      </c>
      <c r="AG168" s="547">
        <v>0</v>
      </c>
      <c r="AH168" s="548">
        <v>1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14</v>
      </c>
      <c r="E169" s="563">
        <f t="shared" si="130"/>
        <v>10</v>
      </c>
      <c r="F169" s="564">
        <f t="shared" si="131"/>
        <v>4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0</v>
      </c>
      <c r="Y169" s="547">
        <v>2</v>
      </c>
      <c r="Z169" s="548">
        <v>0</v>
      </c>
      <c r="AA169" s="547">
        <v>2</v>
      </c>
      <c r="AB169" s="548">
        <v>0</v>
      </c>
      <c r="AC169" s="547">
        <v>2</v>
      </c>
      <c r="AD169" s="548">
        <v>1</v>
      </c>
      <c r="AE169" s="547">
        <v>3</v>
      </c>
      <c r="AF169" s="548">
        <v>2</v>
      </c>
      <c r="AG169" s="547">
        <v>1</v>
      </c>
      <c r="AH169" s="548">
        <v>1</v>
      </c>
      <c r="AI169" s="547">
        <v>0</v>
      </c>
      <c r="AJ169" s="548">
        <v>0</v>
      </c>
      <c r="AK169" s="547">
        <v>0</v>
      </c>
      <c r="AL169" s="548">
        <v>0</v>
      </c>
      <c r="AM169" s="547">
        <v>0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1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12</v>
      </c>
      <c r="E170" s="563">
        <f t="shared" si="130"/>
        <v>2</v>
      </c>
      <c r="F170" s="564">
        <f t="shared" si="131"/>
        <v>10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2</v>
      </c>
      <c r="AA170" s="547">
        <v>0</v>
      </c>
      <c r="AB170" s="548">
        <v>0</v>
      </c>
      <c r="AC170" s="547">
        <v>2</v>
      </c>
      <c r="AD170" s="548">
        <v>6</v>
      </c>
      <c r="AE170" s="547">
        <v>0</v>
      </c>
      <c r="AF170" s="548">
        <v>2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>
        <v>0</v>
      </c>
      <c r="AJ171" s="548">
        <v>0</v>
      </c>
      <c r="AK171" s="547">
        <v>0</v>
      </c>
      <c r="AL171" s="548">
        <v>0</v>
      </c>
      <c r="AM171" s="547">
        <v>0</v>
      </c>
      <c r="AN171" s="548">
        <v>0</v>
      </c>
      <c r="AO171" s="547">
        <v>0</v>
      </c>
      <c r="AP171" s="549">
        <v>0</v>
      </c>
      <c r="AQ171" s="550"/>
      <c r="AR171" s="22"/>
      <c r="AS171" s="22">
        <v>0</v>
      </c>
      <c r="AT171" s="176">
        <v>0</v>
      </c>
      <c r="AU171" s="176"/>
      <c r="AV171" s="176">
        <v>0</v>
      </c>
      <c r="AW171" s="176">
        <v>0</v>
      </c>
      <c r="AX171" s="179">
        <v>0</v>
      </c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>
        <v>0</v>
      </c>
      <c r="AT173" s="176">
        <v>0</v>
      </c>
      <c r="AU173" s="176"/>
      <c r="AV173" s="176">
        <v>0</v>
      </c>
      <c r="AW173" s="176">
        <v>0</v>
      </c>
      <c r="AX173" s="179">
        <v>0</v>
      </c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502" t="s">
        <v>4</v>
      </c>
      <c r="B174" s="1301"/>
      <c r="C174" s="1268"/>
      <c r="D174" s="747">
        <f t="shared" ref="D174:AX174" si="140">SUM(D163:D173)</f>
        <v>334</v>
      </c>
      <c r="E174" s="754">
        <f t="shared" si="140"/>
        <v>125</v>
      </c>
      <c r="F174" s="222">
        <f t="shared" si="140"/>
        <v>209</v>
      </c>
      <c r="G174" s="749">
        <f t="shared" si="140"/>
        <v>1</v>
      </c>
      <c r="H174" s="222">
        <f t="shared" si="140"/>
        <v>0</v>
      </c>
      <c r="I174" s="749">
        <f t="shared" si="140"/>
        <v>0</v>
      </c>
      <c r="J174" s="222">
        <f t="shared" si="140"/>
        <v>0</v>
      </c>
      <c r="K174" s="749">
        <f t="shared" si="140"/>
        <v>0</v>
      </c>
      <c r="L174" s="222">
        <f>SUM(L163:L173)</f>
        <v>0</v>
      </c>
      <c r="M174" s="749">
        <f t="shared" si="140"/>
        <v>0</v>
      </c>
      <c r="N174" s="222">
        <f t="shared" si="140"/>
        <v>0</v>
      </c>
      <c r="O174" s="749">
        <f t="shared" si="140"/>
        <v>0</v>
      </c>
      <c r="P174" s="222">
        <f t="shared" si="140"/>
        <v>2</v>
      </c>
      <c r="Q174" s="749">
        <f t="shared" si="140"/>
        <v>1</v>
      </c>
      <c r="R174" s="222">
        <f t="shared" si="140"/>
        <v>0</v>
      </c>
      <c r="S174" s="749">
        <f t="shared" si="140"/>
        <v>0</v>
      </c>
      <c r="T174" s="222">
        <f t="shared" si="140"/>
        <v>0</v>
      </c>
      <c r="U174" s="749">
        <f t="shared" si="140"/>
        <v>1</v>
      </c>
      <c r="V174" s="222">
        <f t="shared" si="140"/>
        <v>0</v>
      </c>
      <c r="W174" s="749">
        <f t="shared" si="140"/>
        <v>9</v>
      </c>
      <c r="X174" s="222">
        <f t="shared" si="140"/>
        <v>15</v>
      </c>
      <c r="Y174" s="749">
        <f t="shared" si="140"/>
        <v>26</v>
      </c>
      <c r="Z174" s="222">
        <f t="shared" si="140"/>
        <v>40</v>
      </c>
      <c r="AA174" s="749">
        <f t="shared" si="140"/>
        <v>16</v>
      </c>
      <c r="AB174" s="222">
        <f t="shared" si="140"/>
        <v>42</v>
      </c>
      <c r="AC174" s="749">
        <f t="shared" si="140"/>
        <v>14</v>
      </c>
      <c r="AD174" s="222">
        <f t="shared" si="140"/>
        <v>39</v>
      </c>
      <c r="AE174" s="749">
        <f t="shared" si="140"/>
        <v>27</v>
      </c>
      <c r="AF174" s="222">
        <f t="shared" si="140"/>
        <v>58</v>
      </c>
      <c r="AG174" s="749">
        <f t="shared" si="140"/>
        <v>15</v>
      </c>
      <c r="AH174" s="222">
        <f t="shared" si="140"/>
        <v>13</v>
      </c>
      <c r="AI174" s="749">
        <f t="shared" si="140"/>
        <v>15</v>
      </c>
      <c r="AJ174" s="222">
        <f t="shared" si="140"/>
        <v>0</v>
      </c>
      <c r="AK174" s="749">
        <f t="shared" si="140"/>
        <v>0</v>
      </c>
      <c r="AL174" s="222">
        <f t="shared" si="140"/>
        <v>0</v>
      </c>
      <c r="AM174" s="749">
        <f t="shared" si="140"/>
        <v>0</v>
      </c>
      <c r="AN174" s="222">
        <f t="shared" si="140"/>
        <v>0</v>
      </c>
      <c r="AO174" s="749">
        <f t="shared" si="140"/>
        <v>0</v>
      </c>
      <c r="AP174" s="640">
        <f t="shared" si="140"/>
        <v>0</v>
      </c>
      <c r="AQ174" s="751">
        <f t="shared" si="140"/>
        <v>0</v>
      </c>
      <c r="AR174" s="752">
        <f t="shared" si="140"/>
        <v>1</v>
      </c>
      <c r="AS174" s="752">
        <f t="shared" si="140"/>
        <v>0</v>
      </c>
      <c r="AT174" s="756">
        <f t="shared" si="140"/>
        <v>0</v>
      </c>
      <c r="AU174" s="756">
        <f t="shared" si="140"/>
        <v>1</v>
      </c>
      <c r="AV174" s="756">
        <f t="shared" si="140"/>
        <v>0</v>
      </c>
      <c r="AW174" s="756">
        <f t="shared" si="140"/>
        <v>0</v>
      </c>
      <c r="AX174" s="260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502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525" t="s">
        <v>12</v>
      </c>
      <c r="AT176" s="1525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515" t="s">
        <v>14</v>
      </c>
      <c r="H177" s="1310"/>
      <c r="I177" s="1502" t="s">
        <v>15</v>
      </c>
      <c r="J177" s="1268"/>
      <c r="K177" s="1301" t="s">
        <v>16</v>
      </c>
      <c r="L177" s="1268"/>
      <c r="M177" s="1502" t="s">
        <v>17</v>
      </c>
      <c r="N177" s="1268"/>
      <c r="O177" s="1502" t="s">
        <v>18</v>
      </c>
      <c r="P177" s="1268"/>
      <c r="Q177" s="1502" t="s">
        <v>19</v>
      </c>
      <c r="R177" s="1268"/>
      <c r="S177" s="1502" t="s">
        <v>20</v>
      </c>
      <c r="T177" s="1268"/>
      <c r="U177" s="1502" t="s">
        <v>21</v>
      </c>
      <c r="V177" s="1268"/>
      <c r="W177" s="1502" t="s">
        <v>22</v>
      </c>
      <c r="X177" s="1268"/>
      <c r="Y177" s="1502" t="s">
        <v>23</v>
      </c>
      <c r="Z177" s="1285"/>
      <c r="AA177" s="1502" t="s">
        <v>24</v>
      </c>
      <c r="AB177" s="1285"/>
      <c r="AC177" s="1524" t="s">
        <v>25</v>
      </c>
      <c r="AD177" s="1415"/>
      <c r="AE177" s="1524" t="s">
        <v>26</v>
      </c>
      <c r="AF177" s="1415"/>
      <c r="AG177" s="1524" t="s">
        <v>27</v>
      </c>
      <c r="AH177" s="1415"/>
      <c r="AI177" s="1524" t="s">
        <v>28</v>
      </c>
      <c r="AJ177" s="1415"/>
      <c r="AK177" s="1502" t="s">
        <v>29</v>
      </c>
      <c r="AL177" s="1285"/>
      <c r="AM177" s="1502" t="s">
        <v>30</v>
      </c>
      <c r="AN177" s="1285"/>
      <c r="AO177" s="1502" t="s">
        <v>31</v>
      </c>
      <c r="AP177" s="1285"/>
      <c r="AQ177" s="1304"/>
      <c r="AR177" s="1398"/>
      <c r="AS177" s="1525"/>
      <c r="AT177" s="1525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745" t="s">
        <v>32</v>
      </c>
      <c r="E178" s="725" t="s">
        <v>33</v>
      </c>
      <c r="F178" s="12" t="s">
        <v>34</v>
      </c>
      <c r="G178" s="723" t="s">
        <v>33</v>
      </c>
      <c r="H178" s="757" t="s">
        <v>34</v>
      </c>
      <c r="I178" s="723" t="s">
        <v>33</v>
      </c>
      <c r="J178" s="757" t="s">
        <v>34</v>
      </c>
      <c r="K178" s="723" t="s">
        <v>33</v>
      </c>
      <c r="L178" s="757" t="s">
        <v>34</v>
      </c>
      <c r="M178" s="723" t="s">
        <v>33</v>
      </c>
      <c r="N178" s="757" t="s">
        <v>34</v>
      </c>
      <c r="O178" s="723" t="s">
        <v>33</v>
      </c>
      <c r="P178" s="757" t="s">
        <v>34</v>
      </c>
      <c r="Q178" s="723" t="s">
        <v>33</v>
      </c>
      <c r="R178" s="12" t="s">
        <v>34</v>
      </c>
      <c r="S178" s="726" t="s">
        <v>33</v>
      </c>
      <c r="T178" s="12" t="s">
        <v>34</v>
      </c>
      <c r="U178" s="726" t="s">
        <v>33</v>
      </c>
      <c r="V178" s="12" t="s">
        <v>34</v>
      </c>
      <c r="W178" s="726" t="s">
        <v>33</v>
      </c>
      <c r="X178" s="12" t="s">
        <v>34</v>
      </c>
      <c r="Y178" s="726" t="s">
        <v>33</v>
      </c>
      <c r="Z178" s="12" t="s">
        <v>34</v>
      </c>
      <c r="AA178" s="726" t="s">
        <v>33</v>
      </c>
      <c r="AB178" s="12" t="s">
        <v>34</v>
      </c>
      <c r="AC178" s="726" t="s">
        <v>33</v>
      </c>
      <c r="AD178" s="12" t="s">
        <v>34</v>
      </c>
      <c r="AE178" s="726" t="s">
        <v>33</v>
      </c>
      <c r="AF178" s="12" t="s">
        <v>34</v>
      </c>
      <c r="AG178" s="726" t="s">
        <v>33</v>
      </c>
      <c r="AH178" s="12" t="s">
        <v>34</v>
      </c>
      <c r="AI178" s="726" t="s">
        <v>33</v>
      </c>
      <c r="AJ178" s="12" t="s">
        <v>34</v>
      </c>
      <c r="AK178" s="726" t="s">
        <v>33</v>
      </c>
      <c r="AL178" s="12" t="s">
        <v>34</v>
      </c>
      <c r="AM178" s="726" t="s">
        <v>33</v>
      </c>
      <c r="AN178" s="12" t="s">
        <v>34</v>
      </c>
      <c r="AO178" s="726" t="s">
        <v>33</v>
      </c>
      <c r="AP178" s="12" t="s">
        <v>34</v>
      </c>
      <c r="AQ178" s="1305"/>
      <c r="AR178" s="1399"/>
      <c r="AS178" s="1525"/>
      <c r="AT178" s="1525"/>
      <c r="AU178" s="1345"/>
      <c r="AV178" s="1345"/>
      <c r="AW178" s="1345"/>
      <c r="AX178" s="1417"/>
    </row>
    <row r="179" spans="1:100" ht="15" customHeight="1" x14ac:dyDescent="0.25">
      <c r="A179" s="1322" t="s">
        <v>206</v>
      </c>
      <c r="B179" s="1522" t="s">
        <v>207</v>
      </c>
      <c r="C179" s="1523"/>
      <c r="D179" s="701">
        <f t="shared" ref="D179:D189" si="141">SUM(F179)</f>
        <v>0</v>
      </c>
      <c r="E179" s="654"/>
      <c r="F179" s="267">
        <f t="shared" ref="F179:F191" si="142">SUM(AD179+AF179+AH179+AJ179+AL179+AN179+AP179)</f>
        <v>0</v>
      </c>
      <c r="G179" s="655"/>
      <c r="H179" s="269"/>
      <c r="I179" s="655"/>
      <c r="J179" s="269"/>
      <c r="K179" s="655"/>
      <c r="L179" s="269"/>
      <c r="M179" s="655"/>
      <c r="N179" s="269"/>
      <c r="O179" s="655"/>
      <c r="P179" s="269"/>
      <c r="Q179" s="655"/>
      <c r="R179" s="269"/>
      <c r="S179" s="655"/>
      <c r="T179" s="269"/>
      <c r="U179" s="655"/>
      <c r="V179" s="269"/>
      <c r="W179" s="655"/>
      <c r="X179" s="269"/>
      <c r="Y179" s="655"/>
      <c r="Z179" s="269"/>
      <c r="AA179" s="655"/>
      <c r="AB179" s="269"/>
      <c r="AC179" s="656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 t="str">
        <f>IF(AND(D179&gt;0,AQ179="")," * No olvide digitar la variable Compra de Servicio. Digite Cero si no tiene.",IF(AQ179&gt;D179," * La variable Compra de Servicio no puede superar la suma el Total Ambos Sexos.",""))</f>
        <v/>
      </c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>
        <f>IF(AND(D179&gt;0,AQ179=""),1,IF(AQ179&gt;D179,1,0))</f>
        <v>0</v>
      </c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 t="str">
        <f t="shared" ref="CA180:CA226" si="146">IF(AND(D180&gt;0,AQ180="")," * No olvide digitar la variable Compra de Servicio. Digite Cero si no tiene.",IF(AQ180&gt;D180," * La variable Compra de Servicio no puede superar la suma el Total Ambos Sexos.",""))</f>
        <v/>
      </c>
      <c r="CB180" s="23" t="str">
        <f t="shared" ref="CB180:CB182" si="147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8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9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50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1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2">IF(AND($D180&gt;0,AX180=""),"  * No olvide digitar la variable Pueblos Originarios. Digite Cero si no tiene.",IF(AX180&gt;$D180," * La variable Pueblos Originarios no pueden superar el Total Ambos Sexos.",""))</f>
        <v/>
      </c>
      <c r="CO180" s="24">
        <f>IF(AND(D180&gt;0,AQ180=""),1,IF(AQ180&gt;D180,1,0))</f>
        <v>0</v>
      </c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 t="str">
        <f t="shared" si="146"/>
        <v/>
      </c>
      <c r="CB181" s="23" t="str">
        <f t="shared" si="147"/>
        <v/>
      </c>
      <c r="CC181" s="23" t="str">
        <f t="shared" si="148"/>
        <v/>
      </c>
      <c r="CD181" s="23" t="str">
        <f t="shared" si="149"/>
        <v/>
      </c>
      <c r="CE181" s="23" t="str">
        <f t="shared" si="150"/>
        <v/>
      </c>
      <c r="CF181" s="87"/>
      <c r="CG181" s="23" t="str">
        <f t="shared" si="151"/>
        <v/>
      </c>
      <c r="CH181" s="23" t="str">
        <f t="shared" si="152"/>
        <v/>
      </c>
      <c r="CO181" s="24">
        <f>IF(AND(D181&gt;0,AQ181=""),1,IF(AQ181&gt;D181,1,0))</f>
        <v>0</v>
      </c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 t="str">
        <f t="shared" si="146"/>
        <v/>
      </c>
      <c r="CB182" s="23" t="str">
        <f t="shared" si="147"/>
        <v/>
      </c>
      <c r="CC182" s="23" t="str">
        <f t="shared" si="148"/>
        <v/>
      </c>
      <c r="CD182" s="23" t="str">
        <f t="shared" si="149"/>
        <v/>
      </c>
      <c r="CE182" s="23" t="str">
        <f t="shared" si="150"/>
        <v/>
      </c>
      <c r="CF182" s="87"/>
      <c r="CG182" s="23" t="str">
        <f t="shared" si="151"/>
        <v/>
      </c>
      <c r="CH182" s="23" t="str">
        <f t="shared" si="152"/>
        <v/>
      </c>
      <c r="CO182" s="24">
        <f>IF(AND(D182&gt;0,AQ182=""),1,IF(AQ182&gt;D182,1,0))</f>
        <v>0</v>
      </c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322" t="s">
        <v>208</v>
      </c>
      <c r="C183" s="745" t="s">
        <v>4</v>
      </c>
      <c r="D183" s="758">
        <f t="shared" si="141"/>
        <v>0</v>
      </c>
      <c r="E183" s="759"/>
      <c r="F183" s="260">
        <f t="shared" si="142"/>
        <v>0</v>
      </c>
      <c r="G183" s="760"/>
      <c r="H183" s="761"/>
      <c r="I183" s="760"/>
      <c r="J183" s="761"/>
      <c r="K183" s="760"/>
      <c r="L183" s="761"/>
      <c r="M183" s="760"/>
      <c r="N183" s="761"/>
      <c r="O183" s="760"/>
      <c r="P183" s="761"/>
      <c r="Q183" s="760"/>
      <c r="R183" s="761"/>
      <c r="S183" s="760"/>
      <c r="T183" s="761"/>
      <c r="U183" s="760"/>
      <c r="V183" s="761"/>
      <c r="W183" s="760"/>
      <c r="X183" s="761"/>
      <c r="Y183" s="760"/>
      <c r="Z183" s="761"/>
      <c r="AA183" s="760"/>
      <c r="AB183" s="761"/>
      <c r="AC183" s="762"/>
      <c r="AD183" s="748">
        <f>SUM(AD184:AD189)</f>
        <v>0</v>
      </c>
      <c r="AE183" s="763"/>
      <c r="AF183" s="748">
        <f>SUM(AF184:AF189)</f>
        <v>0</v>
      </c>
      <c r="AG183" s="763"/>
      <c r="AH183" s="748">
        <f>SUM(AH184:AH189)</f>
        <v>0</v>
      </c>
      <c r="AI183" s="763"/>
      <c r="AJ183" s="748">
        <f>SUM(AJ184:AJ189)</f>
        <v>0</v>
      </c>
      <c r="AK183" s="763"/>
      <c r="AL183" s="748">
        <f>SUM(AL184:AL189)</f>
        <v>0</v>
      </c>
      <c r="AM183" s="763"/>
      <c r="AN183" s="748">
        <f>SUM(AN184:AN189)</f>
        <v>0</v>
      </c>
      <c r="AO183" s="763"/>
      <c r="AP183" s="748">
        <f t="shared" ref="AP183:AX183" si="153">SUM(AP184:AP189)</f>
        <v>0</v>
      </c>
      <c r="AQ183" s="764">
        <f t="shared" si="153"/>
        <v>0</v>
      </c>
      <c r="AR183" s="765">
        <f t="shared" si="153"/>
        <v>0</v>
      </c>
      <c r="AS183" s="765">
        <f t="shared" si="153"/>
        <v>0</v>
      </c>
      <c r="AT183" s="765">
        <f t="shared" si="153"/>
        <v>0</v>
      </c>
      <c r="AU183" s="765">
        <f t="shared" si="153"/>
        <v>0</v>
      </c>
      <c r="AV183" s="765">
        <f t="shared" si="153"/>
        <v>0</v>
      </c>
      <c r="AW183" s="765">
        <f t="shared" si="153"/>
        <v>0</v>
      </c>
      <c r="AX183" s="61">
        <f t="shared" si="153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 t="str">
        <f t="shared" si="146"/>
        <v/>
      </c>
      <c r="CB184" s="23" t="str">
        <f t="shared" ref="CB184:CB200" si="154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5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6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7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8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9">IF(AND($D184&gt;0,AX184=""),"  * No olvide digitar la variable Pueblos Originarios. Digite Cero si no tiene.",IF(AX184&gt;$D184," * La variable Pueblos Originarios no pueden superar el Total Ambos Sexos.",""))</f>
        <v/>
      </c>
      <c r="CO184" s="24">
        <f t="shared" ref="CO184:CO200" si="160">IF(AND(D184&gt;0,AQ184=""),1,IF(AQ184&gt;D184,1,0))</f>
        <v>0</v>
      </c>
      <c r="CP184" s="24">
        <f t="shared" ref="CP184:CQ200" si="161">IF(AND($D184&gt;0,AR184=""),1,IF(AR184&gt;$D184,1,0))</f>
        <v>0</v>
      </c>
      <c r="CQ184" s="24">
        <f t="shared" si="161"/>
        <v>0</v>
      </c>
      <c r="CR184" s="24">
        <f t="shared" ref="CR184:CR200" si="162">IF(AND(D184&gt;0,AT184=""),1,IF(AT184&gt;D184,1,0))</f>
        <v>0</v>
      </c>
      <c r="CS184" s="24">
        <f t="shared" ref="CS184:CV199" si="163">IF(AND($D184&gt;0,AU184=""),1,IF(AU184&gt;$D184,1,0))</f>
        <v>0</v>
      </c>
      <c r="CT184" s="24">
        <f t="shared" si="163"/>
        <v>0</v>
      </c>
      <c r="CU184" s="24">
        <f t="shared" si="163"/>
        <v>0</v>
      </c>
      <c r="CV184" s="24">
        <f t="shared" si="163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 t="str">
        <f t="shared" si="146"/>
        <v/>
      </c>
      <c r="CB185" s="23" t="str">
        <f t="shared" si="154"/>
        <v/>
      </c>
      <c r="CC185" s="23" t="str">
        <f t="shared" si="155"/>
        <v/>
      </c>
      <c r="CD185" s="23" t="str">
        <f t="shared" si="156"/>
        <v/>
      </c>
      <c r="CE185" s="23" t="str">
        <f t="shared" si="157"/>
        <v/>
      </c>
      <c r="CF185" s="23" t="str">
        <f t="shared" ref="CF185:CF190" si="164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8"/>
        <v/>
      </c>
      <c r="CH185" s="23" t="str">
        <f t="shared" si="159"/>
        <v/>
      </c>
      <c r="CO185" s="24">
        <f t="shared" si="160"/>
        <v>0</v>
      </c>
      <c r="CP185" s="24">
        <f t="shared" si="161"/>
        <v>0</v>
      </c>
      <c r="CQ185" s="24">
        <f t="shared" si="161"/>
        <v>0</v>
      </c>
      <c r="CR185" s="24">
        <f t="shared" si="162"/>
        <v>0</v>
      </c>
      <c r="CS185" s="24">
        <f t="shared" si="163"/>
        <v>0</v>
      </c>
      <c r="CT185" s="24">
        <f t="shared" si="163"/>
        <v>0</v>
      </c>
      <c r="CU185" s="24">
        <f t="shared" si="163"/>
        <v>0</v>
      </c>
      <c r="CV185" s="24">
        <f t="shared" si="163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 t="str">
        <f t="shared" si="146"/>
        <v/>
      </c>
      <c r="CB186" s="23" t="str">
        <f t="shared" si="154"/>
        <v/>
      </c>
      <c r="CC186" s="23" t="str">
        <f t="shared" si="155"/>
        <v/>
      </c>
      <c r="CD186" s="23" t="str">
        <f t="shared" si="156"/>
        <v/>
      </c>
      <c r="CE186" s="23" t="str">
        <f t="shared" si="157"/>
        <v/>
      </c>
      <c r="CF186" s="23" t="str">
        <f t="shared" si="164"/>
        <v/>
      </c>
      <c r="CG186" s="23" t="str">
        <f t="shared" si="158"/>
        <v/>
      </c>
      <c r="CH186" s="23" t="str">
        <f t="shared" si="159"/>
        <v/>
      </c>
      <c r="CO186" s="24">
        <f t="shared" si="160"/>
        <v>0</v>
      </c>
      <c r="CP186" s="24">
        <f t="shared" si="161"/>
        <v>0</v>
      </c>
      <c r="CQ186" s="24">
        <f t="shared" si="161"/>
        <v>0</v>
      </c>
      <c r="CR186" s="24">
        <f t="shared" si="162"/>
        <v>0</v>
      </c>
      <c r="CS186" s="24">
        <f t="shared" si="163"/>
        <v>0</v>
      </c>
      <c r="CT186" s="24">
        <f t="shared" si="163"/>
        <v>0</v>
      </c>
      <c r="CU186" s="24">
        <f t="shared" si="163"/>
        <v>0</v>
      </c>
      <c r="CV186" s="24">
        <f t="shared" si="163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 t="str">
        <f t="shared" si="146"/>
        <v/>
      </c>
      <c r="CB187" s="23" t="str">
        <f t="shared" si="154"/>
        <v/>
      </c>
      <c r="CC187" s="23" t="str">
        <f t="shared" si="155"/>
        <v/>
      </c>
      <c r="CD187" s="23" t="str">
        <f t="shared" si="156"/>
        <v/>
      </c>
      <c r="CE187" s="23" t="str">
        <f t="shared" si="157"/>
        <v/>
      </c>
      <c r="CF187" s="23" t="str">
        <f t="shared" si="164"/>
        <v/>
      </c>
      <c r="CG187" s="23" t="str">
        <f t="shared" si="158"/>
        <v/>
      </c>
      <c r="CH187" s="23" t="str">
        <f t="shared" si="159"/>
        <v/>
      </c>
      <c r="CO187" s="24">
        <f t="shared" si="160"/>
        <v>0</v>
      </c>
      <c r="CP187" s="24">
        <f t="shared" si="161"/>
        <v>0</v>
      </c>
      <c r="CQ187" s="24">
        <f t="shared" si="161"/>
        <v>0</v>
      </c>
      <c r="CR187" s="24">
        <f t="shared" si="162"/>
        <v>0</v>
      </c>
      <c r="CS187" s="24">
        <f t="shared" si="163"/>
        <v>0</v>
      </c>
      <c r="CT187" s="24">
        <f t="shared" si="163"/>
        <v>0</v>
      </c>
      <c r="CU187" s="24">
        <f t="shared" si="163"/>
        <v>0</v>
      </c>
      <c r="CV187" s="24">
        <f t="shared" si="163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 t="str">
        <f t="shared" si="146"/>
        <v/>
      </c>
      <c r="CB188" s="23" t="str">
        <f t="shared" si="154"/>
        <v/>
      </c>
      <c r="CC188" s="23" t="str">
        <f t="shared" si="155"/>
        <v/>
      </c>
      <c r="CD188" s="23" t="str">
        <f t="shared" si="156"/>
        <v/>
      </c>
      <c r="CE188" s="23" t="str">
        <f t="shared" si="157"/>
        <v/>
      </c>
      <c r="CF188" s="23" t="str">
        <f t="shared" si="164"/>
        <v/>
      </c>
      <c r="CG188" s="23" t="str">
        <f t="shared" si="158"/>
        <v/>
      </c>
      <c r="CH188" s="23" t="str">
        <f t="shared" si="159"/>
        <v/>
      </c>
      <c r="CO188" s="24">
        <f t="shared" si="160"/>
        <v>0</v>
      </c>
      <c r="CP188" s="24">
        <f t="shared" si="161"/>
        <v>0</v>
      </c>
      <c r="CQ188" s="24">
        <f t="shared" si="161"/>
        <v>0</v>
      </c>
      <c r="CR188" s="24">
        <f t="shared" si="162"/>
        <v>0</v>
      </c>
      <c r="CS188" s="24">
        <f t="shared" si="163"/>
        <v>0</v>
      </c>
      <c r="CT188" s="24">
        <f t="shared" si="163"/>
        <v>0</v>
      </c>
      <c r="CU188" s="24">
        <f t="shared" si="163"/>
        <v>0</v>
      </c>
      <c r="CV188" s="24">
        <f t="shared" si="163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 t="str">
        <f t="shared" si="146"/>
        <v/>
      </c>
      <c r="CB189" s="23" t="str">
        <f t="shared" si="154"/>
        <v/>
      </c>
      <c r="CC189" s="23" t="str">
        <f t="shared" si="155"/>
        <v/>
      </c>
      <c r="CD189" s="23" t="str">
        <f t="shared" si="156"/>
        <v/>
      </c>
      <c r="CE189" s="23" t="str">
        <f t="shared" si="157"/>
        <v/>
      </c>
      <c r="CF189" s="23" t="str">
        <f t="shared" si="164"/>
        <v/>
      </c>
      <c r="CG189" s="23" t="str">
        <f t="shared" si="158"/>
        <v/>
      </c>
      <c r="CH189" s="23" t="str">
        <f t="shared" si="159"/>
        <v/>
      </c>
      <c r="CO189" s="24">
        <f t="shared" si="160"/>
        <v>0</v>
      </c>
      <c r="CP189" s="24">
        <f t="shared" si="161"/>
        <v>0</v>
      </c>
      <c r="CQ189" s="24">
        <f t="shared" si="161"/>
        <v>0</v>
      </c>
      <c r="CR189" s="24">
        <f t="shared" si="162"/>
        <v>0</v>
      </c>
      <c r="CS189" s="24">
        <f t="shared" si="163"/>
        <v>0</v>
      </c>
      <c r="CT189" s="24">
        <f t="shared" si="163"/>
        <v>0</v>
      </c>
      <c r="CU189" s="24">
        <f t="shared" si="163"/>
        <v>0</v>
      </c>
      <c r="CV189" s="24">
        <f t="shared" si="163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5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 t="str">
        <f t="shared" si="146"/>
        <v/>
      </c>
      <c r="CB190" s="23" t="str">
        <f t="shared" si="154"/>
        <v/>
      </c>
      <c r="CC190" s="23" t="str">
        <f t="shared" si="155"/>
        <v/>
      </c>
      <c r="CD190" s="23" t="str">
        <f t="shared" si="156"/>
        <v/>
      </c>
      <c r="CE190" s="23" t="str">
        <f t="shared" si="157"/>
        <v/>
      </c>
      <c r="CF190" s="23" t="str">
        <f t="shared" si="164"/>
        <v/>
      </c>
      <c r="CG190" s="23" t="str">
        <f t="shared" si="158"/>
        <v/>
      </c>
      <c r="CH190" s="23" t="str">
        <f t="shared" si="159"/>
        <v/>
      </c>
      <c r="CO190" s="24">
        <f t="shared" si="160"/>
        <v>0</v>
      </c>
      <c r="CP190" s="24">
        <f t="shared" si="161"/>
        <v>0</v>
      </c>
      <c r="CQ190" s="24">
        <f t="shared" si="161"/>
        <v>0</v>
      </c>
      <c r="CR190" s="24">
        <f t="shared" si="162"/>
        <v>0</v>
      </c>
      <c r="CS190" s="24">
        <f t="shared" si="163"/>
        <v>0</v>
      </c>
      <c r="CT190" s="24">
        <f t="shared" si="163"/>
        <v>0</v>
      </c>
      <c r="CU190" s="24">
        <f t="shared" si="163"/>
        <v>0</v>
      </c>
      <c r="CV190" s="24">
        <f t="shared" si="163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5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 t="str">
        <f>IF(AND(D191&gt;0,AQ191="")," * No olvide digitar la variable Compra de Servicio. Digite Cero si no tiene.",IF(AQ191&gt;D191," * La variable Compra de Servicio no puede superar la suma el Total Ambos Sexos.",""))</f>
        <v/>
      </c>
      <c r="CB191" s="23" t="str">
        <f t="shared" si="154"/>
        <v/>
      </c>
      <c r="CC191" s="23" t="str">
        <f t="shared" si="155"/>
        <v/>
      </c>
      <c r="CD191" s="23" t="str">
        <f t="shared" si="156"/>
        <v/>
      </c>
      <c r="CE191" s="23" t="str">
        <f t="shared" si="157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8"/>
        <v/>
      </c>
      <c r="CH191" s="23" t="str">
        <f t="shared" si="159"/>
        <v/>
      </c>
      <c r="CO191" s="24">
        <f t="shared" si="160"/>
        <v>0</v>
      </c>
      <c r="CP191" s="24">
        <f t="shared" si="161"/>
        <v>0</v>
      </c>
      <c r="CQ191" s="24">
        <f t="shared" si="161"/>
        <v>0</v>
      </c>
      <c r="CR191" s="24">
        <f t="shared" si="162"/>
        <v>0</v>
      </c>
      <c r="CS191" s="24">
        <f t="shared" si="163"/>
        <v>0</v>
      </c>
      <c r="CT191" s="24">
        <f>IF(AND($D191&gt;0,AV191=""),1,IF(AV191&gt;$D191,1,0))</f>
        <v>0</v>
      </c>
      <c r="CU191" s="24">
        <f t="shared" si="163"/>
        <v>0</v>
      </c>
      <c r="CV191" s="24">
        <f t="shared" si="163"/>
        <v>0</v>
      </c>
    </row>
    <row r="192" spans="1:100" ht="15" customHeight="1" x14ac:dyDescent="0.25">
      <c r="A192" s="1322" t="s">
        <v>217</v>
      </c>
      <c r="B192" s="1409" t="s">
        <v>103</v>
      </c>
      <c r="C192" s="1410"/>
      <c r="D192" s="701">
        <f t="shared" ref="D192:D200" si="166">SUM(E192)</f>
        <v>0</v>
      </c>
      <c r="E192" s="650">
        <f>SUM(AC192+AE192+AG192+AI192+AK192+AM192+AO192)</f>
        <v>0</v>
      </c>
      <c r="F192" s="658"/>
      <c r="G192" s="703"/>
      <c r="H192" s="269"/>
      <c r="I192" s="655"/>
      <c r="J192" s="307"/>
      <c r="K192" s="655"/>
      <c r="L192" s="269"/>
      <c r="M192" s="655"/>
      <c r="N192" s="307"/>
      <c r="O192" s="655"/>
      <c r="P192" s="269"/>
      <c r="Q192" s="655"/>
      <c r="R192" s="307"/>
      <c r="S192" s="655"/>
      <c r="T192" s="269"/>
      <c r="U192" s="655"/>
      <c r="V192" s="307"/>
      <c r="W192" s="655"/>
      <c r="X192" s="269"/>
      <c r="Y192" s="655"/>
      <c r="Z192" s="307"/>
      <c r="AA192" s="655"/>
      <c r="AB192" s="307"/>
      <c r="AC192" s="689"/>
      <c r="AD192" s="664"/>
      <c r="AE192" s="689"/>
      <c r="AF192" s="664"/>
      <c r="AG192" s="689"/>
      <c r="AH192" s="664"/>
      <c r="AI192" s="689"/>
      <c r="AJ192" s="664"/>
      <c r="AK192" s="689"/>
      <c r="AL192" s="664"/>
      <c r="AM192" s="704"/>
      <c r="AN192" s="705"/>
      <c r="AO192" s="706"/>
      <c r="AP192" s="664"/>
      <c r="AQ192" s="691"/>
      <c r="AR192" s="52"/>
      <c r="AS192" s="52"/>
      <c r="AT192" s="52"/>
      <c r="AU192" s="52"/>
      <c r="AV192" s="272"/>
      <c r="AW192" s="52"/>
      <c r="AX192" s="660"/>
      <c r="AY192" t="str">
        <f t="shared" si="145"/>
        <v/>
      </c>
      <c r="CA192" s="23" t="str">
        <f t="shared" si="146"/>
        <v/>
      </c>
      <c r="CB192" s="23" t="str">
        <f t="shared" si="154"/>
        <v/>
      </c>
      <c r="CC192" s="23" t="str">
        <f t="shared" si="155"/>
        <v/>
      </c>
      <c r="CD192" s="23" t="str">
        <f t="shared" si="156"/>
        <v/>
      </c>
      <c r="CE192" s="23" t="str">
        <f t="shared" si="157"/>
        <v/>
      </c>
      <c r="CF192" s="87"/>
      <c r="CG192" s="23" t="str">
        <f t="shared" si="158"/>
        <v/>
      </c>
      <c r="CH192" s="23" t="str">
        <f t="shared" si="159"/>
        <v/>
      </c>
      <c r="CO192" s="24">
        <f t="shared" si="160"/>
        <v>0</v>
      </c>
      <c r="CP192" s="24">
        <f t="shared" si="161"/>
        <v>0</v>
      </c>
      <c r="CQ192" s="24">
        <f t="shared" si="161"/>
        <v>0</v>
      </c>
      <c r="CR192" s="24">
        <f t="shared" si="162"/>
        <v>0</v>
      </c>
      <c r="CS192" s="24">
        <f t="shared" si="163"/>
        <v>0</v>
      </c>
      <c r="CT192" s="87"/>
      <c r="CU192" s="24">
        <f t="shared" si="163"/>
        <v>0</v>
      </c>
      <c r="CV192" s="24">
        <f t="shared" si="163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6"/>
        <v>0</v>
      </c>
      <c r="E193" s="533">
        <f t="shared" ref="E193:E200" si="167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 t="str">
        <f t="shared" si="146"/>
        <v/>
      </c>
      <c r="CB193" s="23" t="str">
        <f t="shared" si="154"/>
        <v/>
      </c>
      <c r="CC193" s="23" t="str">
        <f t="shared" si="155"/>
        <v/>
      </c>
      <c r="CD193" s="23" t="str">
        <f t="shared" si="156"/>
        <v/>
      </c>
      <c r="CE193" s="23" t="str">
        <f t="shared" si="157"/>
        <v/>
      </c>
      <c r="CF193" s="87"/>
      <c r="CG193" s="23" t="str">
        <f t="shared" si="158"/>
        <v/>
      </c>
      <c r="CH193" s="23" t="str">
        <f t="shared" si="159"/>
        <v/>
      </c>
      <c r="CO193" s="24">
        <f t="shared" si="160"/>
        <v>0</v>
      </c>
      <c r="CP193" s="24">
        <f t="shared" si="161"/>
        <v>0</v>
      </c>
      <c r="CQ193" s="24">
        <f t="shared" si="161"/>
        <v>0</v>
      </c>
      <c r="CR193" s="24">
        <f t="shared" si="162"/>
        <v>0</v>
      </c>
      <c r="CS193" s="24">
        <f t="shared" si="163"/>
        <v>0</v>
      </c>
      <c r="CT193" s="87"/>
      <c r="CU193" s="24">
        <f t="shared" si="163"/>
        <v>0</v>
      </c>
      <c r="CV193" s="24">
        <f t="shared" si="163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6"/>
        <v>0</v>
      </c>
      <c r="E194" s="533">
        <f t="shared" si="167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 t="str">
        <f t="shared" si="146"/>
        <v/>
      </c>
      <c r="CB194" s="23" t="str">
        <f t="shared" si="154"/>
        <v/>
      </c>
      <c r="CC194" s="23" t="str">
        <f t="shared" si="155"/>
        <v/>
      </c>
      <c r="CD194" s="23" t="str">
        <f t="shared" si="156"/>
        <v/>
      </c>
      <c r="CE194" s="23" t="str">
        <f t="shared" si="157"/>
        <v/>
      </c>
      <c r="CF194" s="87"/>
      <c r="CG194" s="23" t="str">
        <f t="shared" si="158"/>
        <v/>
      </c>
      <c r="CH194" s="23" t="str">
        <f t="shared" si="159"/>
        <v/>
      </c>
      <c r="CO194" s="24">
        <f t="shared" si="160"/>
        <v>0</v>
      </c>
      <c r="CP194" s="24">
        <f t="shared" si="161"/>
        <v>0</v>
      </c>
      <c r="CQ194" s="24">
        <f t="shared" si="161"/>
        <v>0</v>
      </c>
      <c r="CR194" s="24">
        <f t="shared" si="162"/>
        <v>0</v>
      </c>
      <c r="CS194" s="24">
        <f t="shared" si="163"/>
        <v>0</v>
      </c>
      <c r="CT194" s="87"/>
      <c r="CU194" s="24">
        <f t="shared" si="163"/>
        <v>0</v>
      </c>
      <c r="CV194" s="24">
        <f t="shared" si="163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6"/>
        <v>0</v>
      </c>
      <c r="E195" s="317">
        <f t="shared" si="167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 t="str">
        <f t="shared" si="146"/>
        <v/>
      </c>
      <c r="CB195" s="23" t="str">
        <f t="shared" si="154"/>
        <v/>
      </c>
      <c r="CC195" s="23" t="str">
        <f t="shared" si="155"/>
        <v/>
      </c>
      <c r="CD195" s="23" t="str">
        <f t="shared" si="156"/>
        <v/>
      </c>
      <c r="CE195" s="23" t="str">
        <f t="shared" si="157"/>
        <v/>
      </c>
      <c r="CF195" s="87"/>
      <c r="CG195" s="23" t="str">
        <f t="shared" si="158"/>
        <v/>
      </c>
      <c r="CH195" s="23" t="str">
        <f t="shared" si="159"/>
        <v/>
      </c>
      <c r="CO195" s="24">
        <f t="shared" si="160"/>
        <v>0</v>
      </c>
      <c r="CP195" s="24">
        <f t="shared" si="161"/>
        <v>0</v>
      </c>
      <c r="CQ195" s="24">
        <f t="shared" si="161"/>
        <v>0</v>
      </c>
      <c r="CR195" s="24">
        <f t="shared" si="162"/>
        <v>0</v>
      </c>
      <c r="CS195" s="24">
        <f t="shared" si="163"/>
        <v>0</v>
      </c>
      <c r="CT195" s="87"/>
      <c r="CU195" s="24">
        <f t="shared" si="163"/>
        <v>0</v>
      </c>
      <c r="CV195" s="24">
        <f t="shared" si="163"/>
        <v>0</v>
      </c>
    </row>
    <row r="196" spans="1:100" ht="15" customHeight="1" x14ac:dyDescent="0.25">
      <c r="A196" s="1323"/>
      <c r="B196" s="1407" t="s">
        <v>219</v>
      </c>
      <c r="C196" s="665" t="s">
        <v>4</v>
      </c>
      <c r="D196" s="666">
        <f>SUM(E196)</f>
        <v>0</v>
      </c>
      <c r="E196" s="667">
        <f t="shared" si="167"/>
        <v>0</v>
      </c>
      <c r="F196" s="668"/>
      <c r="G196" s="669"/>
      <c r="H196" s="670"/>
      <c r="I196" s="671"/>
      <c r="J196" s="672"/>
      <c r="K196" s="671"/>
      <c r="L196" s="670"/>
      <c r="M196" s="671"/>
      <c r="N196" s="672"/>
      <c r="O196" s="671"/>
      <c r="P196" s="670"/>
      <c r="Q196" s="671"/>
      <c r="R196" s="672"/>
      <c r="S196" s="671"/>
      <c r="T196" s="670"/>
      <c r="U196" s="671"/>
      <c r="V196" s="672"/>
      <c r="W196" s="671"/>
      <c r="X196" s="670"/>
      <c r="Y196" s="671"/>
      <c r="Z196" s="672"/>
      <c r="AA196" s="671"/>
      <c r="AB196" s="672"/>
      <c r="AC196" s="673">
        <f>SUM(AC199:AC200)</f>
        <v>0</v>
      </c>
      <c r="AD196" s="674"/>
      <c r="AE196" s="673">
        <f>SUM(AE199:AE200)</f>
        <v>0</v>
      </c>
      <c r="AF196" s="674"/>
      <c r="AG196" s="673">
        <f>SUM(AG199:AG200)</f>
        <v>0</v>
      </c>
      <c r="AH196" s="674"/>
      <c r="AI196" s="673">
        <f>SUM(AI199:AI200)</f>
        <v>0</v>
      </c>
      <c r="AJ196" s="674"/>
      <c r="AK196" s="673">
        <f>SUM(AK199:AK200)</f>
        <v>0</v>
      </c>
      <c r="AL196" s="674"/>
      <c r="AM196" s="675">
        <f>SUM(AM199:AM200)</f>
        <v>0</v>
      </c>
      <c r="AN196" s="676"/>
      <c r="AO196" s="675">
        <f>SUM(AO199:AO200)</f>
        <v>0</v>
      </c>
      <c r="AP196" s="677"/>
      <c r="AQ196" s="678">
        <f t="shared" ref="AQ196:AW196" si="168">SUM(AQ199:AQ200)</f>
        <v>0</v>
      </c>
      <c r="AR196" s="679">
        <f t="shared" si="168"/>
        <v>0</v>
      </c>
      <c r="AS196" s="679">
        <f t="shared" si="168"/>
        <v>0</v>
      </c>
      <c r="AT196" s="679">
        <f t="shared" si="168"/>
        <v>0</v>
      </c>
      <c r="AU196" s="679">
        <f t="shared" si="168"/>
        <v>0</v>
      </c>
      <c r="AV196" s="679">
        <f t="shared" si="168"/>
        <v>0</v>
      </c>
      <c r="AW196" s="679">
        <f t="shared" si="168"/>
        <v>0</v>
      </c>
      <c r="AX196" s="680">
        <f>SUM(AX199:AX200)</f>
        <v>0</v>
      </c>
      <c r="AY196" t="str">
        <f t="shared" si="145"/>
        <v/>
      </c>
      <c r="CA196" s="23" t="str">
        <f t="shared" si="146"/>
        <v/>
      </c>
      <c r="CB196" s="23" t="str">
        <f t="shared" si="154"/>
        <v/>
      </c>
      <c r="CC196" s="23" t="str">
        <f t="shared" si="155"/>
        <v/>
      </c>
      <c r="CD196" s="23" t="str">
        <f t="shared" si="156"/>
        <v/>
      </c>
      <c r="CE196" s="23" t="str">
        <f t="shared" si="157"/>
        <v/>
      </c>
      <c r="CF196" s="23" t="str">
        <f t="shared" ref="CF196:CF199" si="169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8"/>
        <v/>
      </c>
      <c r="CH196" s="23" t="str">
        <f t="shared" si="159"/>
        <v/>
      </c>
      <c r="CO196" s="24">
        <f t="shared" si="160"/>
        <v>0</v>
      </c>
      <c r="CP196" s="24">
        <f t="shared" si="161"/>
        <v>0</v>
      </c>
      <c r="CQ196" s="24">
        <f t="shared" si="161"/>
        <v>0</v>
      </c>
      <c r="CR196" s="24">
        <f t="shared" si="162"/>
        <v>0</v>
      </c>
      <c r="CS196" s="24">
        <f t="shared" si="163"/>
        <v>0</v>
      </c>
      <c r="CT196" s="24">
        <f>IF(AND($D196&gt;0,AV196=""),1,IF(AV196&gt;$D196,1,0))</f>
        <v>0</v>
      </c>
      <c r="CU196" s="24">
        <f t="shared" si="163"/>
        <v>0</v>
      </c>
      <c r="CV196" s="24">
        <f t="shared" si="163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6"/>
        <v>0</v>
      </c>
      <c r="E197" s="343">
        <f t="shared" si="167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 t="str">
        <f t="shared" si="146"/>
        <v/>
      </c>
      <c r="CB197" s="23" t="str">
        <f t="shared" si="154"/>
        <v/>
      </c>
      <c r="CC197" s="23" t="str">
        <f t="shared" si="155"/>
        <v/>
      </c>
      <c r="CD197" s="23" t="str">
        <f t="shared" si="156"/>
        <v/>
      </c>
      <c r="CE197" s="23" t="str">
        <f t="shared" si="157"/>
        <v/>
      </c>
      <c r="CF197" s="23" t="str">
        <f t="shared" si="169"/>
        <v/>
      </c>
      <c r="CG197" s="23" t="str">
        <f t="shared" si="158"/>
        <v/>
      </c>
      <c r="CH197" s="23" t="str">
        <f t="shared" si="159"/>
        <v/>
      </c>
      <c r="CO197" s="24">
        <f t="shared" si="160"/>
        <v>0</v>
      </c>
      <c r="CP197" s="24">
        <f t="shared" si="161"/>
        <v>0</v>
      </c>
      <c r="CQ197" s="24">
        <f t="shared" si="161"/>
        <v>0</v>
      </c>
      <c r="CR197" s="24">
        <f t="shared" si="162"/>
        <v>0</v>
      </c>
      <c r="CS197" s="24">
        <f t="shared" si="163"/>
        <v>0</v>
      </c>
      <c r="CT197" s="24">
        <f>IF(AND($D197&gt;0,AV197=""),1,IF(AV197&gt;$D197,1,0))</f>
        <v>0</v>
      </c>
      <c r="CU197" s="24">
        <f t="shared" si="163"/>
        <v>0</v>
      </c>
      <c r="CV197" s="24">
        <f t="shared" si="163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6"/>
        <v>0</v>
      </c>
      <c r="E198" s="343">
        <f t="shared" si="167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 t="str">
        <f t="shared" si="146"/>
        <v/>
      </c>
      <c r="CB198" s="23" t="str">
        <f t="shared" si="154"/>
        <v/>
      </c>
      <c r="CC198" s="23" t="str">
        <f t="shared" si="155"/>
        <v/>
      </c>
      <c r="CD198" s="23" t="str">
        <f t="shared" si="156"/>
        <v/>
      </c>
      <c r="CE198" s="23" t="str">
        <f t="shared" si="157"/>
        <v/>
      </c>
      <c r="CF198" s="23" t="str">
        <f t="shared" si="169"/>
        <v/>
      </c>
      <c r="CG198" s="23" t="str">
        <f t="shared" si="158"/>
        <v/>
      </c>
      <c r="CH198" s="23" t="str">
        <f t="shared" si="159"/>
        <v/>
      </c>
      <c r="CO198" s="24">
        <f t="shared" si="160"/>
        <v>0</v>
      </c>
      <c r="CP198" s="24">
        <f t="shared" si="161"/>
        <v>0</v>
      </c>
      <c r="CQ198" s="24">
        <f t="shared" si="161"/>
        <v>0</v>
      </c>
      <c r="CR198" s="24">
        <f t="shared" si="162"/>
        <v>0</v>
      </c>
      <c r="CS198" s="24">
        <f t="shared" si="163"/>
        <v>0</v>
      </c>
      <c r="CT198" s="24">
        <f>IF(AND($D198&gt;0,AV198=""),1,IF(AV198&gt;$D198,1,0))</f>
        <v>0</v>
      </c>
      <c r="CU198" s="24">
        <f t="shared" si="163"/>
        <v>0</v>
      </c>
      <c r="CV198" s="24">
        <f t="shared" si="163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6"/>
        <v>0</v>
      </c>
      <c r="E199" s="343">
        <f t="shared" si="167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 t="str">
        <f t="shared" si="146"/>
        <v/>
      </c>
      <c r="CB199" s="23" t="str">
        <f t="shared" si="154"/>
        <v/>
      </c>
      <c r="CC199" s="23" t="str">
        <f t="shared" si="155"/>
        <v/>
      </c>
      <c r="CD199" s="23" t="str">
        <f t="shared" si="156"/>
        <v/>
      </c>
      <c r="CE199" s="23" t="str">
        <f t="shared" si="157"/>
        <v/>
      </c>
      <c r="CF199" s="23" t="str">
        <f t="shared" si="169"/>
        <v/>
      </c>
      <c r="CG199" s="23" t="str">
        <f t="shared" si="158"/>
        <v/>
      </c>
      <c r="CH199" s="23" t="str">
        <f t="shared" si="159"/>
        <v/>
      </c>
      <c r="CO199" s="24">
        <f t="shared" si="160"/>
        <v>0</v>
      </c>
      <c r="CP199" s="24">
        <f t="shared" si="161"/>
        <v>0</v>
      </c>
      <c r="CQ199" s="24">
        <f t="shared" si="161"/>
        <v>0</v>
      </c>
      <c r="CR199" s="24">
        <f t="shared" si="162"/>
        <v>0</v>
      </c>
      <c r="CS199" s="24">
        <f t="shared" si="163"/>
        <v>0</v>
      </c>
      <c r="CT199" s="24">
        <f>IF(AND($D199&gt;0,AV199=""),1,IF(AV199&gt;$D199,1,0))</f>
        <v>0</v>
      </c>
      <c r="CU199" s="24">
        <f t="shared" si="163"/>
        <v>0</v>
      </c>
      <c r="CV199" s="24">
        <f t="shared" si="163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6"/>
        <v>0</v>
      </c>
      <c r="E200" s="353">
        <f t="shared" si="167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 t="str">
        <f t="shared" si="146"/>
        <v/>
      </c>
      <c r="CB200" s="23" t="str">
        <f t="shared" si="154"/>
        <v/>
      </c>
      <c r="CC200" s="23" t="str">
        <f t="shared" si="155"/>
        <v/>
      </c>
      <c r="CD200" s="23" t="str">
        <f t="shared" si="156"/>
        <v/>
      </c>
      <c r="CE200" s="23" t="str">
        <f t="shared" si="157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8"/>
        <v/>
      </c>
      <c r="CH200" s="23" t="str">
        <f t="shared" si="159"/>
        <v/>
      </c>
      <c r="CO200" s="24">
        <f t="shared" si="160"/>
        <v>0</v>
      </c>
      <c r="CP200" s="24">
        <f t="shared" si="161"/>
        <v>0</v>
      </c>
      <c r="CQ200" s="24">
        <f t="shared" si="161"/>
        <v>0</v>
      </c>
      <c r="CR200" s="24">
        <f t="shared" si="162"/>
        <v>0</v>
      </c>
      <c r="CS200" s="24">
        <f t="shared" ref="CS200" si="170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71">IF(AND($D200&gt;0,AW200=""),1,IF(AW200&gt;$D200,1,0))</f>
        <v>0</v>
      </c>
      <c r="CV200" s="24">
        <f t="shared" si="171"/>
        <v>0</v>
      </c>
    </row>
    <row r="201" spans="1:100" ht="15" customHeight="1" x14ac:dyDescent="0.25">
      <c r="A201" s="1402" t="s">
        <v>221</v>
      </c>
      <c r="B201" s="1326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2">SUM(G202:G203)</f>
        <v>0</v>
      </c>
      <c r="H201" s="362">
        <f t="shared" si="172"/>
        <v>0</v>
      </c>
      <c r="I201" s="361">
        <f t="shared" si="172"/>
        <v>0</v>
      </c>
      <c r="J201" s="362">
        <f t="shared" si="172"/>
        <v>0</v>
      </c>
      <c r="K201" s="361">
        <f t="shared" si="172"/>
        <v>0</v>
      </c>
      <c r="L201" s="362">
        <f t="shared" si="172"/>
        <v>0</v>
      </c>
      <c r="M201" s="361">
        <f t="shared" si="172"/>
        <v>0</v>
      </c>
      <c r="N201" s="362">
        <f t="shared" si="172"/>
        <v>0</v>
      </c>
      <c r="O201" s="361">
        <f t="shared" si="172"/>
        <v>0</v>
      </c>
      <c r="P201" s="362">
        <f t="shared" si="172"/>
        <v>0</v>
      </c>
      <c r="Q201" s="361">
        <f t="shared" si="172"/>
        <v>0</v>
      </c>
      <c r="R201" s="362">
        <f t="shared" si="172"/>
        <v>0</v>
      </c>
      <c r="S201" s="361">
        <f t="shared" si="172"/>
        <v>0</v>
      </c>
      <c r="T201" s="362">
        <f t="shared" si="172"/>
        <v>0</v>
      </c>
      <c r="U201" s="361">
        <f t="shared" si="172"/>
        <v>0</v>
      </c>
      <c r="V201" s="362">
        <f t="shared" si="172"/>
        <v>0</v>
      </c>
      <c r="W201" s="361">
        <f t="shared" si="172"/>
        <v>0</v>
      </c>
      <c r="X201" s="362">
        <f t="shared" si="172"/>
        <v>0</v>
      </c>
      <c r="Y201" s="361">
        <f t="shared" si="172"/>
        <v>0</v>
      </c>
      <c r="Z201" s="362">
        <f t="shared" si="172"/>
        <v>0</v>
      </c>
      <c r="AA201" s="361">
        <f t="shared" si="172"/>
        <v>0</v>
      </c>
      <c r="AB201" s="363">
        <f t="shared" si="172"/>
        <v>0</v>
      </c>
      <c r="AC201" s="364">
        <f t="shared" si="172"/>
        <v>0</v>
      </c>
      <c r="AD201" s="363">
        <f t="shared" si="172"/>
        <v>0</v>
      </c>
      <c r="AE201" s="364">
        <f t="shared" si="172"/>
        <v>0</v>
      </c>
      <c r="AF201" s="363">
        <f t="shared" si="172"/>
        <v>0</v>
      </c>
      <c r="AG201" s="364">
        <f t="shared" si="172"/>
        <v>0</v>
      </c>
      <c r="AH201" s="363">
        <f t="shared" si="172"/>
        <v>0</v>
      </c>
      <c r="AI201" s="364">
        <f t="shared" si="172"/>
        <v>0</v>
      </c>
      <c r="AJ201" s="363">
        <f t="shared" si="172"/>
        <v>0</v>
      </c>
      <c r="AK201" s="364">
        <f t="shared" si="172"/>
        <v>0</v>
      </c>
      <c r="AL201" s="363">
        <f t="shared" si="172"/>
        <v>0</v>
      </c>
      <c r="AM201" s="364">
        <f t="shared" si="172"/>
        <v>0</v>
      </c>
      <c r="AN201" s="363">
        <f t="shared" si="172"/>
        <v>0</v>
      </c>
      <c r="AO201" s="364">
        <f t="shared" si="172"/>
        <v>0</v>
      </c>
      <c r="AP201" s="363">
        <f t="shared" si="172"/>
        <v>0</v>
      </c>
      <c r="AQ201" s="365">
        <f t="shared" si="172"/>
        <v>0</v>
      </c>
      <c r="AR201" s="366">
        <f t="shared" si="172"/>
        <v>0</v>
      </c>
      <c r="AS201" s="366">
        <f t="shared" si="172"/>
        <v>0</v>
      </c>
      <c r="AT201" s="366">
        <f t="shared" si="172"/>
        <v>0</v>
      </c>
      <c r="AU201" s="366">
        <f t="shared" si="172"/>
        <v>0</v>
      </c>
      <c r="AV201" s="366">
        <f t="shared" si="172"/>
        <v>0</v>
      </c>
      <c r="AW201" s="366">
        <f t="shared" si="172"/>
        <v>0</v>
      </c>
      <c r="AX201" s="363">
        <f t="shared" ref="AX201" si="173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4">+G202+I202+K202+M202+O202+Q202+S202+U202+W202+Y202+AA202+AC202+AE202+AG202+AI202+AK202+AM202+AO202</f>
        <v>0</v>
      </c>
      <c r="F202" s="657">
        <f t="shared" si="174"/>
        <v>0</v>
      </c>
      <c r="G202" s="647"/>
      <c r="H202" s="47"/>
      <c r="I202" s="689"/>
      <c r="J202" s="660"/>
      <c r="K202" s="689"/>
      <c r="L202" s="681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 t="str">
        <f t="shared" si="146"/>
        <v/>
      </c>
      <c r="CB202" s="23" t="str">
        <f t="shared" ref="CB202:CB226" si="175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6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7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8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9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80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81">IF(AND($D202&gt;0,AX202=""),"  * No olvide digitar la variable Pueblos Originarios. Digite Cero si no tiene.",IF(AX202&gt;$D202," * La variable Pueblos Originarios no pueden superar el Total Ambos Sexos.",""))</f>
        <v/>
      </c>
      <c r="CO202" s="24">
        <f t="shared" ref="CO202:CO226" si="182">IF(AND(D202&gt;0,AQ202=""),1,IF(AQ202&gt;D202,1,0))</f>
        <v>0</v>
      </c>
      <c r="CP202" s="24">
        <f t="shared" ref="CP202:CQ217" si="183">IF(AND($D202&gt;0,AR202=""),1,IF(AR202&gt;$D202,1,0))</f>
        <v>0</v>
      </c>
      <c r="CQ202" s="24">
        <f t="shared" si="183"/>
        <v>0</v>
      </c>
      <c r="CR202" s="24">
        <f t="shared" ref="CR202:CR211" si="184">IF(AND(D202&gt;0,AT202=""),1,IF(AT202&gt;D202,1,0))</f>
        <v>0</v>
      </c>
      <c r="CS202" s="24">
        <f t="shared" ref="CS202:CV217" si="185">IF(AND($D202&gt;0,AU202=""),1,IF(AU202&gt;$D202,1,0))</f>
        <v>0</v>
      </c>
      <c r="CT202" s="24">
        <f t="shared" si="185"/>
        <v>0</v>
      </c>
      <c r="CU202" s="24">
        <f t="shared" si="185"/>
        <v>0</v>
      </c>
      <c r="CV202" s="24">
        <f t="shared" si="185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4"/>
        <v>0</v>
      </c>
      <c r="F203" s="298">
        <f t="shared" si="174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 t="str">
        <f t="shared" si="146"/>
        <v/>
      </c>
      <c r="CB203" s="23" t="str">
        <f t="shared" si="175"/>
        <v/>
      </c>
      <c r="CC203" s="23" t="str">
        <f t="shared" si="176"/>
        <v/>
      </c>
      <c r="CD203" s="23" t="str">
        <f t="shared" si="177"/>
        <v/>
      </c>
      <c r="CE203" s="23" t="str">
        <f t="shared" si="178"/>
        <v/>
      </c>
      <c r="CF203" s="23" t="str">
        <f t="shared" si="179"/>
        <v/>
      </c>
      <c r="CG203" s="23" t="str">
        <f t="shared" si="180"/>
        <v/>
      </c>
      <c r="CH203" s="23" t="str">
        <f t="shared" si="181"/>
        <v/>
      </c>
      <c r="CO203" s="24">
        <f t="shared" si="182"/>
        <v>0</v>
      </c>
      <c r="CP203" s="24">
        <f t="shared" si="183"/>
        <v>0</v>
      </c>
      <c r="CQ203" s="24">
        <f t="shared" si="183"/>
        <v>0</v>
      </c>
      <c r="CR203" s="24">
        <f t="shared" si="184"/>
        <v>0</v>
      </c>
      <c r="CS203" s="24">
        <f t="shared" si="185"/>
        <v>0</v>
      </c>
      <c r="CT203" s="24">
        <f t="shared" si="185"/>
        <v>0</v>
      </c>
      <c r="CU203" s="24">
        <f t="shared" si="185"/>
        <v>0</v>
      </c>
      <c r="CV203" s="24">
        <f t="shared" si="185"/>
        <v>0</v>
      </c>
    </row>
    <row r="204" spans="1:100" ht="15" customHeight="1" x14ac:dyDescent="0.25">
      <c r="A204" s="1402" t="s">
        <v>226</v>
      </c>
      <c r="B204" s="1322" t="s">
        <v>227</v>
      </c>
      <c r="C204" s="709" t="s">
        <v>228</v>
      </c>
      <c r="D204" s="287">
        <f t="shared" ref="D204:D226" si="186">SUM(E204+F204)</f>
        <v>0</v>
      </c>
      <c r="E204" s="343">
        <f t="shared" ref="E204:F208" si="187">SUM(AA204+AC204+AE204+AG204+AI204+AK204+AM204+AO204)</f>
        <v>0</v>
      </c>
      <c r="F204" s="372">
        <f t="shared" si="187"/>
        <v>0</v>
      </c>
      <c r="G204" s="656"/>
      <c r="H204" s="307"/>
      <c r="I204" s="656"/>
      <c r="J204" s="307"/>
      <c r="K204" s="656"/>
      <c r="L204" s="307"/>
      <c r="M204" s="656"/>
      <c r="N204" s="307"/>
      <c r="O204" s="656"/>
      <c r="P204" s="307"/>
      <c r="Q204" s="656"/>
      <c r="R204" s="307"/>
      <c r="S204" s="656"/>
      <c r="T204" s="307"/>
      <c r="U204" s="656"/>
      <c r="V204" s="307"/>
      <c r="W204" s="656"/>
      <c r="X204" s="307"/>
      <c r="Y204" s="656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 t="str">
        <f t="shared" si="146"/>
        <v/>
      </c>
      <c r="CB204" s="23" t="str">
        <f t="shared" si="175"/>
        <v/>
      </c>
      <c r="CC204" s="23" t="str">
        <f t="shared" si="176"/>
        <v/>
      </c>
      <c r="CD204" s="23" t="str">
        <f t="shared" si="177"/>
        <v/>
      </c>
      <c r="CE204" s="23" t="str">
        <f t="shared" si="178"/>
        <v/>
      </c>
      <c r="CF204" s="23" t="str">
        <f t="shared" si="179"/>
        <v/>
      </c>
      <c r="CG204" s="23" t="str">
        <f t="shared" si="180"/>
        <v/>
      </c>
      <c r="CH204" s="23" t="str">
        <f t="shared" si="181"/>
        <v/>
      </c>
      <c r="CO204" s="24">
        <f t="shared" si="182"/>
        <v>0</v>
      </c>
      <c r="CP204" s="24">
        <f t="shared" si="183"/>
        <v>0</v>
      </c>
      <c r="CQ204" s="24">
        <f t="shared" si="183"/>
        <v>0</v>
      </c>
      <c r="CR204" s="24">
        <f t="shared" si="184"/>
        <v>0</v>
      </c>
      <c r="CS204" s="24">
        <f t="shared" si="185"/>
        <v>0</v>
      </c>
      <c r="CT204" s="24">
        <f t="shared" si="185"/>
        <v>0</v>
      </c>
      <c r="CU204" s="24">
        <f t="shared" si="185"/>
        <v>0</v>
      </c>
      <c r="CV204" s="24">
        <f t="shared" si="185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6"/>
        <v>0</v>
      </c>
      <c r="E205" s="343">
        <f t="shared" si="187"/>
        <v>0</v>
      </c>
      <c r="F205" s="372">
        <f t="shared" si="187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 t="str">
        <f t="shared" si="146"/>
        <v/>
      </c>
      <c r="CB205" s="23" t="str">
        <f t="shared" si="175"/>
        <v/>
      </c>
      <c r="CC205" s="23" t="str">
        <f t="shared" si="176"/>
        <v/>
      </c>
      <c r="CD205" s="23" t="str">
        <f t="shared" si="177"/>
        <v/>
      </c>
      <c r="CE205" s="23" t="str">
        <f t="shared" si="178"/>
        <v/>
      </c>
      <c r="CF205" s="374"/>
      <c r="CG205" s="23" t="str">
        <f t="shared" si="180"/>
        <v/>
      </c>
      <c r="CH205" s="23" t="str">
        <f t="shared" si="181"/>
        <v/>
      </c>
      <c r="CO205" s="24">
        <f t="shared" si="182"/>
        <v>0</v>
      </c>
      <c r="CP205" s="24">
        <f t="shared" si="183"/>
        <v>0</v>
      </c>
      <c r="CQ205" s="24">
        <f t="shared" si="183"/>
        <v>0</v>
      </c>
      <c r="CR205" s="24">
        <f t="shared" si="184"/>
        <v>0</v>
      </c>
      <c r="CS205" s="24">
        <f t="shared" si="185"/>
        <v>0</v>
      </c>
      <c r="CT205" s="374"/>
      <c r="CU205" s="24">
        <f t="shared" si="185"/>
        <v>0</v>
      </c>
      <c r="CV205" s="24">
        <f t="shared" si="185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6"/>
        <v>0</v>
      </c>
      <c r="E206" s="353">
        <f t="shared" si="187"/>
        <v>0</v>
      </c>
      <c r="F206" s="298">
        <f t="shared" si="187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 t="str">
        <f t="shared" si="146"/>
        <v/>
      </c>
      <c r="CB206" s="23" t="str">
        <f t="shared" si="175"/>
        <v/>
      </c>
      <c r="CC206" s="23" t="str">
        <f t="shared" si="176"/>
        <v/>
      </c>
      <c r="CD206" s="23" t="str">
        <f t="shared" si="177"/>
        <v/>
      </c>
      <c r="CE206" s="23" t="str">
        <f t="shared" si="178"/>
        <v/>
      </c>
      <c r="CF206" s="374"/>
      <c r="CG206" s="23" t="str">
        <f t="shared" si="180"/>
        <v/>
      </c>
      <c r="CH206" s="23" t="str">
        <f t="shared" si="181"/>
        <v/>
      </c>
      <c r="CO206" s="24">
        <f t="shared" si="182"/>
        <v>0</v>
      </c>
      <c r="CP206" s="24">
        <f t="shared" si="183"/>
        <v>0</v>
      </c>
      <c r="CQ206" s="24">
        <f t="shared" si="183"/>
        <v>0</v>
      </c>
      <c r="CR206" s="24">
        <f t="shared" si="184"/>
        <v>0</v>
      </c>
      <c r="CS206" s="24">
        <f t="shared" si="185"/>
        <v>0</v>
      </c>
      <c r="CT206" s="374"/>
      <c r="CU206" s="24">
        <f t="shared" si="185"/>
        <v>0</v>
      </c>
      <c r="CV206" s="24">
        <f t="shared" si="185"/>
        <v>0</v>
      </c>
    </row>
    <row r="207" spans="1:100" ht="15" customHeight="1" x14ac:dyDescent="0.25">
      <c r="A207" s="1400"/>
      <c r="B207" s="1326" t="s">
        <v>231</v>
      </c>
      <c r="C207" s="708" t="s">
        <v>228</v>
      </c>
      <c r="D207" s="701">
        <f t="shared" si="186"/>
        <v>0</v>
      </c>
      <c r="E207" s="343">
        <f t="shared" si="187"/>
        <v>0</v>
      </c>
      <c r="F207" s="372">
        <f t="shared" si="187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647"/>
      <c r="AB207" s="660"/>
      <c r="AC207" s="689"/>
      <c r="AD207" s="660"/>
      <c r="AE207" s="689"/>
      <c r="AF207" s="660"/>
      <c r="AG207" s="689"/>
      <c r="AH207" s="660"/>
      <c r="AI207" s="689"/>
      <c r="AJ207" s="660"/>
      <c r="AK207" s="689"/>
      <c r="AL207" s="660"/>
      <c r="AM207" s="689"/>
      <c r="AN207" s="660"/>
      <c r="AO207" s="689"/>
      <c r="AP207" s="660"/>
      <c r="AQ207" s="691"/>
      <c r="AR207" s="52"/>
      <c r="AS207" s="52"/>
      <c r="AT207" s="52"/>
      <c r="AU207" s="52"/>
      <c r="AV207" s="52"/>
      <c r="AW207" s="52"/>
      <c r="AX207" s="660"/>
      <c r="AY207" t="str">
        <f t="shared" si="145"/>
        <v/>
      </c>
      <c r="CA207" s="23" t="str">
        <f t="shared" si="146"/>
        <v/>
      </c>
      <c r="CB207" s="23" t="str">
        <f t="shared" si="175"/>
        <v/>
      </c>
      <c r="CC207" s="23" t="str">
        <f t="shared" si="176"/>
        <v/>
      </c>
      <c r="CD207" s="23" t="str">
        <f t="shared" si="177"/>
        <v/>
      </c>
      <c r="CE207" s="23" t="str">
        <f t="shared" si="178"/>
        <v/>
      </c>
      <c r="CF207" s="23" t="str">
        <f t="shared" si="179"/>
        <v/>
      </c>
      <c r="CG207" s="23" t="str">
        <f t="shared" si="180"/>
        <v/>
      </c>
      <c r="CH207" s="23" t="str">
        <f t="shared" si="181"/>
        <v/>
      </c>
      <c r="CO207" s="24">
        <f t="shared" si="182"/>
        <v>0</v>
      </c>
      <c r="CP207" s="24">
        <f t="shared" si="183"/>
        <v>0</v>
      </c>
      <c r="CQ207" s="24">
        <f t="shared" si="183"/>
        <v>0</v>
      </c>
      <c r="CR207" s="24">
        <f t="shared" si="184"/>
        <v>0</v>
      </c>
      <c r="CS207" s="24">
        <f t="shared" si="185"/>
        <v>0</v>
      </c>
      <c r="CT207" s="24">
        <f>IF(AND($D207&gt;0,AV207=""),1,IF(AV207&gt;$D207,1,0))</f>
        <v>0</v>
      </c>
      <c r="CU207" s="24">
        <f t="shared" si="185"/>
        <v>0</v>
      </c>
      <c r="CV207" s="24">
        <f t="shared" si="185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6"/>
        <v>0</v>
      </c>
      <c r="E208" s="353">
        <f t="shared" si="187"/>
        <v>0</v>
      </c>
      <c r="F208" s="298">
        <f t="shared" si="187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 t="str">
        <f t="shared" si="146"/>
        <v/>
      </c>
      <c r="CB208" s="23" t="str">
        <f t="shared" si="175"/>
        <v/>
      </c>
      <c r="CC208" s="23" t="str">
        <f t="shared" si="176"/>
        <v/>
      </c>
      <c r="CD208" s="23" t="str">
        <f t="shared" si="177"/>
        <v/>
      </c>
      <c r="CE208" s="23" t="str">
        <f t="shared" si="178"/>
        <v/>
      </c>
      <c r="CF208" s="374"/>
      <c r="CG208" s="23" t="str">
        <f t="shared" si="180"/>
        <v/>
      </c>
      <c r="CH208" s="23" t="str">
        <f t="shared" si="181"/>
        <v/>
      </c>
      <c r="CO208" s="24">
        <f t="shared" si="182"/>
        <v>0</v>
      </c>
      <c r="CP208" s="24">
        <f t="shared" si="183"/>
        <v>0</v>
      </c>
      <c r="CQ208" s="24">
        <f t="shared" si="183"/>
        <v>0</v>
      </c>
      <c r="CR208" s="24">
        <f t="shared" si="184"/>
        <v>0</v>
      </c>
      <c r="CS208" s="24">
        <f t="shared" si="185"/>
        <v>0</v>
      </c>
      <c r="CT208" s="374"/>
      <c r="CU208" s="24">
        <f t="shared" si="185"/>
        <v>0</v>
      </c>
      <c r="CV208" s="24">
        <f t="shared" si="185"/>
        <v>0</v>
      </c>
    </row>
    <row r="209" spans="1:100" ht="15" customHeight="1" x14ac:dyDescent="0.25">
      <c r="A209" s="1400"/>
      <c r="B209" s="1406" t="s">
        <v>103</v>
      </c>
      <c r="C209" s="709" t="s">
        <v>228</v>
      </c>
      <c r="D209" s="287">
        <f t="shared" si="186"/>
        <v>0</v>
      </c>
      <c r="E209" s="343">
        <f t="shared" ref="E209:F211" si="188">SUM(AC209+AE209+AG209+AI209+AK209+AM209+AO209)</f>
        <v>0</v>
      </c>
      <c r="F209" s="372">
        <f t="shared" si="188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656"/>
      <c r="AB209" s="307"/>
      <c r="AC209" s="647"/>
      <c r="AD209" s="660"/>
      <c r="AE209" s="689"/>
      <c r="AF209" s="660"/>
      <c r="AG209" s="689"/>
      <c r="AH209" s="660"/>
      <c r="AI209" s="689"/>
      <c r="AJ209" s="660"/>
      <c r="AK209" s="689"/>
      <c r="AL209" s="660"/>
      <c r="AM209" s="689"/>
      <c r="AN209" s="660"/>
      <c r="AO209" s="689"/>
      <c r="AP209" s="660"/>
      <c r="AQ209" s="691"/>
      <c r="AR209" s="52"/>
      <c r="AS209" s="52"/>
      <c r="AT209" s="52"/>
      <c r="AU209" s="52"/>
      <c r="AV209" s="52"/>
      <c r="AW209" s="52"/>
      <c r="AX209" s="660"/>
      <c r="AY209" t="str">
        <f t="shared" si="145"/>
        <v/>
      </c>
      <c r="CA209" s="23" t="str">
        <f t="shared" si="146"/>
        <v/>
      </c>
      <c r="CB209" s="23" t="str">
        <f t="shared" si="175"/>
        <v/>
      </c>
      <c r="CC209" s="23" t="str">
        <f t="shared" si="176"/>
        <v/>
      </c>
      <c r="CD209" s="23" t="str">
        <f t="shared" si="177"/>
        <v/>
      </c>
      <c r="CE209" s="23" t="str">
        <f t="shared" si="178"/>
        <v/>
      </c>
      <c r="CF209" s="23" t="str">
        <f t="shared" si="179"/>
        <v/>
      </c>
      <c r="CG209" s="23" t="str">
        <f t="shared" si="180"/>
        <v/>
      </c>
      <c r="CH209" s="23" t="str">
        <f t="shared" si="181"/>
        <v/>
      </c>
      <c r="CO209" s="24">
        <f t="shared" si="182"/>
        <v>0</v>
      </c>
      <c r="CP209" s="24">
        <f t="shared" si="183"/>
        <v>0</v>
      </c>
      <c r="CQ209" s="24">
        <f t="shared" si="183"/>
        <v>0</v>
      </c>
      <c r="CR209" s="24">
        <f t="shared" si="184"/>
        <v>0</v>
      </c>
      <c r="CS209" s="24">
        <f t="shared" si="185"/>
        <v>0</v>
      </c>
      <c r="CT209" s="24">
        <f>IF(AND($D209&gt;0,AV209=""),1,IF(AV209&gt;$D209,1,0))</f>
        <v>0</v>
      </c>
      <c r="CU209" s="24">
        <f t="shared" si="185"/>
        <v>0</v>
      </c>
      <c r="CV209" s="24">
        <f t="shared" si="185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6"/>
        <v>0</v>
      </c>
      <c r="E210" s="343">
        <f t="shared" si="188"/>
        <v>0</v>
      </c>
      <c r="F210" s="372">
        <f t="shared" si="188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 t="str">
        <f t="shared" si="146"/>
        <v/>
      </c>
      <c r="CB210" s="23" t="str">
        <f t="shared" si="175"/>
        <v/>
      </c>
      <c r="CC210" s="23" t="str">
        <f t="shared" si="176"/>
        <v/>
      </c>
      <c r="CD210" s="23" t="str">
        <f t="shared" si="177"/>
        <v/>
      </c>
      <c r="CE210" s="23" t="str">
        <f t="shared" si="178"/>
        <v/>
      </c>
      <c r="CF210" s="374"/>
      <c r="CG210" s="23" t="str">
        <f t="shared" si="180"/>
        <v/>
      </c>
      <c r="CH210" s="23" t="str">
        <f t="shared" si="181"/>
        <v/>
      </c>
      <c r="CO210" s="24">
        <f t="shared" si="182"/>
        <v>0</v>
      </c>
      <c r="CP210" s="24">
        <f t="shared" si="183"/>
        <v>0</v>
      </c>
      <c r="CQ210" s="24">
        <f t="shared" si="183"/>
        <v>0</v>
      </c>
      <c r="CR210" s="24">
        <f t="shared" si="184"/>
        <v>0</v>
      </c>
      <c r="CS210" s="24">
        <f t="shared" si="185"/>
        <v>0</v>
      </c>
      <c r="CT210" s="374"/>
      <c r="CU210" s="24">
        <f t="shared" si="185"/>
        <v>0</v>
      </c>
      <c r="CV210" s="24">
        <f t="shared" si="185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6"/>
        <v>0</v>
      </c>
      <c r="E211" s="353">
        <f t="shared" si="188"/>
        <v>0</v>
      </c>
      <c r="F211" s="298">
        <f t="shared" si="188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 t="str">
        <f t="shared" si="146"/>
        <v/>
      </c>
      <c r="CB211" s="23" t="str">
        <f t="shared" si="175"/>
        <v/>
      </c>
      <c r="CC211" s="23" t="str">
        <f t="shared" si="176"/>
        <v/>
      </c>
      <c r="CD211" s="23" t="str">
        <f t="shared" si="177"/>
        <v/>
      </c>
      <c r="CE211" s="23" t="str">
        <f t="shared" si="178"/>
        <v/>
      </c>
      <c r="CF211" s="374"/>
      <c r="CG211" s="23" t="str">
        <f t="shared" si="180"/>
        <v/>
      </c>
      <c r="CH211" s="23" t="str">
        <f t="shared" si="181"/>
        <v/>
      </c>
      <c r="CO211" s="24">
        <f t="shared" si="182"/>
        <v>0</v>
      </c>
      <c r="CP211" s="24">
        <f t="shared" si="183"/>
        <v>0</v>
      </c>
      <c r="CQ211" s="24">
        <f t="shared" si="183"/>
        <v>0</v>
      </c>
      <c r="CR211" s="24">
        <f t="shared" si="184"/>
        <v>0</v>
      </c>
      <c r="CS211" s="24">
        <f t="shared" si="185"/>
        <v>0</v>
      </c>
      <c r="CT211" s="374"/>
      <c r="CU211" s="24">
        <f t="shared" si="185"/>
        <v>0</v>
      </c>
      <c r="CV211" s="24">
        <f t="shared" si="185"/>
        <v>0</v>
      </c>
    </row>
    <row r="212" spans="1:100" ht="15" customHeight="1" x14ac:dyDescent="0.25">
      <c r="A212" s="1322" t="s">
        <v>235</v>
      </c>
      <c r="B212" s="1521" t="s">
        <v>236</v>
      </c>
      <c r="C212" s="1285"/>
      <c r="D212" s="758">
        <f t="shared" si="186"/>
        <v>0</v>
      </c>
      <c r="E212" s="766">
        <f t="shared" ref="E212:F216" si="189">SUM(AK212)</f>
        <v>0</v>
      </c>
      <c r="F212" s="378">
        <f t="shared" si="189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655"/>
      <c r="AD212" s="379"/>
      <c r="AE212" s="379"/>
      <c r="AF212" s="379"/>
      <c r="AG212" s="379"/>
      <c r="AH212" s="379"/>
      <c r="AI212" s="379"/>
      <c r="AJ212" s="269"/>
      <c r="AK212" s="689"/>
      <c r="AL212" s="660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660"/>
      <c r="AY212" t="str">
        <f t="shared" si="145"/>
        <v/>
      </c>
      <c r="CA212" s="23" t="str">
        <f t="shared" si="146"/>
        <v/>
      </c>
      <c r="CB212" s="23" t="str">
        <f t="shared" si="175"/>
        <v/>
      </c>
      <c r="CC212" s="374"/>
      <c r="CD212" s="374"/>
      <c r="CE212" s="23" t="str">
        <f t="shared" si="178"/>
        <v/>
      </c>
      <c r="CF212" s="23" t="str">
        <f t="shared" si="179"/>
        <v/>
      </c>
      <c r="CG212" s="23" t="str">
        <f t="shared" si="180"/>
        <v/>
      </c>
      <c r="CH212" s="23" t="str">
        <f t="shared" si="181"/>
        <v/>
      </c>
      <c r="CO212" s="24">
        <f t="shared" si="182"/>
        <v>0</v>
      </c>
      <c r="CP212" s="24">
        <f t="shared" si="183"/>
        <v>0</v>
      </c>
      <c r="CQ212" s="374"/>
      <c r="CR212" s="374"/>
      <c r="CS212" s="24">
        <f t="shared" si="185"/>
        <v>0</v>
      </c>
      <c r="CT212" s="24">
        <f>IF(AND($D212&gt;0,AV212=""),1,IF(AV212&gt;$D212,1,0))</f>
        <v>0</v>
      </c>
      <c r="CU212" s="24">
        <f t="shared" si="185"/>
        <v>0</v>
      </c>
      <c r="CV212" s="24">
        <f t="shared" si="185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6"/>
        <v>0</v>
      </c>
      <c r="E213" s="650">
        <f t="shared" si="189"/>
        <v>0</v>
      </c>
      <c r="F213" s="372">
        <f t="shared" si="189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 t="str">
        <f t="shared" si="146"/>
        <v/>
      </c>
      <c r="CB213" s="23" t="str">
        <f t="shared" si="175"/>
        <v/>
      </c>
      <c r="CC213" s="374"/>
      <c r="CD213" s="374"/>
      <c r="CE213" s="23" t="str">
        <f t="shared" si="178"/>
        <v/>
      </c>
      <c r="CF213" s="23" t="str">
        <f t="shared" si="179"/>
        <v/>
      </c>
      <c r="CG213" s="23" t="str">
        <f t="shared" si="180"/>
        <v/>
      </c>
      <c r="CH213" s="23" t="str">
        <f t="shared" si="181"/>
        <v/>
      </c>
      <c r="CO213" s="24">
        <f t="shared" si="182"/>
        <v>0</v>
      </c>
      <c r="CP213" s="24">
        <f t="shared" si="183"/>
        <v>0</v>
      </c>
      <c r="CQ213" s="374"/>
      <c r="CR213" s="374"/>
      <c r="CS213" s="24">
        <f t="shared" si="185"/>
        <v>0</v>
      </c>
      <c r="CT213" s="24">
        <f>IF(AND($D213&gt;0,AV213=""),1,IF(AV213&gt;$D213,1,0))</f>
        <v>0</v>
      </c>
      <c r="CU213" s="24">
        <f t="shared" si="185"/>
        <v>0</v>
      </c>
      <c r="CV213" s="24">
        <f t="shared" si="185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6"/>
        <v>0</v>
      </c>
      <c r="E214" s="353">
        <f t="shared" si="189"/>
        <v>0</v>
      </c>
      <c r="F214" s="298">
        <f t="shared" si="189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 t="str">
        <f t="shared" si="146"/>
        <v/>
      </c>
      <c r="CB214" s="23" t="str">
        <f t="shared" si="175"/>
        <v/>
      </c>
      <c r="CC214" s="374"/>
      <c r="CD214" s="374"/>
      <c r="CE214" s="23" t="str">
        <f t="shared" si="178"/>
        <v/>
      </c>
      <c r="CF214" s="374"/>
      <c r="CG214" s="23" t="str">
        <f t="shared" si="180"/>
        <v/>
      </c>
      <c r="CH214" s="23" t="str">
        <f t="shared" si="181"/>
        <v/>
      </c>
      <c r="CO214" s="24">
        <f t="shared" si="182"/>
        <v>0</v>
      </c>
      <c r="CP214" s="24">
        <f t="shared" si="183"/>
        <v>0</v>
      </c>
      <c r="CQ214" s="374"/>
      <c r="CR214" s="374"/>
      <c r="CS214" s="24">
        <f t="shared" si="185"/>
        <v>0</v>
      </c>
      <c r="CT214" s="374"/>
      <c r="CU214" s="24">
        <f t="shared" si="185"/>
        <v>0</v>
      </c>
      <c r="CV214" s="24">
        <f t="shared" si="185"/>
        <v>0</v>
      </c>
    </row>
    <row r="215" spans="1:100" ht="15" customHeight="1" x14ac:dyDescent="0.25">
      <c r="A215" s="1323"/>
      <c r="B215" s="1322" t="s">
        <v>103</v>
      </c>
      <c r="C215" s="709" t="s">
        <v>228</v>
      </c>
      <c r="D215" s="701">
        <f t="shared" si="186"/>
        <v>0</v>
      </c>
      <c r="E215" s="343">
        <f t="shared" si="189"/>
        <v>0</v>
      </c>
      <c r="F215" s="372">
        <f t="shared" si="189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 t="str">
        <f t="shared" si="146"/>
        <v/>
      </c>
      <c r="CB215" s="23" t="str">
        <f t="shared" si="175"/>
        <v/>
      </c>
      <c r="CC215" s="374"/>
      <c r="CD215" s="374"/>
      <c r="CE215" s="23" t="str">
        <f t="shared" si="178"/>
        <v/>
      </c>
      <c r="CF215" s="23" t="str">
        <f t="shared" si="179"/>
        <v/>
      </c>
      <c r="CG215" s="23" t="str">
        <f t="shared" si="180"/>
        <v/>
      </c>
      <c r="CH215" s="23" t="str">
        <f t="shared" si="181"/>
        <v/>
      </c>
      <c r="CO215" s="24">
        <f t="shared" si="182"/>
        <v>0</v>
      </c>
      <c r="CP215" s="24">
        <f t="shared" si="183"/>
        <v>0</v>
      </c>
      <c r="CQ215" s="374"/>
      <c r="CR215" s="374"/>
      <c r="CS215" s="24">
        <f t="shared" si="185"/>
        <v>0</v>
      </c>
      <c r="CT215" s="24">
        <f>IF(AND($D215&gt;0,AV215=""),1,IF(AV215&gt;$D215,1,0))</f>
        <v>0</v>
      </c>
      <c r="CU215" s="24">
        <f t="shared" si="185"/>
        <v>0</v>
      </c>
      <c r="CV215" s="24">
        <f t="shared" si="185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6"/>
        <v>0</v>
      </c>
      <c r="E216" s="343">
        <f t="shared" si="189"/>
        <v>0</v>
      </c>
      <c r="F216" s="372">
        <f t="shared" si="189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 t="str">
        <f t="shared" si="146"/>
        <v/>
      </c>
      <c r="CB216" s="23" t="str">
        <f t="shared" si="175"/>
        <v/>
      </c>
      <c r="CC216" s="374"/>
      <c r="CD216" s="374"/>
      <c r="CE216" s="23" t="str">
        <f t="shared" si="178"/>
        <v/>
      </c>
      <c r="CF216" s="374"/>
      <c r="CG216" s="23" t="str">
        <f t="shared" si="180"/>
        <v/>
      </c>
      <c r="CH216" s="23" t="str">
        <f t="shared" si="181"/>
        <v/>
      </c>
      <c r="CO216" s="24">
        <f t="shared" si="182"/>
        <v>0</v>
      </c>
      <c r="CP216" s="24">
        <f t="shared" si="183"/>
        <v>0</v>
      </c>
      <c r="CQ216" s="374"/>
      <c r="CR216" s="374"/>
      <c r="CS216" s="24">
        <f t="shared" si="185"/>
        <v>0</v>
      </c>
      <c r="CT216" s="374"/>
      <c r="CU216" s="24">
        <f t="shared" si="185"/>
        <v>0</v>
      </c>
      <c r="CV216" s="24">
        <f t="shared" si="185"/>
        <v>0</v>
      </c>
    </row>
    <row r="217" spans="1:100" ht="15" customHeight="1" x14ac:dyDescent="0.25">
      <c r="A217" s="1402" t="s">
        <v>239</v>
      </c>
      <c r="B217" s="1322" t="s">
        <v>240</v>
      </c>
      <c r="C217" s="710" t="s">
        <v>241</v>
      </c>
      <c r="D217" s="701">
        <f t="shared" si="186"/>
        <v>0</v>
      </c>
      <c r="E217" s="650">
        <f t="shared" ref="E217:F219" si="190">SUM(Y217+AA217+AC217+AE217+AG217+AI217+AK217+AM217+AO217)</f>
        <v>0</v>
      </c>
      <c r="F217" s="682">
        <f t="shared" si="190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 t="str">
        <f t="shared" si="146"/>
        <v/>
      </c>
      <c r="CB217" s="23" t="str">
        <f t="shared" si="175"/>
        <v/>
      </c>
      <c r="CC217" s="23" t="str">
        <f t="shared" si="176"/>
        <v/>
      </c>
      <c r="CD217" s="23" t="str">
        <f t="shared" si="177"/>
        <v/>
      </c>
      <c r="CE217" s="23" t="str">
        <f t="shared" si="178"/>
        <v/>
      </c>
      <c r="CF217" s="23" t="str">
        <f t="shared" si="179"/>
        <v/>
      </c>
      <c r="CG217" s="23" t="str">
        <f t="shared" si="180"/>
        <v/>
      </c>
      <c r="CH217" s="23" t="str">
        <f t="shared" si="181"/>
        <v/>
      </c>
      <c r="CO217" s="24">
        <f t="shared" si="182"/>
        <v>0</v>
      </c>
      <c r="CP217" s="24">
        <f t="shared" si="183"/>
        <v>0</v>
      </c>
      <c r="CQ217" s="24">
        <f t="shared" si="183"/>
        <v>0</v>
      </c>
      <c r="CR217" s="24">
        <f t="shared" ref="CR217:CR226" si="191">IF(AND(D217&gt;0,AT217=""),1,IF(AT217&gt;D217,1,0))</f>
        <v>0</v>
      </c>
      <c r="CS217" s="24">
        <f t="shared" si="185"/>
        <v>0</v>
      </c>
      <c r="CT217" s="24">
        <f>IF(AND($D217&gt;0,AV217=""),1,IF(AV217&gt;$D217,1,0))</f>
        <v>0</v>
      </c>
      <c r="CU217" s="24">
        <f t="shared" si="185"/>
        <v>0</v>
      </c>
      <c r="CV217" s="24">
        <f t="shared" si="185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6"/>
        <v>0</v>
      </c>
      <c r="E218" s="533">
        <f t="shared" si="190"/>
        <v>0</v>
      </c>
      <c r="F218" s="294">
        <f t="shared" si="190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 t="str">
        <f t="shared" si="146"/>
        <v/>
      </c>
      <c r="CB218" s="23" t="str">
        <f t="shared" si="175"/>
        <v/>
      </c>
      <c r="CC218" s="23" t="str">
        <f t="shared" si="176"/>
        <v/>
      </c>
      <c r="CD218" s="23" t="str">
        <f t="shared" si="177"/>
        <v/>
      </c>
      <c r="CE218" s="23" t="str">
        <f t="shared" si="178"/>
        <v/>
      </c>
      <c r="CF218" s="23" t="str">
        <f t="shared" si="179"/>
        <v/>
      </c>
      <c r="CG218" s="23" t="str">
        <f t="shared" si="180"/>
        <v/>
      </c>
      <c r="CH218" s="23" t="str">
        <f t="shared" si="181"/>
        <v/>
      </c>
      <c r="CO218" s="24">
        <f t="shared" si="182"/>
        <v>0</v>
      </c>
      <c r="CP218" s="24">
        <f t="shared" ref="CP218:CQ226" si="192">IF(AND($D218&gt;0,AR218=""),1,IF(AR218&gt;$D218,1,0))</f>
        <v>0</v>
      </c>
      <c r="CQ218" s="24">
        <f t="shared" si="192"/>
        <v>0</v>
      </c>
      <c r="CR218" s="24">
        <f t="shared" si="191"/>
        <v>0</v>
      </c>
      <c r="CS218" s="24">
        <f t="shared" ref="CS218:CS226" si="193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4">IF(AND($D218&gt;0,AW218=""),1,IF(AW218&gt;$D218,1,0))</f>
        <v>0</v>
      </c>
      <c r="CV218" s="24">
        <f t="shared" si="194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6"/>
        <v>0</v>
      </c>
      <c r="E219" s="353">
        <f t="shared" si="190"/>
        <v>0</v>
      </c>
      <c r="F219" s="387">
        <f t="shared" si="190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 t="str">
        <f t="shared" si="146"/>
        <v/>
      </c>
      <c r="CB219" s="23" t="str">
        <f t="shared" si="175"/>
        <v/>
      </c>
      <c r="CC219" s="23" t="str">
        <f t="shared" si="176"/>
        <v/>
      </c>
      <c r="CD219" s="23" t="str">
        <f t="shared" si="177"/>
        <v/>
      </c>
      <c r="CE219" s="23" t="str">
        <f t="shared" si="178"/>
        <v/>
      </c>
      <c r="CF219" s="23" t="str">
        <f t="shared" si="179"/>
        <v/>
      </c>
      <c r="CG219" s="23" t="str">
        <f t="shared" si="180"/>
        <v/>
      </c>
      <c r="CH219" s="23" t="str">
        <f t="shared" si="181"/>
        <v/>
      </c>
      <c r="CO219" s="24">
        <f t="shared" si="182"/>
        <v>0</v>
      </c>
      <c r="CP219" s="24">
        <f t="shared" si="192"/>
        <v>0</v>
      </c>
      <c r="CQ219" s="24">
        <f t="shared" si="192"/>
        <v>0</v>
      </c>
      <c r="CR219" s="24">
        <f t="shared" si="191"/>
        <v>0</v>
      </c>
      <c r="CS219" s="24">
        <f t="shared" si="193"/>
        <v>0</v>
      </c>
      <c r="CT219" s="24">
        <f>IF(AND($D219&gt;0,AV219=""),1,IF(AV219&gt;$D219,1,0))</f>
        <v>0</v>
      </c>
      <c r="CU219" s="24">
        <f t="shared" si="194"/>
        <v>0</v>
      </c>
      <c r="CV219" s="24">
        <f t="shared" si="194"/>
        <v>0</v>
      </c>
    </row>
    <row r="220" spans="1:100" ht="35.25" customHeight="1" x14ac:dyDescent="0.25">
      <c r="A220" s="1400" t="s">
        <v>244</v>
      </c>
      <c r="B220" s="1322" t="s">
        <v>245</v>
      </c>
      <c r="C220" s="711" t="s">
        <v>246</v>
      </c>
      <c r="D220" s="287">
        <f t="shared" si="186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655"/>
      <c r="Z220" s="269"/>
      <c r="AA220" s="655"/>
      <c r="AB220" s="269"/>
      <c r="AC220" s="647"/>
      <c r="AD220" s="660"/>
      <c r="AE220" s="689"/>
      <c r="AF220" s="660"/>
      <c r="AG220" s="689"/>
      <c r="AH220" s="660"/>
      <c r="AI220" s="689"/>
      <c r="AJ220" s="660"/>
      <c r="AK220" s="689"/>
      <c r="AL220" s="660"/>
      <c r="AM220" s="689"/>
      <c r="AN220" s="660"/>
      <c r="AO220" s="689"/>
      <c r="AP220" s="681"/>
      <c r="AQ220" s="691"/>
      <c r="AR220" s="52"/>
      <c r="AS220" s="52"/>
      <c r="AT220" s="52"/>
      <c r="AU220" s="52"/>
      <c r="AV220" s="379"/>
      <c r="AW220" s="52"/>
      <c r="AX220" s="660"/>
      <c r="AY220" t="str">
        <f t="shared" si="145"/>
        <v/>
      </c>
      <c r="CA220" s="23" t="str">
        <f t="shared" si="146"/>
        <v/>
      </c>
      <c r="CB220" s="23" t="str">
        <f t="shared" si="175"/>
        <v/>
      </c>
      <c r="CC220" s="23" t="str">
        <f t="shared" si="176"/>
        <v/>
      </c>
      <c r="CD220" s="23" t="str">
        <f t="shared" si="177"/>
        <v/>
      </c>
      <c r="CE220" s="23" t="str">
        <f t="shared" si="178"/>
        <v/>
      </c>
      <c r="CF220" s="374"/>
      <c r="CG220" s="23" t="str">
        <f t="shared" si="180"/>
        <v/>
      </c>
      <c r="CH220" s="23" t="str">
        <f t="shared" si="181"/>
        <v/>
      </c>
      <c r="CO220" s="24">
        <f t="shared" si="182"/>
        <v>0</v>
      </c>
      <c r="CP220" s="24">
        <f t="shared" si="192"/>
        <v>0</v>
      </c>
      <c r="CQ220" s="24">
        <f t="shared" si="192"/>
        <v>0</v>
      </c>
      <c r="CR220" s="24">
        <f t="shared" si="191"/>
        <v>0</v>
      </c>
      <c r="CS220" s="24">
        <f t="shared" si="193"/>
        <v>0</v>
      </c>
      <c r="CT220" s="374"/>
      <c r="CU220" s="24">
        <f t="shared" si="194"/>
        <v>0</v>
      </c>
      <c r="CV220" s="24">
        <f t="shared" si="194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6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 t="str">
        <f t="shared" si="146"/>
        <v/>
      </c>
      <c r="CB221" s="23" t="str">
        <f t="shared" si="175"/>
        <v/>
      </c>
      <c r="CC221" s="23" t="str">
        <f t="shared" si="176"/>
        <v/>
      </c>
      <c r="CD221" s="23" t="str">
        <f t="shared" si="177"/>
        <v/>
      </c>
      <c r="CE221" s="23" t="str">
        <f t="shared" si="178"/>
        <v/>
      </c>
      <c r="CF221" s="374"/>
      <c r="CG221" s="23" t="str">
        <f t="shared" si="180"/>
        <v/>
      </c>
      <c r="CH221" s="23" t="str">
        <f t="shared" si="181"/>
        <v/>
      </c>
      <c r="CO221" s="24">
        <f t="shared" si="182"/>
        <v>0</v>
      </c>
      <c r="CP221" s="24">
        <f t="shared" si="192"/>
        <v>0</v>
      </c>
      <c r="CQ221" s="24">
        <f t="shared" si="192"/>
        <v>0</v>
      </c>
      <c r="CR221" s="24">
        <f t="shared" si="191"/>
        <v>0</v>
      </c>
      <c r="CS221" s="24">
        <f t="shared" si="193"/>
        <v>0</v>
      </c>
      <c r="CT221" s="374"/>
      <c r="CU221" s="24">
        <f t="shared" si="194"/>
        <v>0</v>
      </c>
      <c r="CV221" s="24">
        <f t="shared" si="194"/>
        <v>0</v>
      </c>
    </row>
    <row r="222" spans="1:100" ht="15" customHeight="1" x14ac:dyDescent="0.25">
      <c r="A222" s="1402" t="s">
        <v>248</v>
      </c>
      <c r="B222" s="1403" t="s">
        <v>249</v>
      </c>
      <c r="C222" s="711" t="s">
        <v>228</v>
      </c>
      <c r="D222" s="701">
        <f t="shared" si="186"/>
        <v>0</v>
      </c>
      <c r="E222" s="712">
        <f t="shared" ref="E222:F226" si="195">SUM(AA222+AC222+AE222+AG222+AI222+AK222+AM222+AO222)</f>
        <v>0</v>
      </c>
      <c r="F222" s="682">
        <f t="shared" si="195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647"/>
      <c r="AB222" s="47"/>
      <c r="AC222" s="647"/>
      <c r="AD222" s="660"/>
      <c r="AE222" s="647"/>
      <c r="AF222" s="660"/>
      <c r="AG222" s="647"/>
      <c r="AH222" s="660"/>
      <c r="AI222" s="647"/>
      <c r="AJ222" s="660"/>
      <c r="AK222" s="647"/>
      <c r="AL222" s="660"/>
      <c r="AM222" s="647"/>
      <c r="AN222" s="660"/>
      <c r="AO222" s="689"/>
      <c r="AP222" s="681"/>
      <c r="AQ222" s="691"/>
      <c r="AR222" s="52"/>
      <c r="AS222" s="52"/>
      <c r="AT222" s="52"/>
      <c r="AU222" s="52"/>
      <c r="AV222" s="52"/>
      <c r="AW222" s="52"/>
      <c r="AX222" s="660"/>
      <c r="AY222" t="str">
        <f t="shared" si="145"/>
        <v/>
      </c>
      <c r="CA222" s="23" t="str">
        <f t="shared" si="146"/>
        <v/>
      </c>
      <c r="CB222" s="23" t="str">
        <f t="shared" si="175"/>
        <v/>
      </c>
      <c r="CC222" s="23" t="str">
        <f t="shared" si="176"/>
        <v/>
      </c>
      <c r="CD222" s="23" t="str">
        <f t="shared" si="177"/>
        <v/>
      </c>
      <c r="CE222" s="23" t="str">
        <f t="shared" si="178"/>
        <v/>
      </c>
      <c r="CF222" s="23" t="str">
        <f t="shared" si="179"/>
        <v/>
      </c>
      <c r="CG222" s="23" t="str">
        <f t="shared" si="180"/>
        <v/>
      </c>
      <c r="CH222" s="23" t="str">
        <f t="shared" si="181"/>
        <v/>
      </c>
      <c r="CO222" s="24">
        <f t="shared" si="182"/>
        <v>0</v>
      </c>
      <c r="CP222" s="24">
        <f t="shared" si="192"/>
        <v>0</v>
      </c>
      <c r="CQ222" s="24">
        <f t="shared" si="192"/>
        <v>0</v>
      </c>
      <c r="CR222" s="24">
        <f t="shared" si="191"/>
        <v>0</v>
      </c>
      <c r="CS222" s="24">
        <f t="shared" si="193"/>
        <v>0</v>
      </c>
      <c r="CT222" s="24">
        <f>IF(AND($D222&gt;0,AV222=""),1,IF(AV222&gt;$D222,1,0))</f>
        <v>0</v>
      </c>
      <c r="CU222" s="24">
        <f t="shared" si="194"/>
        <v>0</v>
      </c>
      <c r="CV222" s="24">
        <f t="shared" si="194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6"/>
        <v>0</v>
      </c>
      <c r="E223" s="393">
        <f t="shared" si="195"/>
        <v>0</v>
      </c>
      <c r="F223" s="387">
        <f t="shared" si="195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 t="str">
        <f t="shared" si="146"/>
        <v/>
      </c>
      <c r="CB223" s="23" t="str">
        <f t="shared" si="175"/>
        <v/>
      </c>
      <c r="CC223" s="23" t="str">
        <f t="shared" si="176"/>
        <v/>
      </c>
      <c r="CD223" s="23" t="str">
        <f t="shared" si="177"/>
        <v/>
      </c>
      <c r="CE223" s="23" t="str">
        <f t="shared" si="178"/>
        <v/>
      </c>
      <c r="CF223" s="374"/>
      <c r="CG223" s="23" t="str">
        <f t="shared" si="180"/>
        <v/>
      </c>
      <c r="CH223" s="23" t="str">
        <f t="shared" si="181"/>
        <v/>
      </c>
      <c r="CO223" s="24">
        <f t="shared" si="182"/>
        <v>0</v>
      </c>
      <c r="CP223" s="24">
        <f t="shared" si="192"/>
        <v>0</v>
      </c>
      <c r="CQ223" s="24">
        <f t="shared" si="192"/>
        <v>0</v>
      </c>
      <c r="CR223" s="24">
        <f t="shared" si="191"/>
        <v>0</v>
      </c>
      <c r="CS223" s="24">
        <f t="shared" si="193"/>
        <v>0</v>
      </c>
      <c r="CT223" s="374"/>
      <c r="CU223" s="24">
        <f t="shared" si="194"/>
        <v>0</v>
      </c>
      <c r="CV223" s="24">
        <f t="shared" si="194"/>
        <v>0</v>
      </c>
    </row>
    <row r="224" spans="1:100" ht="15" customHeight="1" x14ac:dyDescent="0.25">
      <c r="A224" s="1400"/>
      <c r="B224" s="1322" t="s">
        <v>251</v>
      </c>
      <c r="C224" s="711" t="s">
        <v>228</v>
      </c>
      <c r="D224" s="701">
        <f t="shared" si="186"/>
        <v>0</v>
      </c>
      <c r="E224" s="343">
        <f t="shared" si="195"/>
        <v>0</v>
      </c>
      <c r="F224" s="289">
        <f t="shared" si="195"/>
        <v>0</v>
      </c>
      <c r="G224" s="702"/>
      <c r="H224" s="269"/>
      <c r="I224" s="655"/>
      <c r="J224" s="269"/>
      <c r="K224" s="655"/>
      <c r="L224" s="269"/>
      <c r="M224" s="655"/>
      <c r="N224" s="269"/>
      <c r="O224" s="655"/>
      <c r="P224" s="269"/>
      <c r="Q224" s="655"/>
      <c r="R224" s="269"/>
      <c r="S224" s="655"/>
      <c r="T224" s="269"/>
      <c r="U224" s="655"/>
      <c r="V224" s="269"/>
      <c r="W224" s="655"/>
      <c r="X224" s="269"/>
      <c r="Y224" s="655"/>
      <c r="Z224" s="269"/>
      <c r="AA224" s="187"/>
      <c r="AB224" s="19"/>
      <c r="AC224" s="647"/>
      <c r="AD224" s="660"/>
      <c r="AE224" s="647"/>
      <c r="AF224" s="660"/>
      <c r="AG224" s="647"/>
      <c r="AH224" s="660"/>
      <c r="AI224" s="647"/>
      <c r="AJ224" s="660"/>
      <c r="AK224" s="647"/>
      <c r="AL224" s="660"/>
      <c r="AM224" s="647"/>
      <c r="AN224" s="660"/>
      <c r="AO224" s="689"/>
      <c r="AP224" s="660"/>
      <c r="AQ224" s="691"/>
      <c r="AR224" s="52"/>
      <c r="AS224" s="52"/>
      <c r="AT224" s="52"/>
      <c r="AU224" s="52"/>
      <c r="AV224" s="52"/>
      <c r="AW224" s="52"/>
      <c r="AX224" s="660"/>
      <c r="AY224" t="str">
        <f t="shared" si="145"/>
        <v/>
      </c>
      <c r="CA224" s="23" t="str">
        <f t="shared" si="146"/>
        <v/>
      </c>
      <c r="CB224" s="23" t="str">
        <f t="shared" si="175"/>
        <v/>
      </c>
      <c r="CC224" s="23" t="str">
        <f t="shared" si="176"/>
        <v/>
      </c>
      <c r="CD224" s="23" t="str">
        <f t="shared" si="177"/>
        <v/>
      </c>
      <c r="CE224" s="23" t="str">
        <f t="shared" si="178"/>
        <v/>
      </c>
      <c r="CF224" s="23" t="str">
        <f t="shared" si="179"/>
        <v/>
      </c>
      <c r="CG224" s="23" t="str">
        <f t="shared" si="180"/>
        <v/>
      </c>
      <c r="CH224" s="23" t="str">
        <f t="shared" si="181"/>
        <v/>
      </c>
      <c r="CO224" s="24">
        <f t="shared" si="182"/>
        <v>0</v>
      </c>
      <c r="CP224" s="24">
        <f t="shared" si="192"/>
        <v>0</v>
      </c>
      <c r="CQ224" s="24">
        <f t="shared" si="192"/>
        <v>0</v>
      </c>
      <c r="CR224" s="24">
        <f t="shared" si="191"/>
        <v>0</v>
      </c>
      <c r="CS224" s="24">
        <f t="shared" si="193"/>
        <v>0</v>
      </c>
      <c r="CT224" s="24">
        <f>IF(AND($D224&gt;0,AV224=""),1,IF(AV224&gt;$D224,1,0))</f>
        <v>0</v>
      </c>
      <c r="CU224" s="24">
        <f t="shared" si="194"/>
        <v>0</v>
      </c>
      <c r="CV224" s="24">
        <f t="shared" si="194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6"/>
        <v>0</v>
      </c>
      <c r="E225" s="343">
        <f t="shared" si="195"/>
        <v>0</v>
      </c>
      <c r="F225" s="294">
        <f t="shared" si="195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 t="str">
        <f t="shared" si="146"/>
        <v/>
      </c>
      <c r="CB225" s="23" t="str">
        <f t="shared" si="175"/>
        <v/>
      </c>
      <c r="CC225" s="23" t="str">
        <f t="shared" si="176"/>
        <v/>
      </c>
      <c r="CD225" s="23" t="str">
        <f t="shared" si="177"/>
        <v/>
      </c>
      <c r="CE225" s="23" t="str">
        <f t="shared" si="178"/>
        <v/>
      </c>
      <c r="CF225" s="374"/>
      <c r="CG225" s="23" t="str">
        <f t="shared" si="180"/>
        <v/>
      </c>
      <c r="CH225" s="23" t="str">
        <f t="shared" si="181"/>
        <v/>
      </c>
      <c r="CO225" s="24">
        <f t="shared" si="182"/>
        <v>0</v>
      </c>
      <c r="CP225" s="24">
        <f t="shared" si="192"/>
        <v>0</v>
      </c>
      <c r="CQ225" s="24">
        <f t="shared" si="192"/>
        <v>0</v>
      </c>
      <c r="CR225" s="24">
        <f t="shared" si="191"/>
        <v>0</v>
      </c>
      <c r="CS225" s="24">
        <f t="shared" si="193"/>
        <v>0</v>
      </c>
      <c r="CT225" s="374"/>
      <c r="CU225" s="24">
        <f t="shared" si="194"/>
        <v>0</v>
      </c>
      <c r="CV225" s="24">
        <f t="shared" si="194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6"/>
        <v>0</v>
      </c>
      <c r="E226" s="396">
        <f t="shared" si="195"/>
        <v>0</v>
      </c>
      <c r="F226" s="387">
        <f t="shared" si="195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 t="str">
        <f t="shared" si="146"/>
        <v/>
      </c>
      <c r="CB226" s="23" t="str">
        <f t="shared" si="175"/>
        <v/>
      </c>
      <c r="CC226" s="23" t="str">
        <f t="shared" si="176"/>
        <v/>
      </c>
      <c r="CD226" s="23" t="str">
        <f t="shared" si="177"/>
        <v/>
      </c>
      <c r="CE226" s="23" t="str">
        <f t="shared" si="178"/>
        <v/>
      </c>
      <c r="CF226" s="374"/>
      <c r="CG226" s="23" t="str">
        <f t="shared" si="180"/>
        <v/>
      </c>
      <c r="CH226" s="23" t="str">
        <f t="shared" si="181"/>
        <v/>
      </c>
      <c r="CO226" s="24">
        <f t="shared" si="182"/>
        <v>0</v>
      </c>
      <c r="CP226" s="24">
        <f t="shared" si="192"/>
        <v>0</v>
      </c>
      <c r="CQ226" s="24">
        <f t="shared" si="192"/>
        <v>0</v>
      </c>
      <c r="CR226" s="24">
        <f t="shared" si="191"/>
        <v>0</v>
      </c>
      <c r="CS226" s="24">
        <f t="shared" si="193"/>
        <v>0</v>
      </c>
      <c r="CT226" s="374"/>
      <c r="CU226" s="24">
        <f t="shared" si="194"/>
        <v>0</v>
      </c>
      <c r="CV226" s="24">
        <f t="shared" si="194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6">CA227&amp;CB227&amp;CC227&amp;CD227&amp;CE227&amp;CF227&amp;CH227</f>
        <v/>
      </c>
    </row>
    <row r="228" spans="1:100" ht="15" customHeigh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502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302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515" t="s">
        <v>14</v>
      </c>
      <c r="H229" s="1310"/>
      <c r="I229" s="1502" t="s">
        <v>15</v>
      </c>
      <c r="J229" s="1268"/>
      <c r="K229" s="1301" t="s">
        <v>16</v>
      </c>
      <c r="L229" s="1268"/>
      <c r="M229" s="1502" t="s">
        <v>17</v>
      </c>
      <c r="N229" s="1268"/>
      <c r="O229" s="1502" t="s">
        <v>18</v>
      </c>
      <c r="P229" s="1268"/>
      <c r="Q229" s="1502" t="s">
        <v>19</v>
      </c>
      <c r="R229" s="1268"/>
      <c r="S229" s="1502" t="s">
        <v>20</v>
      </c>
      <c r="T229" s="1268"/>
      <c r="U229" s="1502" t="s">
        <v>21</v>
      </c>
      <c r="V229" s="1268"/>
      <c r="W229" s="1502" t="s">
        <v>22</v>
      </c>
      <c r="X229" s="1268"/>
      <c r="Y229" s="1502" t="s">
        <v>23</v>
      </c>
      <c r="Z229" s="1285"/>
      <c r="AA229" s="1502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745" t="s">
        <v>32</v>
      </c>
      <c r="E230" s="725" t="s">
        <v>33</v>
      </c>
      <c r="F230" s="12" t="s">
        <v>34</v>
      </c>
      <c r="G230" s="721" t="s">
        <v>33</v>
      </c>
      <c r="H230" s="12" t="s">
        <v>34</v>
      </c>
      <c r="I230" s="721" t="s">
        <v>33</v>
      </c>
      <c r="J230" s="12" t="s">
        <v>34</v>
      </c>
      <c r="K230" s="726" t="s">
        <v>33</v>
      </c>
      <c r="L230" s="12" t="s">
        <v>34</v>
      </c>
      <c r="M230" s="726" t="s">
        <v>33</v>
      </c>
      <c r="N230" s="12" t="s">
        <v>34</v>
      </c>
      <c r="O230" s="726" t="s">
        <v>33</v>
      </c>
      <c r="P230" s="12" t="s">
        <v>34</v>
      </c>
      <c r="Q230" s="726" t="s">
        <v>33</v>
      </c>
      <c r="R230" s="12" t="s">
        <v>34</v>
      </c>
      <c r="S230" s="726" t="s">
        <v>33</v>
      </c>
      <c r="T230" s="12" t="s">
        <v>34</v>
      </c>
      <c r="U230" s="726" t="s">
        <v>33</v>
      </c>
      <c r="V230" s="12" t="s">
        <v>34</v>
      </c>
      <c r="W230" s="726" t="s">
        <v>33</v>
      </c>
      <c r="X230" s="12" t="s">
        <v>34</v>
      </c>
      <c r="Y230" s="726" t="s">
        <v>33</v>
      </c>
      <c r="Z230" s="12" t="s">
        <v>34</v>
      </c>
      <c r="AA230" s="726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19"/>
      <c r="C231" s="1520"/>
      <c r="D231" s="701">
        <f>SUM(E231+F231)</f>
        <v>0</v>
      </c>
      <c r="E231" s="651">
        <f>+K231+M231+O231+Q231+S231</f>
        <v>0</v>
      </c>
      <c r="F231" s="659">
        <f>+L231+N231+P231+R231+T231</f>
        <v>0</v>
      </c>
      <c r="G231" s="703"/>
      <c r="H231" s="683"/>
      <c r="I231" s="703"/>
      <c r="J231" s="683"/>
      <c r="K231" s="689"/>
      <c r="L231" s="660"/>
      <c r="M231" s="689"/>
      <c r="N231" s="660"/>
      <c r="O231" s="689"/>
      <c r="P231" s="660"/>
      <c r="Q231" s="689"/>
      <c r="R231" s="660"/>
      <c r="S231" s="689"/>
      <c r="T231" s="660"/>
      <c r="U231" s="702"/>
      <c r="V231" s="664"/>
      <c r="W231" s="702"/>
      <c r="X231" s="664"/>
      <c r="Y231" s="702"/>
      <c r="Z231" s="664"/>
      <c r="AA231" s="702"/>
      <c r="AB231" s="684"/>
      <c r="AC231" s="691"/>
      <c r="AD231" s="401">
        <f>SUM(AE231:AG231)</f>
        <v>0</v>
      </c>
      <c r="AE231" s="52"/>
      <c r="AF231" s="52"/>
      <c r="AG231" s="685"/>
      <c r="AH231" s="691"/>
      <c r="AI231" s="660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7">IF(AND($D231&gt;0,AH231=""),1,IF(AH231&gt;$D231,1,0))</f>
        <v>0</v>
      </c>
      <c r="CR231" s="173">
        <f t="shared" si="197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8">SUM(AE232:AG232)</f>
        <v>0</v>
      </c>
      <c r="AE232" s="22"/>
      <c r="AF232" s="22"/>
      <c r="AG232" s="405"/>
      <c r="AH232" s="21"/>
      <c r="AI232" s="18"/>
      <c r="AJ232" t="str">
        <f t="shared" ref="AJ232:AJ236" si="199">CA232&amp;CB232&amp;CC232&amp;CD232</f>
        <v/>
      </c>
      <c r="CA232" s="23" t="str">
        <f t="shared" ref="CA232:CA234" si="200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201">IF((AD232)&gt;D232," * El Total de actividades de JUNJI + INTEGRA + MINEDUC no puede ser mayor al Total Ambos Sexos.","")</f>
        <v/>
      </c>
      <c r="CC232" s="23" t="str">
        <f t="shared" ref="CC232:CC234" si="202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3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7"/>
        <v>0</v>
      </c>
      <c r="CR232" s="173">
        <f t="shared" si="197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4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8"/>
        <v>0</v>
      </c>
      <c r="AE233" s="407"/>
      <c r="AF233" s="22"/>
      <c r="AG233" s="405"/>
      <c r="AH233" s="21"/>
      <c r="AI233" s="18"/>
      <c r="AJ233" t="str">
        <f t="shared" si="199"/>
        <v/>
      </c>
      <c r="CA233" s="23" t="str">
        <f t="shared" si="200"/>
        <v/>
      </c>
      <c r="CB233" s="23" t="str">
        <f t="shared" si="201"/>
        <v/>
      </c>
      <c r="CC233" s="23" t="str">
        <f t="shared" si="202"/>
        <v/>
      </c>
      <c r="CD233" s="23" t="str">
        <f t="shared" si="203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7"/>
        <v>0</v>
      </c>
      <c r="CR233" s="173">
        <f t="shared" si="197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4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9"/>
        <v/>
      </c>
      <c r="CA234" s="23" t="str">
        <f t="shared" si="200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202"/>
        <v/>
      </c>
      <c r="CD234" s="23" t="str">
        <f t="shared" si="203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7"/>
        <v>0</v>
      </c>
      <c r="CR234" s="173">
        <f t="shared" si="197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8"/>
        <v>0</v>
      </c>
      <c r="AE235" s="407"/>
      <c r="AF235" s="407"/>
      <c r="AG235" s="418"/>
      <c r="AH235" s="419"/>
      <c r="AI235" s="413"/>
      <c r="AJ235" t="str">
        <f t="shared" si="199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8"/>
        <v>0</v>
      </c>
      <c r="AE236" s="246"/>
      <c r="AF236" s="246"/>
      <c r="AG236" s="425"/>
      <c r="AH236" s="426"/>
      <c r="AI236" s="318"/>
      <c r="AJ236" t="str">
        <f t="shared" si="199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745" t="s">
        <v>32</v>
      </c>
      <c r="E240" s="725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06"/>
      <c r="C241" s="1507"/>
      <c r="D241" s="713">
        <f>SUM(E241:F241)</f>
        <v>0</v>
      </c>
      <c r="E241" s="647"/>
      <c r="F241" s="686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5">IF(AND($D241&gt;0,G241=""),1,IF(G241&gt;$D241,1,0))</f>
        <v>0</v>
      </c>
      <c r="CP241" s="173">
        <f t="shared" si="205"/>
        <v>0</v>
      </c>
      <c r="CQ241" s="173">
        <f t="shared" si="205"/>
        <v>0</v>
      </c>
      <c r="CR241" s="173">
        <f t="shared" si="205"/>
        <v>0</v>
      </c>
      <c r="CS241" s="173">
        <f t="shared" si="205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9</v>
      </c>
      <c r="E242" s="547">
        <v>5</v>
      </c>
      <c r="F242" s="620">
        <v>4</v>
      </c>
      <c r="G242" s="608">
        <v>0</v>
      </c>
      <c r="H242" s="559">
        <v>6</v>
      </c>
      <c r="I242" s="559">
        <v>2</v>
      </c>
      <c r="J242" s="559">
        <v>1</v>
      </c>
      <c r="K242" s="548">
        <v>0</v>
      </c>
      <c r="L242" t="str">
        <f t="shared" ref="L242:L245" si="206">CA242&amp;CB242&amp;CC242&amp;CD242&amp;CE242</f>
        <v/>
      </c>
      <c r="CA242" s="23" t="str">
        <f t="shared" ref="CA242:CA243" si="207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8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9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10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11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5"/>
        <v>0</v>
      </c>
      <c r="CP242" s="173">
        <f t="shared" si="205"/>
        <v>0</v>
      </c>
      <c r="CQ242" s="173">
        <f t="shared" si="205"/>
        <v>0</v>
      </c>
      <c r="CR242" s="173">
        <f t="shared" si="205"/>
        <v>0</v>
      </c>
      <c r="CS242" s="173">
        <f t="shared" si="205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6"/>
        <v/>
      </c>
      <c r="CA243" s="23" t="str">
        <f t="shared" si="207"/>
        <v/>
      </c>
      <c r="CB243" s="23" t="str">
        <f t="shared" si="208"/>
        <v/>
      </c>
      <c r="CC243" s="23" t="str">
        <f t="shared" si="209"/>
        <v/>
      </c>
      <c r="CD243" s="23" t="str">
        <f t="shared" si="210"/>
        <v/>
      </c>
      <c r="CE243" s="23" t="str">
        <f t="shared" si="211"/>
        <v/>
      </c>
      <c r="CO243" s="173">
        <f t="shared" si="205"/>
        <v>0</v>
      </c>
      <c r="CP243" s="173">
        <f t="shared" si="205"/>
        <v>0</v>
      </c>
      <c r="CQ243" s="173">
        <f t="shared" si="205"/>
        <v>0</v>
      </c>
      <c r="CR243" s="173">
        <f t="shared" si="205"/>
        <v>0</v>
      </c>
      <c r="CS243" s="173">
        <f t="shared" si="205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21</v>
      </c>
      <c r="E244" s="547">
        <v>3</v>
      </c>
      <c r="F244" s="618">
        <v>18</v>
      </c>
      <c r="G244" s="550">
        <v>0</v>
      </c>
      <c r="H244" s="559">
        <v>21</v>
      </c>
      <c r="I244" s="559">
        <v>0</v>
      </c>
      <c r="J244" s="559">
        <v>0</v>
      </c>
      <c r="K244" s="548">
        <v>0</v>
      </c>
      <c r="L244" t="str">
        <f t="shared" si="206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5"/>
        <v>0</v>
      </c>
      <c r="CP244" s="173">
        <f t="shared" si="205"/>
        <v>0</v>
      </c>
      <c r="CQ244" s="173">
        <f t="shared" si="205"/>
        <v>0</v>
      </c>
      <c r="CR244" s="173">
        <f t="shared" si="205"/>
        <v>0</v>
      </c>
      <c r="CS244" s="173">
        <f t="shared" si="205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6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8"/>
        <v/>
      </c>
      <c r="CC245" s="23" t="str">
        <f t="shared" si="209"/>
        <v/>
      </c>
      <c r="CD245" s="23" t="str">
        <f t="shared" si="210"/>
        <v/>
      </c>
      <c r="CE245" s="23" t="str">
        <f t="shared" si="211"/>
        <v/>
      </c>
      <c r="CO245" s="173">
        <f t="shared" si="205"/>
        <v>0</v>
      </c>
      <c r="CP245" s="173">
        <f t="shared" si="205"/>
        <v>0</v>
      </c>
      <c r="CQ245" s="173">
        <f t="shared" si="205"/>
        <v>0</v>
      </c>
      <c r="CR245" s="173">
        <f t="shared" si="205"/>
        <v>0</v>
      </c>
      <c r="CS245" s="173">
        <f t="shared" si="205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6"/>
        <v/>
      </c>
    </row>
    <row r="247" spans="1:104" ht="15" customHeight="1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502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302"/>
      <c r="AM247" s="1303" t="s">
        <v>68</v>
      </c>
      <c r="AN247" s="1363" t="s">
        <v>279</v>
      </c>
      <c r="AO247" s="1517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514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515" t="s">
        <v>285</v>
      </c>
      <c r="H248" s="1310"/>
      <c r="I248" s="1502" t="s">
        <v>17</v>
      </c>
      <c r="J248" s="1268"/>
      <c r="K248" s="1502" t="s">
        <v>18</v>
      </c>
      <c r="L248" s="1268"/>
      <c r="M248" s="1502" t="s">
        <v>19</v>
      </c>
      <c r="N248" s="1268"/>
      <c r="O248" s="1502" t="s">
        <v>20</v>
      </c>
      <c r="P248" s="1268"/>
      <c r="Q248" s="1502" t="s">
        <v>21</v>
      </c>
      <c r="R248" s="1268"/>
      <c r="S248" s="1502" t="s">
        <v>22</v>
      </c>
      <c r="T248" s="1268"/>
      <c r="U248" s="1502" t="s">
        <v>23</v>
      </c>
      <c r="V248" s="1285"/>
      <c r="W248" s="1502" t="s">
        <v>24</v>
      </c>
      <c r="X248" s="1285"/>
      <c r="Y248" s="1502" t="s">
        <v>286</v>
      </c>
      <c r="Z248" s="1285"/>
      <c r="AA248" s="1502" t="s">
        <v>287</v>
      </c>
      <c r="AB248" s="1285"/>
      <c r="AC248" s="1502" t="s">
        <v>288</v>
      </c>
      <c r="AD248" s="1285"/>
      <c r="AE248" s="1502" t="s">
        <v>289</v>
      </c>
      <c r="AF248" s="1285"/>
      <c r="AG248" s="1502" t="s">
        <v>29</v>
      </c>
      <c r="AH248" s="1285"/>
      <c r="AI248" s="1502" t="s">
        <v>30</v>
      </c>
      <c r="AJ248" s="1285"/>
      <c r="AK248" s="1502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514" t="s">
        <v>10</v>
      </c>
      <c r="AX248" s="1337"/>
    </row>
    <row r="249" spans="1:104" ht="20.25" customHeight="1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726" t="s">
        <v>33</v>
      </c>
      <c r="H249" s="12" t="s">
        <v>34</v>
      </c>
      <c r="I249" s="726" t="s">
        <v>33</v>
      </c>
      <c r="J249" s="12" t="s">
        <v>34</v>
      </c>
      <c r="K249" s="726" t="s">
        <v>33</v>
      </c>
      <c r="L249" s="12" t="s">
        <v>34</v>
      </c>
      <c r="M249" s="726" t="s">
        <v>33</v>
      </c>
      <c r="N249" s="12" t="s">
        <v>34</v>
      </c>
      <c r="O249" s="726" t="s">
        <v>33</v>
      </c>
      <c r="P249" s="12" t="s">
        <v>34</v>
      </c>
      <c r="Q249" s="726" t="s">
        <v>33</v>
      </c>
      <c r="R249" s="12" t="s">
        <v>34</v>
      </c>
      <c r="S249" s="726" t="s">
        <v>33</v>
      </c>
      <c r="T249" s="12" t="s">
        <v>34</v>
      </c>
      <c r="U249" s="726" t="s">
        <v>33</v>
      </c>
      <c r="V249" s="12" t="s">
        <v>34</v>
      </c>
      <c r="W249" s="726" t="s">
        <v>33</v>
      </c>
      <c r="X249" s="12" t="s">
        <v>34</v>
      </c>
      <c r="Y249" s="726" t="s">
        <v>33</v>
      </c>
      <c r="Z249" s="12" t="s">
        <v>34</v>
      </c>
      <c r="AA249" s="726" t="s">
        <v>33</v>
      </c>
      <c r="AB249" s="12" t="s">
        <v>34</v>
      </c>
      <c r="AC249" s="726" t="s">
        <v>33</v>
      </c>
      <c r="AD249" s="12" t="s">
        <v>34</v>
      </c>
      <c r="AE249" s="726" t="s">
        <v>33</v>
      </c>
      <c r="AF249" s="12" t="s">
        <v>34</v>
      </c>
      <c r="AG249" s="726" t="s">
        <v>33</v>
      </c>
      <c r="AH249" s="12" t="s">
        <v>34</v>
      </c>
      <c r="AI249" s="726" t="s">
        <v>33</v>
      </c>
      <c r="AJ249" s="12" t="s">
        <v>34</v>
      </c>
      <c r="AK249" s="726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514"/>
      <c r="AX249" s="1338"/>
    </row>
    <row r="250" spans="1:104" ht="15" customHeight="1" x14ac:dyDescent="0.25">
      <c r="A250" s="1511" t="s">
        <v>292</v>
      </c>
      <c r="B250" s="1512" t="s">
        <v>293</v>
      </c>
      <c r="C250" s="1513"/>
      <c r="D250" s="715">
        <f>SUM(E250+F250)</f>
        <v>0</v>
      </c>
      <c r="E250" s="139">
        <f>SUM(G250++I250+K250+M250+O250+Q250+S250+U250+W250+Y250+AA250+AC250+AE250+AG250+AI250+AK250)</f>
        <v>0</v>
      </c>
      <c r="F250" s="661">
        <f>SUM(H250++J250+L250+N250+P250+R250+T250+V250+X250+Z250+AB250+AD250+AF250+AH250+AJ250+AL250)</f>
        <v>0</v>
      </c>
      <c r="G250" s="716">
        <v>0</v>
      </c>
      <c r="H250" s="443">
        <v>0</v>
      </c>
      <c r="I250" s="646">
        <v>0</v>
      </c>
      <c r="J250" s="443">
        <v>0</v>
      </c>
      <c r="K250" s="646">
        <v>0</v>
      </c>
      <c r="L250" s="443">
        <v>0</v>
      </c>
      <c r="M250" s="646">
        <v>0</v>
      </c>
      <c r="N250" s="443">
        <v>0</v>
      </c>
      <c r="O250" s="646">
        <v>0</v>
      </c>
      <c r="P250" s="443">
        <v>0</v>
      </c>
      <c r="Q250" s="646">
        <v>0</v>
      </c>
      <c r="R250" s="443">
        <v>0</v>
      </c>
      <c r="S250" s="646">
        <v>0</v>
      </c>
      <c r="T250" s="687">
        <v>0</v>
      </c>
      <c r="U250" s="646">
        <v>0</v>
      </c>
      <c r="V250" s="687">
        <v>0</v>
      </c>
      <c r="W250" s="646">
        <v>0</v>
      </c>
      <c r="X250" s="687">
        <v>0</v>
      </c>
      <c r="Y250" s="646">
        <v>0</v>
      </c>
      <c r="Z250" s="687">
        <v>0</v>
      </c>
      <c r="AA250" s="646">
        <v>0</v>
      </c>
      <c r="AB250" s="687">
        <v>0</v>
      </c>
      <c r="AC250" s="646">
        <v>0</v>
      </c>
      <c r="AD250" s="687">
        <v>0</v>
      </c>
      <c r="AE250" s="646">
        <v>0</v>
      </c>
      <c r="AF250" s="687">
        <v>0</v>
      </c>
      <c r="AG250" s="646">
        <v>0</v>
      </c>
      <c r="AH250" s="687">
        <v>0</v>
      </c>
      <c r="AI250" s="646">
        <v>0</v>
      </c>
      <c r="AJ250" s="687">
        <v>0</v>
      </c>
      <c r="AK250" s="646">
        <v>0</v>
      </c>
      <c r="AL250" s="687">
        <v>0</v>
      </c>
      <c r="AM250" s="717">
        <v>0</v>
      </c>
      <c r="AN250" s="718">
        <v>0</v>
      </c>
      <c r="AO250" s="446"/>
      <c r="AP250" s="447"/>
      <c r="AQ250" s="448"/>
      <c r="AR250" s="646">
        <v>0</v>
      </c>
      <c r="AS250" s="449"/>
      <c r="AT250" s="716">
        <v>0</v>
      </c>
      <c r="AU250" s="687">
        <v>0</v>
      </c>
      <c r="AV250" s="449"/>
      <c r="AW250" s="716">
        <v>0</v>
      </c>
      <c r="AX250" s="687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12">SUM(E251+F251)</f>
        <v>52</v>
      </c>
      <c r="E251" s="109">
        <f t="shared" ref="E251:E287" si="213">SUM(G251++I251+K251+M251+O251+Q251+S251+U251+W251+Y251+AA251+AC251+AE251+AG251+AI251+AK251)</f>
        <v>26</v>
      </c>
      <c r="F251" s="78">
        <f t="shared" ref="F251:F287" si="214">SUM(H251++J251+L251+N251+P251+R251+T251+V251+X251+Z251+AB251+AD251+AF251+AH251+AJ251+AL251)</f>
        <v>26</v>
      </c>
      <c r="G251" s="451">
        <v>1</v>
      </c>
      <c r="H251" s="452">
        <v>2</v>
      </c>
      <c r="I251" s="453">
        <v>1</v>
      </c>
      <c r="J251" s="452">
        <v>0</v>
      </c>
      <c r="K251" s="453">
        <v>1</v>
      </c>
      <c r="L251" s="452">
        <v>0</v>
      </c>
      <c r="M251" s="453">
        <v>2</v>
      </c>
      <c r="N251" s="452">
        <v>0</v>
      </c>
      <c r="O251" s="453">
        <v>3</v>
      </c>
      <c r="P251" s="452">
        <v>1</v>
      </c>
      <c r="Q251" s="453">
        <v>1</v>
      </c>
      <c r="R251" s="452">
        <v>2</v>
      </c>
      <c r="S251" s="453">
        <v>1</v>
      </c>
      <c r="T251" s="454">
        <v>0</v>
      </c>
      <c r="U251" s="453">
        <v>1</v>
      </c>
      <c r="V251" s="454">
        <v>2</v>
      </c>
      <c r="W251" s="453">
        <v>4</v>
      </c>
      <c r="X251" s="454">
        <v>0</v>
      </c>
      <c r="Y251" s="453">
        <v>1</v>
      </c>
      <c r="Z251" s="454">
        <v>1</v>
      </c>
      <c r="AA251" s="453">
        <v>5</v>
      </c>
      <c r="AB251" s="454">
        <v>4</v>
      </c>
      <c r="AC251" s="453">
        <v>3</v>
      </c>
      <c r="AD251" s="454">
        <v>12</v>
      </c>
      <c r="AE251" s="453">
        <v>2</v>
      </c>
      <c r="AF251" s="454">
        <v>2</v>
      </c>
      <c r="AG251" s="453">
        <v>0</v>
      </c>
      <c r="AH251" s="454">
        <v>0</v>
      </c>
      <c r="AI251" s="453">
        <v>0</v>
      </c>
      <c r="AJ251" s="454">
        <v>0</v>
      </c>
      <c r="AK251" s="453">
        <v>0</v>
      </c>
      <c r="AL251" s="454">
        <v>0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8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5">CA251&amp;CB251&amp;CC251&amp;CD251&amp;CE251&amp;CF251&amp;CG251&amp;CH251&amp;CI251&amp;CJ251&amp;CK251&amp;CL251</f>
        <v/>
      </c>
      <c r="CA251" s="23" t="str">
        <f t="shared" ref="CA251:CA314" si="216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7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8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9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20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21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22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3">IF(AND($F251&gt;0,AM251=""),1,IF(AM251&gt;$F251,1,0))</f>
        <v>0</v>
      </c>
      <c r="CP251" s="24">
        <f t="shared" ref="CP251:CP314" si="224">IF(AND(AG251+AH251&gt;0,AN251=""),1,IF(AN251&gt;AG251+AH251,1,0))</f>
        <v>0</v>
      </c>
      <c r="CQ251" s="87"/>
      <c r="CR251" s="87"/>
      <c r="CS251" s="87"/>
      <c r="CT251" s="24">
        <f t="shared" ref="CT251:CU314" si="225">IF(AND($D251&gt;0,AR251=""),1,IF(AR251&gt;$D251,1,0))</f>
        <v>0</v>
      </c>
      <c r="CU251" s="87"/>
      <c r="CV251" s="24">
        <f t="shared" ref="CV251:CX314" si="226">IF(AND($D251&gt;0,AT251=""),1,IF(AT251&gt;$D251,1,0))</f>
        <v>0</v>
      </c>
      <c r="CW251" s="24">
        <f t="shared" si="226"/>
        <v>0</v>
      </c>
      <c r="CX251" s="87"/>
      <c r="CY251" s="24">
        <f t="shared" ref="CY251:CZ314" si="227">IF(AND($D251&gt;0,AW251=""),1,IF(AW251&gt;$D251,1,0))</f>
        <v>0</v>
      </c>
      <c r="CZ251" s="24">
        <f t="shared" si="227"/>
        <v>0</v>
      </c>
    </row>
    <row r="252" spans="1:104" ht="15" customHeight="1" x14ac:dyDescent="0.25">
      <c r="A252" s="1322" t="s">
        <v>295</v>
      </c>
      <c r="B252" s="1325" t="s">
        <v>296</v>
      </c>
      <c r="C252" s="1325"/>
      <c r="D252" s="712">
        <f t="shared" si="212"/>
        <v>87</v>
      </c>
      <c r="E252" s="139">
        <f t="shared" si="213"/>
        <v>36</v>
      </c>
      <c r="F252" s="661">
        <f t="shared" si="214"/>
        <v>51</v>
      </c>
      <c r="G252" s="716">
        <v>4</v>
      </c>
      <c r="H252" s="443">
        <v>3</v>
      </c>
      <c r="I252" s="646">
        <v>0</v>
      </c>
      <c r="J252" s="443">
        <v>0</v>
      </c>
      <c r="K252" s="646">
        <v>0</v>
      </c>
      <c r="L252" s="443">
        <v>1</v>
      </c>
      <c r="M252" s="646">
        <v>0</v>
      </c>
      <c r="N252" s="443">
        <v>0</v>
      </c>
      <c r="O252" s="646">
        <v>0</v>
      </c>
      <c r="P252" s="443">
        <v>0</v>
      </c>
      <c r="Q252" s="646">
        <v>0</v>
      </c>
      <c r="R252" s="443">
        <v>0</v>
      </c>
      <c r="S252" s="646">
        <v>3</v>
      </c>
      <c r="T252" s="687">
        <v>1</v>
      </c>
      <c r="U252" s="646">
        <v>0</v>
      </c>
      <c r="V252" s="687">
        <v>3</v>
      </c>
      <c r="W252" s="646">
        <v>13</v>
      </c>
      <c r="X252" s="687">
        <v>12</v>
      </c>
      <c r="Y252" s="646">
        <v>5</v>
      </c>
      <c r="Z252" s="687">
        <v>10</v>
      </c>
      <c r="AA252" s="646">
        <v>5</v>
      </c>
      <c r="AB252" s="687">
        <v>9</v>
      </c>
      <c r="AC252" s="646">
        <v>5</v>
      </c>
      <c r="AD252" s="687">
        <v>6</v>
      </c>
      <c r="AE252" s="646">
        <v>1</v>
      </c>
      <c r="AF252" s="687">
        <v>6</v>
      </c>
      <c r="AG252" s="646">
        <v>0</v>
      </c>
      <c r="AH252" s="687">
        <v>0</v>
      </c>
      <c r="AI252" s="646">
        <v>0</v>
      </c>
      <c r="AJ252" s="687">
        <v>0</v>
      </c>
      <c r="AK252" s="646">
        <v>0</v>
      </c>
      <c r="AL252" s="687">
        <v>0</v>
      </c>
      <c r="AM252" s="458">
        <v>0</v>
      </c>
      <c r="AN252" s="459">
        <v>0</v>
      </c>
      <c r="AO252" s="716">
        <v>41</v>
      </c>
      <c r="AP252" s="460">
        <v>38</v>
      </c>
      <c r="AQ252" s="646">
        <v>18</v>
      </c>
      <c r="AR252" s="461">
        <v>0</v>
      </c>
      <c r="AS252" s="447"/>
      <c r="AT252" s="462">
        <v>2</v>
      </c>
      <c r="AU252" s="463">
        <v>2</v>
      </c>
      <c r="AV252" s="447"/>
      <c r="AW252" s="462">
        <v>0</v>
      </c>
      <c r="AX252" s="463">
        <v>0</v>
      </c>
      <c r="AY252" t="str">
        <f t="shared" si="215"/>
        <v/>
      </c>
      <c r="CA252" s="23" t="str">
        <f t="shared" si="216"/>
        <v/>
      </c>
      <c r="CB252" s="23" t="str">
        <f t="shared" si="217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8"/>
        <v/>
      </c>
      <c r="CG252" s="87"/>
      <c r="CH252" s="23" t="str">
        <f t="shared" si="219"/>
        <v/>
      </c>
      <c r="CI252" s="23" t="str">
        <f t="shared" si="220"/>
        <v/>
      </c>
      <c r="CJ252" s="87"/>
      <c r="CK252" s="23" t="str">
        <f t="shared" si="221"/>
        <v/>
      </c>
      <c r="CL252" s="23" t="str">
        <f t="shared" si="222"/>
        <v/>
      </c>
      <c r="CO252" s="24">
        <f t="shared" si="223"/>
        <v>0</v>
      </c>
      <c r="CP252" s="24">
        <f t="shared" si="224"/>
        <v>0</v>
      </c>
      <c r="CQ252" s="24">
        <f>IF(AND($D252&gt;0,AO252=""),1,IF(AO252&gt;$D252,1,0))</f>
        <v>0</v>
      </c>
      <c r="CR252" s="24">
        <f t="shared" ref="CR252:CS253" si="228">IF(AND($D252&gt;0,AP252=""),1,IF(AP252&gt;$D252,1,0))</f>
        <v>0</v>
      </c>
      <c r="CS252" s="24">
        <f t="shared" si="228"/>
        <v>0</v>
      </c>
      <c r="CT252" s="24">
        <f t="shared" si="225"/>
        <v>0</v>
      </c>
      <c r="CU252" s="87"/>
      <c r="CV252" s="24">
        <f t="shared" si="226"/>
        <v>0</v>
      </c>
      <c r="CW252" s="24">
        <f t="shared" si="226"/>
        <v>0</v>
      </c>
      <c r="CX252" s="87"/>
      <c r="CY252" s="24">
        <f t="shared" si="227"/>
        <v>0</v>
      </c>
      <c r="CZ252" s="24">
        <f t="shared" si="227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12"/>
        <v>149</v>
      </c>
      <c r="E253" s="465">
        <f t="shared" si="213"/>
        <v>61</v>
      </c>
      <c r="F253" s="147">
        <f t="shared" si="214"/>
        <v>88</v>
      </c>
      <c r="G253" s="466">
        <v>3</v>
      </c>
      <c r="H253" s="467">
        <v>4</v>
      </c>
      <c r="I253" s="468">
        <v>0</v>
      </c>
      <c r="J253" s="467">
        <v>1</v>
      </c>
      <c r="K253" s="468">
        <v>1</v>
      </c>
      <c r="L253" s="467">
        <v>1</v>
      </c>
      <c r="M253" s="468">
        <v>1</v>
      </c>
      <c r="N253" s="467">
        <v>0</v>
      </c>
      <c r="O253" s="468">
        <v>1</v>
      </c>
      <c r="P253" s="467">
        <v>2</v>
      </c>
      <c r="Q253" s="468">
        <v>0</v>
      </c>
      <c r="R253" s="467">
        <v>0</v>
      </c>
      <c r="S253" s="468">
        <v>0</v>
      </c>
      <c r="T253" s="469">
        <v>1</v>
      </c>
      <c r="U253" s="468">
        <v>3</v>
      </c>
      <c r="V253" s="469">
        <v>4</v>
      </c>
      <c r="W253" s="468">
        <v>9</v>
      </c>
      <c r="X253" s="469">
        <v>18</v>
      </c>
      <c r="Y253" s="468">
        <v>5</v>
      </c>
      <c r="Z253" s="469">
        <v>15</v>
      </c>
      <c r="AA253" s="468">
        <v>17</v>
      </c>
      <c r="AB253" s="469">
        <v>31</v>
      </c>
      <c r="AC253" s="468">
        <v>14</v>
      </c>
      <c r="AD253" s="469">
        <v>7</v>
      </c>
      <c r="AE253" s="468">
        <v>7</v>
      </c>
      <c r="AF253" s="469">
        <v>4</v>
      </c>
      <c r="AG253" s="468">
        <v>0</v>
      </c>
      <c r="AH253" s="469">
        <v>0</v>
      </c>
      <c r="AI253" s="468">
        <v>0</v>
      </c>
      <c r="AJ253" s="469">
        <v>0</v>
      </c>
      <c r="AK253" s="468">
        <v>0</v>
      </c>
      <c r="AL253" s="469">
        <v>0</v>
      </c>
      <c r="AM253" s="470">
        <v>0</v>
      </c>
      <c r="AN253" s="471">
        <v>0</v>
      </c>
      <c r="AO253" s="446"/>
      <c r="AP253" s="447"/>
      <c r="AQ253" s="461">
        <v>14</v>
      </c>
      <c r="AR253" s="468">
        <v>0</v>
      </c>
      <c r="AS253" s="447"/>
      <c r="AT253" s="466">
        <v>0</v>
      </c>
      <c r="AU253" s="469">
        <v>0</v>
      </c>
      <c r="AV253" s="447"/>
      <c r="AW253" s="466">
        <v>0</v>
      </c>
      <c r="AX253" s="469">
        <v>0</v>
      </c>
      <c r="AY253" t="str">
        <f t="shared" si="215"/>
        <v/>
      </c>
      <c r="CA253" s="23" t="str">
        <f t="shared" si="216"/>
        <v/>
      </c>
      <c r="CB253" s="23" t="str">
        <f t="shared" si="217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8"/>
        <v/>
      </c>
      <c r="CG253" s="87"/>
      <c r="CH253" s="23" t="str">
        <f t="shared" si="219"/>
        <v/>
      </c>
      <c r="CI253" s="23" t="str">
        <f t="shared" si="220"/>
        <v/>
      </c>
      <c r="CJ253" s="87"/>
      <c r="CK253" s="23" t="str">
        <f t="shared" si="221"/>
        <v/>
      </c>
      <c r="CL253" s="23" t="str">
        <f t="shared" si="222"/>
        <v/>
      </c>
      <c r="CO253" s="24">
        <f t="shared" si="223"/>
        <v>0</v>
      </c>
      <c r="CP253" s="24">
        <f t="shared" si="224"/>
        <v>0</v>
      </c>
      <c r="CQ253" s="87"/>
      <c r="CR253" s="87"/>
      <c r="CS253" s="24">
        <f t="shared" si="228"/>
        <v>0</v>
      </c>
      <c r="CT253" s="24">
        <f t="shared" si="225"/>
        <v>0</v>
      </c>
      <c r="CU253" s="87"/>
      <c r="CV253" s="24">
        <f t="shared" si="226"/>
        <v>0</v>
      </c>
      <c r="CW253" s="24">
        <f t="shared" si="226"/>
        <v>0</v>
      </c>
      <c r="CX253" s="87"/>
      <c r="CY253" s="24">
        <f t="shared" si="227"/>
        <v>0</v>
      </c>
      <c r="CZ253" s="24">
        <f t="shared" si="227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12"/>
        <v>83</v>
      </c>
      <c r="E254" s="465">
        <f t="shared" si="213"/>
        <v>37</v>
      </c>
      <c r="F254" s="147">
        <f t="shared" si="214"/>
        <v>46</v>
      </c>
      <c r="G254" s="466">
        <v>3</v>
      </c>
      <c r="H254" s="467">
        <v>2</v>
      </c>
      <c r="I254" s="468">
        <v>0</v>
      </c>
      <c r="J254" s="467">
        <v>0</v>
      </c>
      <c r="K254" s="468">
        <v>0</v>
      </c>
      <c r="L254" s="467">
        <v>1</v>
      </c>
      <c r="M254" s="468">
        <v>0</v>
      </c>
      <c r="N254" s="467">
        <v>0</v>
      </c>
      <c r="O254" s="468">
        <v>0</v>
      </c>
      <c r="P254" s="467">
        <v>0</v>
      </c>
      <c r="Q254" s="468">
        <v>0</v>
      </c>
      <c r="R254" s="467">
        <v>0</v>
      </c>
      <c r="S254" s="468">
        <v>3</v>
      </c>
      <c r="T254" s="469">
        <v>1</v>
      </c>
      <c r="U254" s="468">
        <v>1</v>
      </c>
      <c r="V254" s="469">
        <v>2</v>
      </c>
      <c r="W254" s="468">
        <v>15</v>
      </c>
      <c r="X254" s="469">
        <v>12</v>
      </c>
      <c r="Y254" s="468">
        <v>5</v>
      </c>
      <c r="Z254" s="469">
        <v>10</v>
      </c>
      <c r="AA254" s="468">
        <v>5</v>
      </c>
      <c r="AB254" s="469">
        <v>10</v>
      </c>
      <c r="AC254" s="468">
        <v>4</v>
      </c>
      <c r="AD254" s="469">
        <v>5</v>
      </c>
      <c r="AE254" s="468">
        <v>1</v>
      </c>
      <c r="AF254" s="469">
        <v>3</v>
      </c>
      <c r="AG254" s="468">
        <v>0</v>
      </c>
      <c r="AH254" s="469">
        <v>0</v>
      </c>
      <c r="AI254" s="468">
        <v>0</v>
      </c>
      <c r="AJ254" s="469">
        <v>0</v>
      </c>
      <c r="AK254" s="468">
        <v>0</v>
      </c>
      <c r="AL254" s="469">
        <v>0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2</v>
      </c>
      <c r="AU254" s="469">
        <v>0</v>
      </c>
      <c r="AV254" s="447"/>
      <c r="AW254" s="466">
        <v>0</v>
      </c>
      <c r="AX254" s="469">
        <v>0</v>
      </c>
      <c r="AY254" t="str">
        <f t="shared" si="215"/>
        <v/>
      </c>
      <c r="CA254" s="23" t="str">
        <f t="shared" si="216"/>
        <v/>
      </c>
      <c r="CB254" s="23" t="str">
        <f t="shared" si="217"/>
        <v/>
      </c>
      <c r="CC254" s="87"/>
      <c r="CD254" s="87"/>
      <c r="CE254" s="87"/>
      <c r="CF254" s="23" t="str">
        <f t="shared" si="218"/>
        <v/>
      </c>
      <c r="CG254" s="87"/>
      <c r="CH254" s="23" t="str">
        <f t="shared" si="219"/>
        <v/>
      </c>
      <c r="CI254" s="23" t="str">
        <f t="shared" si="220"/>
        <v/>
      </c>
      <c r="CJ254" s="87"/>
      <c r="CK254" s="23" t="str">
        <f t="shared" si="221"/>
        <v/>
      </c>
      <c r="CL254" s="23" t="str">
        <f t="shared" si="222"/>
        <v/>
      </c>
      <c r="CO254" s="24">
        <f t="shared" si="223"/>
        <v>0</v>
      </c>
      <c r="CP254" s="24">
        <f t="shared" si="224"/>
        <v>0</v>
      </c>
      <c r="CQ254" s="87"/>
      <c r="CR254" s="87"/>
      <c r="CS254" s="87"/>
      <c r="CT254" s="24">
        <f t="shared" si="225"/>
        <v>0</v>
      </c>
      <c r="CU254" s="87"/>
      <c r="CV254" s="24">
        <f t="shared" si="226"/>
        <v>0</v>
      </c>
      <c r="CW254" s="24">
        <f t="shared" si="226"/>
        <v>0</v>
      </c>
      <c r="CX254" s="87"/>
      <c r="CY254" s="24">
        <f t="shared" si="227"/>
        <v>0</v>
      </c>
      <c r="CZ254" s="24">
        <f t="shared" si="227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12"/>
        <v>48</v>
      </c>
      <c r="E255" s="465">
        <f t="shared" si="213"/>
        <v>15</v>
      </c>
      <c r="F255" s="147">
        <f t="shared" si="214"/>
        <v>33</v>
      </c>
      <c r="G255" s="473">
        <v>3</v>
      </c>
      <c r="H255" s="474">
        <v>4</v>
      </c>
      <c r="I255" s="475">
        <v>0</v>
      </c>
      <c r="J255" s="474">
        <v>0</v>
      </c>
      <c r="K255" s="475">
        <v>1</v>
      </c>
      <c r="L255" s="474">
        <v>0</v>
      </c>
      <c r="M255" s="475">
        <v>0</v>
      </c>
      <c r="N255" s="474">
        <v>0</v>
      </c>
      <c r="O255" s="475">
        <v>0</v>
      </c>
      <c r="P255" s="474">
        <v>1</v>
      </c>
      <c r="Q255" s="475">
        <v>0</v>
      </c>
      <c r="R255" s="474">
        <v>0</v>
      </c>
      <c r="S255" s="475">
        <v>0</v>
      </c>
      <c r="T255" s="476">
        <v>0</v>
      </c>
      <c r="U255" s="475">
        <v>0</v>
      </c>
      <c r="V255" s="476">
        <v>2</v>
      </c>
      <c r="W255" s="475">
        <v>2</v>
      </c>
      <c r="X255" s="476">
        <v>9</v>
      </c>
      <c r="Y255" s="475">
        <v>0</v>
      </c>
      <c r="Z255" s="476">
        <v>5</v>
      </c>
      <c r="AA255" s="475">
        <v>5</v>
      </c>
      <c r="AB255" s="476">
        <v>7</v>
      </c>
      <c r="AC255" s="475">
        <v>3</v>
      </c>
      <c r="AD255" s="476">
        <v>1</v>
      </c>
      <c r="AE255" s="475">
        <v>1</v>
      </c>
      <c r="AF255" s="476">
        <v>4</v>
      </c>
      <c r="AG255" s="475">
        <v>0</v>
      </c>
      <c r="AH255" s="476">
        <v>0</v>
      </c>
      <c r="AI255" s="475">
        <v>0</v>
      </c>
      <c r="AJ255" s="476">
        <v>0</v>
      </c>
      <c r="AK255" s="475">
        <v>0</v>
      </c>
      <c r="AL255" s="476">
        <v>0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2</v>
      </c>
      <c r="AV255" s="469">
        <v>0</v>
      </c>
      <c r="AW255" s="473">
        <v>0</v>
      </c>
      <c r="AX255" s="476">
        <v>0</v>
      </c>
      <c r="AY255" t="str">
        <f t="shared" si="215"/>
        <v/>
      </c>
      <c r="CA255" s="23" t="str">
        <f t="shared" si="216"/>
        <v/>
      </c>
      <c r="CB255" s="23" t="str">
        <f t="shared" si="217"/>
        <v/>
      </c>
      <c r="CC255" s="87"/>
      <c r="CD255" s="87"/>
      <c r="CE255" s="87"/>
      <c r="CF255" s="23" t="str">
        <f t="shared" si="218"/>
        <v/>
      </c>
      <c r="CG255" s="87"/>
      <c r="CH255" s="23" t="str">
        <f t="shared" si="219"/>
        <v/>
      </c>
      <c r="CI255" s="23" t="str">
        <f t="shared" si="220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21"/>
        <v/>
      </c>
      <c r="CL255" s="23" t="str">
        <f t="shared" si="222"/>
        <v/>
      </c>
      <c r="CO255" s="24">
        <f t="shared" si="223"/>
        <v>0</v>
      </c>
      <c r="CP255" s="24">
        <f t="shared" si="224"/>
        <v>0</v>
      </c>
      <c r="CQ255" s="87"/>
      <c r="CR255" s="87"/>
      <c r="CS255" s="87"/>
      <c r="CT255" s="24">
        <f t="shared" si="225"/>
        <v>0</v>
      </c>
      <c r="CU255" s="87"/>
      <c r="CV255" s="24">
        <f t="shared" si="226"/>
        <v>0</v>
      </c>
      <c r="CW255" s="24">
        <f t="shared" si="226"/>
        <v>0</v>
      </c>
      <c r="CX255" s="24">
        <f>IF(AND($D255&gt;0,AV255=""),1,IF(AV255&gt;$D255,1,0))</f>
        <v>0</v>
      </c>
      <c r="CY255" s="24">
        <f t="shared" si="227"/>
        <v>0</v>
      </c>
      <c r="CZ255" s="24">
        <f t="shared" si="227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12"/>
        <v>9</v>
      </c>
      <c r="E256" s="465">
        <f t="shared" si="213"/>
        <v>6</v>
      </c>
      <c r="F256" s="147">
        <f t="shared" si="214"/>
        <v>3</v>
      </c>
      <c r="G256" s="473">
        <v>0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1</v>
      </c>
      <c r="T256" s="476">
        <v>0</v>
      </c>
      <c r="U256" s="475">
        <v>1</v>
      </c>
      <c r="V256" s="476">
        <v>1</v>
      </c>
      <c r="W256" s="475">
        <v>1</v>
      </c>
      <c r="X256" s="476">
        <v>0</v>
      </c>
      <c r="Y256" s="475">
        <v>0</v>
      </c>
      <c r="Z256" s="476">
        <v>0</v>
      </c>
      <c r="AA256" s="475">
        <v>1</v>
      </c>
      <c r="AB256" s="476">
        <v>0</v>
      </c>
      <c r="AC256" s="475">
        <v>1</v>
      </c>
      <c r="AD256" s="476">
        <v>1</v>
      </c>
      <c r="AE256" s="475">
        <v>1</v>
      </c>
      <c r="AF256" s="476">
        <v>1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5"/>
        <v/>
      </c>
      <c r="CA256" s="23" t="str">
        <f t="shared" si="216"/>
        <v/>
      </c>
      <c r="CB256" s="23" t="str">
        <f t="shared" si="217"/>
        <v/>
      </c>
      <c r="CC256" s="87"/>
      <c r="CD256" s="87"/>
      <c r="CE256" s="87"/>
      <c r="CF256" s="23" t="str">
        <f t="shared" si="218"/>
        <v/>
      </c>
      <c r="CG256" s="87"/>
      <c r="CH256" s="23" t="str">
        <f t="shared" si="219"/>
        <v/>
      </c>
      <c r="CI256" s="23" t="str">
        <f t="shared" si="220"/>
        <v/>
      </c>
      <c r="CJ256" s="87"/>
      <c r="CK256" s="23" t="str">
        <f t="shared" si="221"/>
        <v/>
      </c>
      <c r="CL256" s="23" t="str">
        <f t="shared" si="222"/>
        <v/>
      </c>
      <c r="CO256" s="24">
        <f t="shared" si="223"/>
        <v>0</v>
      </c>
      <c r="CP256" s="24">
        <f t="shared" si="224"/>
        <v>0</v>
      </c>
      <c r="CQ256" s="87"/>
      <c r="CR256" s="87"/>
      <c r="CS256" s="87"/>
      <c r="CT256" s="24">
        <f t="shared" si="225"/>
        <v>0</v>
      </c>
      <c r="CU256" s="87"/>
      <c r="CV256" s="24">
        <f t="shared" si="226"/>
        <v>0</v>
      </c>
      <c r="CW256" s="24">
        <f t="shared" si="226"/>
        <v>0</v>
      </c>
      <c r="CX256" s="87"/>
      <c r="CY256" s="24">
        <f t="shared" si="227"/>
        <v>0</v>
      </c>
      <c r="CZ256" s="24">
        <f t="shared" si="227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12"/>
        <v>11</v>
      </c>
      <c r="E257" s="109">
        <f>SUM(+I257+K257+M257+O257+Q257+S257+U257+W257+Y257+AA257+AC257+AE257+AG257+AI257+AK257)</f>
        <v>5</v>
      </c>
      <c r="F257" s="78">
        <f>SUM(+J257+L257+N257+P257+R257+T257+V257+X257+Z257+AB257+AD257+AF257+AH257+AJ257+AL257)</f>
        <v>6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1</v>
      </c>
      <c r="X257" s="454">
        <v>1</v>
      </c>
      <c r="Y257" s="453">
        <v>1</v>
      </c>
      <c r="Z257" s="454">
        <v>4</v>
      </c>
      <c r="AA257" s="453">
        <v>3</v>
      </c>
      <c r="AB257" s="454">
        <v>1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5"/>
        <v/>
      </c>
      <c r="CA257" s="23" t="str">
        <f t="shared" si="216"/>
        <v/>
      </c>
      <c r="CB257" s="23" t="str">
        <f t="shared" si="217"/>
        <v/>
      </c>
      <c r="CC257" s="87"/>
      <c r="CD257" s="87"/>
      <c r="CE257" s="87"/>
      <c r="CF257" s="23" t="str">
        <f t="shared" si="218"/>
        <v/>
      </c>
      <c r="CG257" s="87"/>
      <c r="CH257" s="23" t="str">
        <f t="shared" si="219"/>
        <v/>
      </c>
      <c r="CI257" s="23" t="str">
        <f t="shared" si="220"/>
        <v/>
      </c>
      <c r="CJ257" s="87"/>
      <c r="CK257" s="23" t="str">
        <f t="shared" si="221"/>
        <v/>
      </c>
      <c r="CL257" s="23" t="str">
        <f t="shared" si="222"/>
        <v/>
      </c>
      <c r="CO257" s="24">
        <f t="shared" si="223"/>
        <v>0</v>
      </c>
      <c r="CP257" s="24">
        <f t="shared" si="224"/>
        <v>0</v>
      </c>
      <c r="CQ257" s="87"/>
      <c r="CR257" s="87"/>
      <c r="CS257" s="87"/>
      <c r="CT257" s="24">
        <f t="shared" si="225"/>
        <v>0</v>
      </c>
      <c r="CU257" s="87"/>
      <c r="CV257" s="24">
        <f t="shared" si="226"/>
        <v>0</v>
      </c>
      <c r="CW257" s="24">
        <f t="shared" si="226"/>
        <v>0</v>
      </c>
      <c r="CX257" s="87"/>
      <c r="CY257" s="24">
        <f t="shared" si="227"/>
        <v>0</v>
      </c>
      <c r="CZ257" s="24">
        <f t="shared" si="227"/>
        <v>0</v>
      </c>
    </row>
    <row r="258" spans="1:104" ht="15" customHeight="1" x14ac:dyDescent="0.25">
      <c r="A258" s="1322" t="s">
        <v>101</v>
      </c>
      <c r="B258" s="1325" t="s">
        <v>296</v>
      </c>
      <c r="C258" s="1325"/>
      <c r="D258" s="712">
        <f t="shared" si="212"/>
        <v>25</v>
      </c>
      <c r="E258" s="139">
        <f>SUM(O258+Q258+S258+U258+W258+Y258+AA258+AC258+AE258+AG258+AI258+AK258)</f>
        <v>7</v>
      </c>
      <c r="F258" s="661">
        <f>SUM(P258+R258+T258+V258+X258+Z258+AB258+AD258+AF258+AH258+AJ258+AL258)</f>
        <v>18</v>
      </c>
      <c r="G258" s="703"/>
      <c r="H258" s="683"/>
      <c r="I258" s="703"/>
      <c r="J258" s="683"/>
      <c r="K258" s="703"/>
      <c r="L258" s="683"/>
      <c r="M258" s="703"/>
      <c r="N258" s="683"/>
      <c r="O258" s="646">
        <v>0</v>
      </c>
      <c r="P258" s="443">
        <v>0</v>
      </c>
      <c r="Q258" s="646">
        <v>0</v>
      </c>
      <c r="R258" s="443">
        <v>0</v>
      </c>
      <c r="S258" s="646">
        <v>0</v>
      </c>
      <c r="T258" s="687">
        <v>0</v>
      </c>
      <c r="U258" s="646">
        <v>1</v>
      </c>
      <c r="V258" s="687">
        <v>1</v>
      </c>
      <c r="W258" s="646">
        <v>0</v>
      </c>
      <c r="X258" s="687">
        <v>0</v>
      </c>
      <c r="Y258" s="646">
        <v>0</v>
      </c>
      <c r="Z258" s="687">
        <v>1</v>
      </c>
      <c r="AA258" s="646">
        <v>4</v>
      </c>
      <c r="AB258" s="687">
        <v>11</v>
      </c>
      <c r="AC258" s="646">
        <v>2</v>
      </c>
      <c r="AD258" s="687">
        <v>4</v>
      </c>
      <c r="AE258" s="646">
        <v>0</v>
      </c>
      <c r="AF258" s="687">
        <v>1</v>
      </c>
      <c r="AG258" s="646">
        <v>0</v>
      </c>
      <c r="AH258" s="687">
        <v>0</v>
      </c>
      <c r="AI258" s="646">
        <v>0</v>
      </c>
      <c r="AJ258" s="687">
        <v>0</v>
      </c>
      <c r="AK258" s="646">
        <v>0</v>
      </c>
      <c r="AL258" s="687">
        <v>0</v>
      </c>
      <c r="AM258" s="458">
        <v>0</v>
      </c>
      <c r="AN258" s="459">
        <v>0</v>
      </c>
      <c r="AO258" s="716">
        <v>25</v>
      </c>
      <c r="AP258" s="460">
        <v>25</v>
      </c>
      <c r="AQ258" s="646">
        <v>3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5"/>
        <v/>
      </c>
      <c r="CA258" s="23" t="str">
        <f t="shared" si="216"/>
        <v/>
      </c>
      <c r="CB258" s="23" t="str">
        <f t="shared" si="217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8"/>
        <v/>
      </c>
      <c r="CG258" s="87"/>
      <c r="CH258" s="23" t="str">
        <f t="shared" si="219"/>
        <v/>
      </c>
      <c r="CI258" s="23" t="str">
        <f t="shared" si="220"/>
        <v/>
      </c>
      <c r="CJ258" s="87"/>
      <c r="CK258" s="23" t="str">
        <f t="shared" si="221"/>
        <v/>
      </c>
      <c r="CL258" s="23" t="str">
        <f t="shared" si="222"/>
        <v/>
      </c>
      <c r="CO258" s="24">
        <f t="shared" si="223"/>
        <v>0</v>
      </c>
      <c r="CP258" s="24">
        <f t="shared" si="224"/>
        <v>0</v>
      </c>
      <c r="CQ258" s="24">
        <f>IF(AND($D258&gt;0,AO258=""),1,IF(AO258&gt;$D258,1,0))</f>
        <v>0</v>
      </c>
      <c r="CR258" s="24">
        <f t="shared" ref="CR258:CS259" si="229">IF(AND($D258&gt;0,AP258=""),1,IF(AP258&gt;$D258,1,0))</f>
        <v>0</v>
      </c>
      <c r="CS258" s="24">
        <f t="shared" si="229"/>
        <v>0</v>
      </c>
      <c r="CT258" s="24">
        <f t="shared" si="225"/>
        <v>0</v>
      </c>
      <c r="CU258" s="87"/>
      <c r="CV258" s="24">
        <f t="shared" si="226"/>
        <v>0</v>
      </c>
      <c r="CW258" s="24">
        <f t="shared" si="226"/>
        <v>0</v>
      </c>
      <c r="CX258" s="87"/>
      <c r="CY258" s="24">
        <f t="shared" si="227"/>
        <v>0</v>
      </c>
      <c r="CZ258" s="24">
        <f t="shared" si="227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12"/>
        <v>54</v>
      </c>
      <c r="E259" s="465">
        <f>SUM(O259+Q259+S259+U259+W259+Y259+AA259+AC259+AE259+AG259+AI259+AK259)</f>
        <v>22</v>
      </c>
      <c r="F259" s="147">
        <f>SUM(N259+P259+R259+T259+V259+X259+Z259+AB259+AD259+AF259+AH259+AJ259+AL259)</f>
        <v>32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4</v>
      </c>
      <c r="V259" s="469">
        <v>2</v>
      </c>
      <c r="W259" s="468">
        <v>6</v>
      </c>
      <c r="X259" s="469">
        <v>7</v>
      </c>
      <c r="Y259" s="468">
        <v>0</v>
      </c>
      <c r="Z259" s="469">
        <v>1</v>
      </c>
      <c r="AA259" s="468">
        <v>3</v>
      </c>
      <c r="AB259" s="469">
        <v>14</v>
      </c>
      <c r="AC259" s="468">
        <v>7</v>
      </c>
      <c r="AD259" s="469">
        <v>7</v>
      </c>
      <c r="AE259" s="468">
        <v>2</v>
      </c>
      <c r="AF259" s="469">
        <v>1</v>
      </c>
      <c r="AG259" s="468">
        <v>0</v>
      </c>
      <c r="AH259" s="469">
        <v>0</v>
      </c>
      <c r="AI259" s="468">
        <v>0</v>
      </c>
      <c r="AJ259" s="469">
        <v>0</v>
      </c>
      <c r="AK259" s="468">
        <v>0</v>
      </c>
      <c r="AL259" s="469">
        <v>0</v>
      </c>
      <c r="AM259" s="470">
        <v>0</v>
      </c>
      <c r="AN259" s="471">
        <v>0</v>
      </c>
      <c r="AO259" s="446"/>
      <c r="AP259" s="447"/>
      <c r="AQ259" s="461">
        <v>10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5"/>
        <v/>
      </c>
      <c r="CA259" s="23" t="str">
        <f t="shared" si="216"/>
        <v/>
      </c>
      <c r="CB259" s="23" t="str">
        <f t="shared" si="217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8"/>
        <v/>
      </c>
      <c r="CG259" s="87"/>
      <c r="CH259" s="23" t="str">
        <f t="shared" si="219"/>
        <v/>
      </c>
      <c r="CI259" s="23" t="str">
        <f t="shared" si="220"/>
        <v/>
      </c>
      <c r="CJ259" s="87"/>
      <c r="CK259" s="23" t="str">
        <f t="shared" si="221"/>
        <v/>
      </c>
      <c r="CL259" s="23" t="str">
        <f t="shared" si="222"/>
        <v/>
      </c>
      <c r="CO259" s="24">
        <f t="shared" si="223"/>
        <v>0</v>
      </c>
      <c r="CP259" s="24">
        <f t="shared" si="224"/>
        <v>0</v>
      </c>
      <c r="CQ259" s="87"/>
      <c r="CR259" s="87"/>
      <c r="CS259" s="24">
        <f t="shared" si="229"/>
        <v>0</v>
      </c>
      <c r="CT259" s="24">
        <f t="shared" si="225"/>
        <v>0</v>
      </c>
      <c r="CU259" s="87"/>
      <c r="CV259" s="24">
        <f t="shared" si="226"/>
        <v>0</v>
      </c>
      <c r="CW259" s="24">
        <f t="shared" si="226"/>
        <v>0</v>
      </c>
      <c r="CX259" s="87"/>
      <c r="CY259" s="24">
        <f t="shared" si="227"/>
        <v>0</v>
      </c>
      <c r="CZ259" s="24">
        <f t="shared" si="227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12"/>
        <v>22</v>
      </c>
      <c r="E260" s="465">
        <f>SUM(M260+O260+Q260+S260+U260+W260+Y260+AA260+AC260+AE260+AG260+AI260+AK260)</f>
        <v>7</v>
      </c>
      <c r="F260" s="147">
        <f>SUM(N260+P260+R260+T260+V260+X260+Z260+AB260+AD260+AF260+AH260+AJ260+AL260)</f>
        <v>15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1</v>
      </c>
      <c r="V260" s="469">
        <v>1</v>
      </c>
      <c r="W260" s="468">
        <v>1</v>
      </c>
      <c r="X260" s="469">
        <v>0</v>
      </c>
      <c r="Y260" s="468">
        <v>0</v>
      </c>
      <c r="Z260" s="469">
        <v>1</v>
      </c>
      <c r="AA260" s="468">
        <v>3</v>
      </c>
      <c r="AB260" s="469">
        <v>10</v>
      </c>
      <c r="AC260" s="468">
        <v>2</v>
      </c>
      <c r="AD260" s="469">
        <v>3</v>
      </c>
      <c r="AE260" s="468">
        <v>0</v>
      </c>
      <c r="AF260" s="469">
        <v>0</v>
      </c>
      <c r="AG260" s="468">
        <v>0</v>
      </c>
      <c r="AH260" s="469">
        <v>0</v>
      </c>
      <c r="AI260" s="468">
        <v>0</v>
      </c>
      <c r="AJ260" s="469">
        <v>0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5"/>
        <v/>
      </c>
      <c r="CA260" s="23" t="str">
        <f t="shared" si="216"/>
        <v/>
      </c>
      <c r="CB260" s="23" t="str">
        <f t="shared" si="217"/>
        <v/>
      </c>
      <c r="CC260" s="87"/>
      <c r="CD260" s="87"/>
      <c r="CE260" s="87"/>
      <c r="CF260" s="23" t="str">
        <f t="shared" si="218"/>
        <v/>
      </c>
      <c r="CG260" s="87"/>
      <c r="CH260" s="23" t="str">
        <f t="shared" si="219"/>
        <v/>
      </c>
      <c r="CI260" s="23" t="str">
        <f t="shared" si="220"/>
        <v/>
      </c>
      <c r="CJ260" s="87"/>
      <c r="CK260" s="23" t="str">
        <f t="shared" si="221"/>
        <v/>
      </c>
      <c r="CL260" s="23" t="str">
        <f t="shared" si="222"/>
        <v/>
      </c>
      <c r="CO260" s="24">
        <f t="shared" si="223"/>
        <v>0</v>
      </c>
      <c r="CP260" s="24">
        <f t="shared" si="224"/>
        <v>0</v>
      </c>
      <c r="CQ260" s="87"/>
      <c r="CR260" s="87"/>
      <c r="CS260" s="87"/>
      <c r="CT260" s="24">
        <f t="shared" si="225"/>
        <v>0</v>
      </c>
      <c r="CU260" s="87"/>
      <c r="CV260" s="24">
        <f t="shared" si="226"/>
        <v>0</v>
      </c>
      <c r="CW260" s="24">
        <f t="shared" si="226"/>
        <v>0</v>
      </c>
      <c r="CX260" s="87"/>
      <c r="CY260" s="24">
        <f t="shared" si="227"/>
        <v>0</v>
      </c>
      <c r="CZ260" s="24">
        <f t="shared" si="227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12"/>
        <v>31</v>
      </c>
      <c r="E261" s="465">
        <f>SUM(M261+O261+Q261+S261+U261+W261+Y261+AA261+AC261+AE261+AG261+AI261+AK261)</f>
        <v>12</v>
      </c>
      <c r="F261" s="147">
        <f>SUM(N261+P261+R261+T261+V261+X261+Z261+AB261+AD261+AF261+AH261+AJ261+AL261)</f>
        <v>19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2</v>
      </c>
      <c r="V261" s="476">
        <v>1</v>
      </c>
      <c r="W261" s="475">
        <v>2</v>
      </c>
      <c r="X261" s="476">
        <v>5</v>
      </c>
      <c r="Y261" s="475">
        <v>0</v>
      </c>
      <c r="Z261" s="476">
        <v>1</v>
      </c>
      <c r="AA261" s="475">
        <v>3</v>
      </c>
      <c r="AB261" s="476">
        <v>7</v>
      </c>
      <c r="AC261" s="475">
        <v>4</v>
      </c>
      <c r="AD261" s="476">
        <v>4</v>
      </c>
      <c r="AE261" s="475">
        <v>1</v>
      </c>
      <c r="AF261" s="476">
        <v>1</v>
      </c>
      <c r="AG261" s="475">
        <v>0</v>
      </c>
      <c r="AH261" s="476">
        <v>0</v>
      </c>
      <c r="AI261" s="475">
        <v>0</v>
      </c>
      <c r="AJ261" s="476">
        <v>0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5"/>
        <v/>
      </c>
      <c r="CA261" s="23" t="str">
        <f t="shared" si="216"/>
        <v/>
      </c>
      <c r="CB261" s="23" t="str">
        <f t="shared" si="217"/>
        <v/>
      </c>
      <c r="CC261" s="87"/>
      <c r="CD261" s="87"/>
      <c r="CE261" s="87"/>
      <c r="CF261" s="23" t="str">
        <f t="shared" si="218"/>
        <v/>
      </c>
      <c r="CG261" s="87"/>
      <c r="CH261" s="23" t="str">
        <f t="shared" si="219"/>
        <v/>
      </c>
      <c r="CI261" s="23" t="str">
        <f t="shared" si="220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21"/>
        <v/>
      </c>
      <c r="CL261" s="23" t="str">
        <f t="shared" si="222"/>
        <v/>
      </c>
      <c r="CO261" s="24">
        <f t="shared" si="223"/>
        <v>0</v>
      </c>
      <c r="CP261" s="24">
        <f t="shared" si="224"/>
        <v>0</v>
      </c>
      <c r="CQ261" s="87"/>
      <c r="CR261" s="87"/>
      <c r="CS261" s="87"/>
      <c r="CT261" s="24">
        <f t="shared" si="225"/>
        <v>0</v>
      </c>
      <c r="CU261" s="87"/>
      <c r="CV261" s="24">
        <f t="shared" si="226"/>
        <v>0</v>
      </c>
      <c r="CW261" s="24">
        <f t="shared" si="226"/>
        <v>0</v>
      </c>
      <c r="CX261" s="24">
        <f>IF(AND($D261&gt;0,AV261=""),1,IF(AV261&gt;$D261,1,0))</f>
        <v>0</v>
      </c>
      <c r="CY261" s="24">
        <f t="shared" si="227"/>
        <v>0</v>
      </c>
      <c r="CZ261" s="24">
        <f t="shared" si="227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12"/>
        <v>3</v>
      </c>
      <c r="E262" s="465">
        <f>SUM(M262+O262+Q262+S262+U262+W262+Y262+AA262+AC262+AE262+AG262+AI262+AK262)</f>
        <v>1</v>
      </c>
      <c r="F262" s="147">
        <f>SUM(N262+P262+R262+T262+V262+X262+Z262+AB262+AD262+AF262+AH262+AJ262+AL262)</f>
        <v>2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0</v>
      </c>
      <c r="AB262" s="476">
        <v>0</v>
      </c>
      <c r="AC262" s="475">
        <v>0</v>
      </c>
      <c r="AD262" s="476">
        <v>1</v>
      </c>
      <c r="AE262" s="475">
        <v>1</v>
      </c>
      <c r="AF262" s="476">
        <v>1</v>
      </c>
      <c r="AG262" s="475">
        <v>0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5"/>
        <v/>
      </c>
      <c r="CA262" s="23" t="str">
        <f t="shared" si="216"/>
        <v/>
      </c>
      <c r="CB262" s="23" t="str">
        <f t="shared" si="217"/>
        <v/>
      </c>
      <c r="CC262" s="87"/>
      <c r="CD262" s="87"/>
      <c r="CE262" s="87"/>
      <c r="CF262" s="23" t="str">
        <f t="shared" si="218"/>
        <v/>
      </c>
      <c r="CG262" s="87"/>
      <c r="CH262" s="23" t="str">
        <f t="shared" si="219"/>
        <v/>
      </c>
      <c r="CI262" s="23" t="str">
        <f t="shared" si="220"/>
        <v/>
      </c>
      <c r="CJ262" s="87"/>
      <c r="CK262" s="23" t="str">
        <f t="shared" si="221"/>
        <v/>
      </c>
      <c r="CL262" s="23" t="str">
        <f t="shared" si="222"/>
        <v/>
      </c>
      <c r="CO262" s="24">
        <f t="shared" si="223"/>
        <v>0</v>
      </c>
      <c r="CP262" s="24">
        <f t="shared" si="224"/>
        <v>0</v>
      </c>
      <c r="CQ262" s="87"/>
      <c r="CR262" s="87"/>
      <c r="CS262" s="87"/>
      <c r="CT262" s="24">
        <f t="shared" si="225"/>
        <v>0</v>
      </c>
      <c r="CU262" s="87"/>
      <c r="CV262" s="24">
        <f t="shared" si="226"/>
        <v>0</v>
      </c>
      <c r="CW262" s="24">
        <f t="shared" si="226"/>
        <v>0</v>
      </c>
      <c r="CX262" s="87"/>
      <c r="CY262" s="24">
        <f t="shared" si="227"/>
        <v>0</v>
      </c>
      <c r="CZ262" s="24">
        <f t="shared" si="227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12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5"/>
        <v/>
      </c>
      <c r="CA263" s="23" t="str">
        <f t="shared" si="216"/>
        <v/>
      </c>
      <c r="CB263" s="23" t="str">
        <f t="shared" si="217"/>
        <v/>
      </c>
      <c r="CC263" s="87"/>
      <c r="CD263" s="87"/>
      <c r="CE263" s="87"/>
      <c r="CF263" s="23" t="str">
        <f t="shared" si="218"/>
        <v/>
      </c>
      <c r="CG263" s="87"/>
      <c r="CH263" s="23" t="str">
        <f t="shared" si="219"/>
        <v/>
      </c>
      <c r="CI263" s="23" t="str">
        <f t="shared" si="220"/>
        <v/>
      </c>
      <c r="CJ263" s="87"/>
      <c r="CK263" s="23" t="str">
        <f t="shared" si="221"/>
        <v/>
      </c>
      <c r="CL263" s="23" t="str">
        <f t="shared" si="222"/>
        <v/>
      </c>
      <c r="CO263" s="24">
        <f t="shared" si="223"/>
        <v>0</v>
      </c>
      <c r="CP263" s="24">
        <f t="shared" si="224"/>
        <v>0</v>
      </c>
      <c r="CQ263" s="87"/>
      <c r="CR263" s="87"/>
      <c r="CS263" s="87"/>
      <c r="CT263" s="24">
        <f t="shared" si="225"/>
        <v>0</v>
      </c>
      <c r="CU263" s="87"/>
      <c r="CV263" s="24">
        <f t="shared" si="226"/>
        <v>0</v>
      </c>
      <c r="CW263" s="24">
        <f t="shared" si="226"/>
        <v>0</v>
      </c>
      <c r="CX263" s="87"/>
      <c r="CY263" s="24">
        <f t="shared" si="227"/>
        <v>0</v>
      </c>
      <c r="CZ263" s="24">
        <f t="shared" si="227"/>
        <v>0</v>
      </c>
    </row>
    <row r="264" spans="1:104" ht="15" customHeight="1" x14ac:dyDescent="0.25">
      <c r="A264" s="1322" t="s">
        <v>106</v>
      </c>
      <c r="B264" s="1325" t="s">
        <v>296</v>
      </c>
      <c r="C264" s="1325"/>
      <c r="D264" s="712">
        <f t="shared" si="212"/>
        <v>20</v>
      </c>
      <c r="E264" s="484">
        <f t="shared" si="213"/>
        <v>7</v>
      </c>
      <c r="F264" s="485">
        <f t="shared" si="214"/>
        <v>13</v>
      </c>
      <c r="G264" s="646">
        <v>1</v>
      </c>
      <c r="H264" s="443">
        <v>2</v>
      </c>
      <c r="I264" s="646">
        <v>1</v>
      </c>
      <c r="J264" s="443">
        <v>0</v>
      </c>
      <c r="K264" s="646">
        <v>2</v>
      </c>
      <c r="L264" s="443">
        <v>1</v>
      </c>
      <c r="M264" s="646">
        <v>0</v>
      </c>
      <c r="N264" s="443">
        <v>2</v>
      </c>
      <c r="O264" s="646">
        <v>1</v>
      </c>
      <c r="P264" s="443">
        <v>2</v>
      </c>
      <c r="Q264" s="646">
        <v>1</v>
      </c>
      <c r="R264" s="443">
        <v>2</v>
      </c>
      <c r="S264" s="646">
        <v>1</v>
      </c>
      <c r="T264" s="443">
        <v>3</v>
      </c>
      <c r="U264" s="646">
        <v>0</v>
      </c>
      <c r="V264" s="443">
        <v>0</v>
      </c>
      <c r="W264" s="646">
        <v>0</v>
      </c>
      <c r="X264" s="443">
        <v>1</v>
      </c>
      <c r="Y264" s="646">
        <v>0</v>
      </c>
      <c r="Z264" s="443">
        <v>0</v>
      </c>
      <c r="AA264" s="646">
        <v>0</v>
      </c>
      <c r="AB264" s="443">
        <v>0</v>
      </c>
      <c r="AC264" s="646">
        <v>0</v>
      </c>
      <c r="AD264" s="443">
        <v>0</v>
      </c>
      <c r="AE264" s="646">
        <v>0</v>
      </c>
      <c r="AF264" s="443">
        <v>0</v>
      </c>
      <c r="AG264" s="646">
        <v>0</v>
      </c>
      <c r="AH264" s="443">
        <v>0</v>
      </c>
      <c r="AI264" s="646">
        <v>0</v>
      </c>
      <c r="AJ264" s="443">
        <v>0</v>
      </c>
      <c r="AK264" s="646">
        <v>0</v>
      </c>
      <c r="AL264" s="443">
        <v>0</v>
      </c>
      <c r="AM264" s="717">
        <v>0</v>
      </c>
      <c r="AN264" s="646">
        <v>0</v>
      </c>
      <c r="AO264" s="716">
        <v>11</v>
      </c>
      <c r="AP264" s="460">
        <v>13</v>
      </c>
      <c r="AQ264" s="646">
        <v>4</v>
      </c>
      <c r="AR264" s="461">
        <v>0</v>
      </c>
      <c r="AS264" s="461">
        <v>0</v>
      </c>
      <c r="AT264" s="462">
        <v>6</v>
      </c>
      <c r="AU264" s="463">
        <v>0</v>
      </c>
      <c r="AV264" s="447"/>
      <c r="AW264" s="462">
        <v>0</v>
      </c>
      <c r="AX264" s="463">
        <v>0</v>
      </c>
      <c r="AY264" t="str">
        <f t="shared" si="215"/>
        <v/>
      </c>
      <c r="CA264" s="23" t="str">
        <f t="shared" si="216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9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21"/>
        <v/>
      </c>
      <c r="CL264" s="23" t="str">
        <f t="shared" si="222"/>
        <v/>
      </c>
      <c r="CO264" s="24">
        <f t="shared" si="223"/>
        <v>0</v>
      </c>
      <c r="CP264" s="87"/>
      <c r="CQ264" s="24">
        <f>IF(AND($D264&gt;0,AO264=""),1,IF(AO264&gt;$D264,1,0))</f>
        <v>0</v>
      </c>
      <c r="CR264" s="24">
        <f t="shared" ref="CR264:CS265" si="230">IF(AND($D264&gt;0,AP264=""),1,IF(AP264&gt;$D264,1,0))</f>
        <v>0</v>
      </c>
      <c r="CS264" s="24">
        <f t="shared" si="230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6"/>
        <v>0</v>
      </c>
      <c r="CW264" s="24">
        <f t="shared" si="226"/>
        <v>0</v>
      </c>
      <c r="CX264" s="87"/>
      <c r="CY264" s="24">
        <f t="shared" si="227"/>
        <v>0</v>
      </c>
      <c r="CZ264" s="24">
        <f t="shared" si="227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12"/>
        <v>111</v>
      </c>
      <c r="E265" s="465">
        <f t="shared" si="213"/>
        <v>65</v>
      </c>
      <c r="F265" s="486">
        <f t="shared" si="214"/>
        <v>46</v>
      </c>
      <c r="G265" s="468">
        <v>2</v>
      </c>
      <c r="H265" s="467">
        <v>3</v>
      </c>
      <c r="I265" s="468">
        <v>3</v>
      </c>
      <c r="J265" s="467">
        <v>4</v>
      </c>
      <c r="K265" s="468">
        <v>7</v>
      </c>
      <c r="L265" s="467">
        <v>8</v>
      </c>
      <c r="M265" s="468">
        <v>3</v>
      </c>
      <c r="N265" s="467">
        <v>6</v>
      </c>
      <c r="O265" s="468">
        <v>17</v>
      </c>
      <c r="P265" s="467">
        <v>8</v>
      </c>
      <c r="Q265" s="468">
        <v>8</v>
      </c>
      <c r="R265" s="467">
        <v>10</v>
      </c>
      <c r="S265" s="468">
        <v>9</v>
      </c>
      <c r="T265" s="467">
        <v>7</v>
      </c>
      <c r="U265" s="468">
        <v>12</v>
      </c>
      <c r="V265" s="467">
        <v>0</v>
      </c>
      <c r="W265" s="468">
        <v>4</v>
      </c>
      <c r="X265" s="467">
        <v>0</v>
      </c>
      <c r="Y265" s="468">
        <v>0</v>
      </c>
      <c r="Z265" s="467">
        <v>0</v>
      </c>
      <c r="AA265" s="468">
        <v>0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17</v>
      </c>
      <c r="AR265" s="468">
        <v>0</v>
      </c>
      <c r="AS265" s="468">
        <v>0</v>
      </c>
      <c r="AT265" s="466">
        <v>28</v>
      </c>
      <c r="AU265" s="469">
        <v>0</v>
      </c>
      <c r="AV265" s="447"/>
      <c r="AW265" s="466">
        <v>2</v>
      </c>
      <c r="AX265" s="469">
        <v>0</v>
      </c>
      <c r="AY265" t="str">
        <f t="shared" si="215"/>
        <v/>
      </c>
      <c r="CA265" s="23" t="str">
        <f t="shared" si="216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8"/>
        <v/>
      </c>
      <c r="CG265" s="23" t="str">
        <f t="shared" ref="CG265:CG268" si="231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9"/>
        <v/>
      </c>
      <c r="CI265" s="23" t="str">
        <f t="shared" si="220"/>
        <v/>
      </c>
      <c r="CJ265" s="87"/>
      <c r="CK265" s="23" t="str">
        <f t="shared" si="221"/>
        <v/>
      </c>
      <c r="CL265" s="23" t="str">
        <f t="shared" si="222"/>
        <v/>
      </c>
      <c r="CO265" s="24">
        <f t="shared" si="223"/>
        <v>0</v>
      </c>
      <c r="CP265" s="87"/>
      <c r="CQ265" s="87"/>
      <c r="CR265" s="87"/>
      <c r="CS265" s="24">
        <f t="shared" si="230"/>
        <v>0</v>
      </c>
      <c r="CT265" s="24">
        <f t="shared" si="225"/>
        <v>0</v>
      </c>
      <c r="CU265" s="24">
        <f t="shared" si="225"/>
        <v>0</v>
      </c>
      <c r="CV265" s="24">
        <f t="shared" si="226"/>
        <v>0</v>
      </c>
      <c r="CW265" s="24">
        <f t="shared" si="226"/>
        <v>0</v>
      </c>
      <c r="CX265" s="87"/>
      <c r="CY265" s="24">
        <f t="shared" si="227"/>
        <v>0</v>
      </c>
      <c r="CZ265" s="24">
        <f t="shared" si="227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12"/>
        <v>16</v>
      </c>
      <c r="E266" s="465">
        <f t="shared" si="213"/>
        <v>11</v>
      </c>
      <c r="F266" s="486">
        <f t="shared" si="214"/>
        <v>5</v>
      </c>
      <c r="G266" s="468">
        <v>1</v>
      </c>
      <c r="H266" s="467">
        <v>1</v>
      </c>
      <c r="I266" s="468">
        <v>1</v>
      </c>
      <c r="J266" s="467">
        <v>0</v>
      </c>
      <c r="K266" s="468">
        <v>4</v>
      </c>
      <c r="L266" s="467">
        <v>1</v>
      </c>
      <c r="M266" s="468">
        <v>1</v>
      </c>
      <c r="N266" s="467">
        <v>1</v>
      </c>
      <c r="O266" s="468">
        <v>1</v>
      </c>
      <c r="P266" s="467">
        <v>0</v>
      </c>
      <c r="Q266" s="468">
        <v>1</v>
      </c>
      <c r="R266" s="467">
        <v>0</v>
      </c>
      <c r="S266" s="468">
        <v>1</v>
      </c>
      <c r="T266" s="467">
        <v>1</v>
      </c>
      <c r="U266" s="468">
        <v>1</v>
      </c>
      <c r="V266" s="467">
        <v>1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6</v>
      </c>
      <c r="AU266" s="469">
        <v>0</v>
      </c>
      <c r="AV266" s="447"/>
      <c r="AW266" s="466">
        <v>0</v>
      </c>
      <c r="AX266" s="469">
        <v>0</v>
      </c>
      <c r="AY266" t="str">
        <f t="shared" si="215"/>
        <v/>
      </c>
      <c r="CA266" s="23" t="str">
        <f t="shared" si="216"/>
        <v/>
      </c>
      <c r="CB266" s="87"/>
      <c r="CC266" s="87"/>
      <c r="CD266" s="87"/>
      <c r="CE266" s="87"/>
      <c r="CF266" s="23" t="str">
        <f t="shared" si="218"/>
        <v/>
      </c>
      <c r="CG266" s="23" t="str">
        <f t="shared" si="231"/>
        <v/>
      </c>
      <c r="CH266" s="23" t="str">
        <f t="shared" si="219"/>
        <v/>
      </c>
      <c r="CI266" s="23" t="str">
        <f t="shared" si="220"/>
        <v/>
      </c>
      <c r="CJ266" s="87"/>
      <c r="CK266" s="23" t="str">
        <f t="shared" si="221"/>
        <v/>
      </c>
      <c r="CL266" s="23" t="str">
        <f t="shared" si="222"/>
        <v/>
      </c>
      <c r="CO266" s="24">
        <f t="shared" si="223"/>
        <v>0</v>
      </c>
      <c r="CP266" s="87"/>
      <c r="CQ266" s="87"/>
      <c r="CR266" s="87"/>
      <c r="CS266" s="87"/>
      <c r="CT266" s="24">
        <f t="shared" si="225"/>
        <v>0</v>
      </c>
      <c r="CU266" s="24">
        <f t="shared" si="225"/>
        <v>0</v>
      </c>
      <c r="CV266" s="24">
        <f t="shared" si="226"/>
        <v>0</v>
      </c>
      <c r="CW266" s="24">
        <f t="shared" si="226"/>
        <v>0</v>
      </c>
      <c r="CX266" s="87"/>
      <c r="CY266" s="24">
        <f t="shared" si="227"/>
        <v>0</v>
      </c>
      <c r="CZ266" s="24">
        <f t="shared" si="227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12"/>
        <v>13</v>
      </c>
      <c r="E267" s="465">
        <f t="shared" si="213"/>
        <v>6</v>
      </c>
      <c r="F267" s="486">
        <f t="shared" si="214"/>
        <v>7</v>
      </c>
      <c r="G267" s="475">
        <v>1</v>
      </c>
      <c r="H267" s="474">
        <v>1</v>
      </c>
      <c r="I267" s="475">
        <v>0</v>
      </c>
      <c r="J267" s="474">
        <v>0</v>
      </c>
      <c r="K267" s="475">
        <v>1</v>
      </c>
      <c r="L267" s="474">
        <v>1</v>
      </c>
      <c r="M267" s="475">
        <v>0</v>
      </c>
      <c r="N267" s="474">
        <v>2</v>
      </c>
      <c r="O267" s="475">
        <v>3</v>
      </c>
      <c r="P267" s="474">
        <v>3</v>
      </c>
      <c r="Q267" s="475">
        <v>0</v>
      </c>
      <c r="R267" s="474">
        <v>0</v>
      </c>
      <c r="S267" s="475">
        <v>0</v>
      </c>
      <c r="T267" s="474">
        <v>0</v>
      </c>
      <c r="U267" s="475">
        <v>1</v>
      </c>
      <c r="V267" s="474">
        <v>0</v>
      </c>
      <c r="W267" s="475">
        <v>0</v>
      </c>
      <c r="X267" s="474">
        <v>0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4</v>
      </c>
      <c r="AU267" s="476">
        <v>0</v>
      </c>
      <c r="AV267" s="469">
        <v>0</v>
      </c>
      <c r="AW267" s="473">
        <v>0</v>
      </c>
      <c r="AX267" s="476">
        <v>0</v>
      </c>
      <c r="AY267" t="str">
        <f t="shared" si="215"/>
        <v/>
      </c>
      <c r="CA267" s="23" t="str">
        <f t="shared" si="216"/>
        <v/>
      </c>
      <c r="CB267" s="87"/>
      <c r="CC267" s="87"/>
      <c r="CD267" s="87"/>
      <c r="CE267" s="87"/>
      <c r="CF267" s="23" t="str">
        <f t="shared" si="218"/>
        <v/>
      </c>
      <c r="CG267" s="23" t="str">
        <f t="shared" si="231"/>
        <v/>
      </c>
      <c r="CH267" s="23" t="str">
        <f t="shared" si="219"/>
        <v/>
      </c>
      <c r="CI267" s="23" t="str">
        <f t="shared" si="220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21"/>
        <v/>
      </c>
      <c r="CL267" s="23" t="str">
        <f t="shared" si="222"/>
        <v/>
      </c>
      <c r="CO267" s="24">
        <f t="shared" si="223"/>
        <v>0</v>
      </c>
      <c r="CP267" s="87"/>
      <c r="CQ267" s="87"/>
      <c r="CR267" s="87"/>
      <c r="CS267" s="87"/>
      <c r="CT267" s="24">
        <f t="shared" si="225"/>
        <v>0</v>
      </c>
      <c r="CU267" s="24">
        <f t="shared" si="225"/>
        <v>0</v>
      </c>
      <c r="CV267" s="24">
        <f t="shared" si="226"/>
        <v>0</v>
      </c>
      <c r="CW267" s="24">
        <f t="shared" si="226"/>
        <v>0</v>
      </c>
      <c r="CX267" s="24">
        <f>IF(AND($D267&gt;0,AV267=""),1,IF(AV267&gt;$D267,1,0))</f>
        <v>0</v>
      </c>
      <c r="CY267" s="24">
        <f t="shared" si="227"/>
        <v>0</v>
      </c>
      <c r="CZ267" s="24">
        <f t="shared" si="227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12"/>
        <v>1</v>
      </c>
      <c r="E268" s="465">
        <f t="shared" si="213"/>
        <v>0</v>
      </c>
      <c r="F268" s="147">
        <f t="shared" si="214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0</v>
      </c>
      <c r="S268" s="475">
        <v>0</v>
      </c>
      <c r="T268" s="474">
        <v>0</v>
      </c>
      <c r="U268" s="475">
        <v>0</v>
      </c>
      <c r="V268" s="474">
        <v>1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5"/>
        <v/>
      </c>
      <c r="CA268" s="23" t="str">
        <f t="shared" si="216"/>
        <v/>
      </c>
      <c r="CB268" s="87"/>
      <c r="CC268" s="87"/>
      <c r="CD268" s="87"/>
      <c r="CE268" s="87"/>
      <c r="CF268" s="23" t="str">
        <f t="shared" si="218"/>
        <v/>
      </c>
      <c r="CG268" s="23" t="str">
        <f t="shared" si="231"/>
        <v/>
      </c>
      <c r="CH268" s="23" t="str">
        <f t="shared" si="219"/>
        <v/>
      </c>
      <c r="CI268" s="23" t="str">
        <f t="shared" si="220"/>
        <v/>
      </c>
      <c r="CJ268" s="87"/>
      <c r="CK268" s="23" t="str">
        <f t="shared" si="221"/>
        <v/>
      </c>
      <c r="CL268" s="23" t="str">
        <f t="shared" si="222"/>
        <v/>
      </c>
      <c r="CO268" s="24">
        <f t="shared" si="223"/>
        <v>0</v>
      </c>
      <c r="CP268" s="87"/>
      <c r="CQ268" s="87"/>
      <c r="CR268" s="87"/>
      <c r="CS268" s="87"/>
      <c r="CT268" s="24">
        <f t="shared" si="225"/>
        <v>0</v>
      </c>
      <c r="CU268" s="24">
        <f t="shared" si="225"/>
        <v>0</v>
      </c>
      <c r="CV268" s="24">
        <f t="shared" si="226"/>
        <v>0</v>
      </c>
      <c r="CW268" s="24">
        <f t="shared" si="226"/>
        <v>0</v>
      </c>
      <c r="CX268" s="87"/>
      <c r="CY268" s="24">
        <f t="shared" si="227"/>
        <v>0</v>
      </c>
      <c r="CZ268" s="24">
        <f t="shared" si="227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12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5"/>
        <v/>
      </c>
      <c r="CA269" s="23" t="str">
        <f t="shared" si="216"/>
        <v/>
      </c>
      <c r="CB269" s="87"/>
      <c r="CC269" s="87"/>
      <c r="CD269" s="87"/>
      <c r="CE269" s="87"/>
      <c r="CF269" s="23" t="str">
        <f t="shared" si="218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9"/>
        <v/>
      </c>
      <c r="CI269" s="23" t="str">
        <f t="shared" si="220"/>
        <v/>
      </c>
      <c r="CJ269" s="87"/>
      <c r="CK269" s="23" t="str">
        <f t="shared" si="221"/>
        <v/>
      </c>
      <c r="CL269" s="23" t="str">
        <f t="shared" si="222"/>
        <v/>
      </c>
      <c r="CO269" s="24">
        <f t="shared" si="223"/>
        <v>0</v>
      </c>
      <c r="CP269" s="87"/>
      <c r="CQ269" s="87"/>
      <c r="CR269" s="87"/>
      <c r="CS269" s="87"/>
      <c r="CT269" s="24">
        <f t="shared" si="225"/>
        <v>0</v>
      </c>
      <c r="CU269" s="24">
        <f>IF(AND($D269&gt;0,AS269=""),1,IF(AS269&gt;$D269,1,0))</f>
        <v>0</v>
      </c>
      <c r="CV269" s="24">
        <f t="shared" si="226"/>
        <v>0</v>
      </c>
      <c r="CW269" s="24">
        <f t="shared" si="226"/>
        <v>0</v>
      </c>
      <c r="CX269" s="87"/>
      <c r="CY269" s="24">
        <f t="shared" si="227"/>
        <v>0</v>
      </c>
      <c r="CZ269" s="24">
        <f t="shared" si="227"/>
        <v>0</v>
      </c>
    </row>
    <row r="270" spans="1:104" ht="15" customHeight="1" x14ac:dyDescent="0.25">
      <c r="A270" s="1322" t="s">
        <v>302</v>
      </c>
      <c r="B270" s="1325" t="s">
        <v>296</v>
      </c>
      <c r="C270" s="1325"/>
      <c r="D270" s="712">
        <f t="shared" si="212"/>
        <v>6</v>
      </c>
      <c r="E270" s="139">
        <f>SUM(G270++I270+K270+M270+O270+Q270+S270+U270+W270+Y270+AA270+AC270+AE270+AG270+AI270+AK270)</f>
        <v>3</v>
      </c>
      <c r="F270" s="661">
        <f t="shared" si="214"/>
        <v>3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3</v>
      </c>
      <c r="V270" s="463">
        <v>3</v>
      </c>
      <c r="W270" s="646">
        <v>0</v>
      </c>
      <c r="X270" s="687">
        <v>0</v>
      </c>
      <c r="Y270" s="646">
        <v>0</v>
      </c>
      <c r="Z270" s="687">
        <v>0</v>
      </c>
      <c r="AA270" s="646">
        <v>0</v>
      </c>
      <c r="AB270" s="687">
        <v>0</v>
      </c>
      <c r="AC270" s="646">
        <v>0</v>
      </c>
      <c r="AD270" s="687">
        <v>0</v>
      </c>
      <c r="AE270" s="646">
        <v>0</v>
      </c>
      <c r="AF270" s="687">
        <v>0</v>
      </c>
      <c r="AG270" s="646">
        <v>0</v>
      </c>
      <c r="AH270" s="687">
        <v>0</v>
      </c>
      <c r="AI270" s="646">
        <v>0</v>
      </c>
      <c r="AJ270" s="687">
        <v>0</v>
      </c>
      <c r="AK270" s="646">
        <v>0</v>
      </c>
      <c r="AL270" s="487">
        <v>0</v>
      </c>
      <c r="AM270" s="646">
        <v>0</v>
      </c>
      <c r="AN270" s="687">
        <v>0</v>
      </c>
      <c r="AO270" s="716">
        <v>5</v>
      </c>
      <c r="AP270" s="460">
        <v>5</v>
      </c>
      <c r="AQ270" s="646">
        <v>4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5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8"/>
        <v/>
      </c>
      <c r="CG270" s="87"/>
      <c r="CH270" s="23" t="str">
        <f t="shared" si="219"/>
        <v/>
      </c>
      <c r="CI270" s="23" t="str">
        <f t="shared" si="220"/>
        <v/>
      </c>
      <c r="CJ270" s="87"/>
      <c r="CK270" s="23" t="str">
        <f t="shared" si="221"/>
        <v/>
      </c>
      <c r="CL270" s="23" t="str">
        <f t="shared" si="222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32">IF(AND($D270&gt;0,AP270=""),1,IF(AP270&gt;$D270,1,0))</f>
        <v>0</v>
      </c>
      <c r="CS270" s="24">
        <f t="shared" si="232"/>
        <v>0</v>
      </c>
      <c r="CT270" s="24">
        <f t="shared" si="225"/>
        <v>0</v>
      </c>
      <c r="CU270" s="87"/>
      <c r="CV270" s="24">
        <f t="shared" si="226"/>
        <v>0</v>
      </c>
      <c r="CW270" s="24">
        <f t="shared" si="226"/>
        <v>0</v>
      </c>
      <c r="CX270" s="87"/>
      <c r="CY270" s="24">
        <f t="shared" si="227"/>
        <v>0</v>
      </c>
      <c r="CZ270" s="24">
        <f t="shared" si="227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12"/>
        <v>213</v>
      </c>
      <c r="E271" s="465">
        <f t="shared" si="213"/>
        <v>88</v>
      </c>
      <c r="F271" s="147">
        <f t="shared" si="214"/>
        <v>125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1</v>
      </c>
      <c r="P271" s="467">
        <v>0</v>
      </c>
      <c r="Q271" s="468">
        <v>0</v>
      </c>
      <c r="R271" s="467">
        <v>0</v>
      </c>
      <c r="S271" s="468">
        <v>0</v>
      </c>
      <c r="T271" s="469">
        <v>1</v>
      </c>
      <c r="U271" s="468">
        <v>17</v>
      </c>
      <c r="V271" s="469">
        <v>36</v>
      </c>
      <c r="W271" s="468">
        <v>53</v>
      </c>
      <c r="X271" s="469">
        <v>58</v>
      </c>
      <c r="Y271" s="468">
        <v>13</v>
      </c>
      <c r="Z271" s="469">
        <v>24</v>
      </c>
      <c r="AA271" s="468">
        <v>4</v>
      </c>
      <c r="AB271" s="469">
        <v>6</v>
      </c>
      <c r="AC271" s="468">
        <v>0</v>
      </c>
      <c r="AD271" s="469">
        <v>0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23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5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8"/>
        <v/>
      </c>
      <c r="CG271" s="87"/>
      <c r="CH271" s="23" t="str">
        <f t="shared" si="219"/>
        <v/>
      </c>
      <c r="CI271" s="23" t="str">
        <f t="shared" si="220"/>
        <v/>
      </c>
      <c r="CJ271" s="87"/>
      <c r="CK271" s="23" t="str">
        <f t="shared" si="221"/>
        <v/>
      </c>
      <c r="CL271" s="23" t="str">
        <f t="shared" si="222"/>
        <v/>
      </c>
      <c r="CO271" s="87"/>
      <c r="CP271" s="87"/>
      <c r="CQ271" s="87"/>
      <c r="CR271" s="87"/>
      <c r="CS271" s="24">
        <f t="shared" si="232"/>
        <v>0</v>
      </c>
      <c r="CT271" s="24">
        <f t="shared" si="225"/>
        <v>0</v>
      </c>
      <c r="CU271" s="87"/>
      <c r="CV271" s="24">
        <f t="shared" si="226"/>
        <v>0</v>
      </c>
      <c r="CW271" s="24">
        <f t="shared" si="226"/>
        <v>0</v>
      </c>
      <c r="CX271" s="87"/>
      <c r="CY271" s="24">
        <f t="shared" si="227"/>
        <v>0</v>
      </c>
      <c r="CZ271" s="24">
        <f t="shared" si="227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12"/>
        <v>3</v>
      </c>
      <c r="E272" s="465">
        <f t="shared" si="213"/>
        <v>2</v>
      </c>
      <c r="F272" s="147">
        <f t="shared" si="214"/>
        <v>1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2</v>
      </c>
      <c r="V272" s="469">
        <v>1</v>
      </c>
      <c r="W272" s="468">
        <v>0</v>
      </c>
      <c r="X272" s="469">
        <v>0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5"/>
        <v/>
      </c>
      <c r="CA272" s="87"/>
      <c r="CB272" s="87"/>
      <c r="CC272" s="87"/>
      <c r="CD272" s="87"/>
      <c r="CE272" s="87"/>
      <c r="CF272" s="23" t="str">
        <f t="shared" si="218"/>
        <v/>
      </c>
      <c r="CG272" s="87"/>
      <c r="CH272" s="23" t="str">
        <f t="shared" si="219"/>
        <v/>
      </c>
      <c r="CI272" s="23" t="str">
        <f t="shared" si="220"/>
        <v/>
      </c>
      <c r="CJ272" s="87"/>
      <c r="CK272" s="23" t="str">
        <f t="shared" si="221"/>
        <v/>
      </c>
      <c r="CL272" s="23" t="str">
        <f t="shared" si="222"/>
        <v/>
      </c>
      <c r="CO272" s="87"/>
      <c r="CP272" s="87"/>
      <c r="CQ272" s="87"/>
      <c r="CR272" s="87"/>
      <c r="CS272" s="87"/>
      <c r="CT272" s="24">
        <f t="shared" si="225"/>
        <v>0</v>
      </c>
      <c r="CU272" s="87"/>
      <c r="CV272" s="24">
        <f t="shared" si="226"/>
        <v>0</v>
      </c>
      <c r="CW272" s="24">
        <f t="shared" si="226"/>
        <v>0</v>
      </c>
      <c r="CX272" s="87"/>
      <c r="CY272" s="24">
        <f t="shared" si="227"/>
        <v>0</v>
      </c>
      <c r="CZ272" s="24">
        <f t="shared" si="227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12"/>
        <v>0</v>
      </c>
      <c r="E273" s="489">
        <f t="shared" si="213"/>
        <v>0</v>
      </c>
      <c r="F273" s="490">
        <f t="shared" si="214"/>
        <v>0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0</v>
      </c>
      <c r="X273" s="476">
        <v>0</v>
      </c>
      <c r="Y273" s="475">
        <v>0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5"/>
        <v/>
      </c>
      <c r="CA273" s="87"/>
      <c r="CB273" s="87"/>
      <c r="CC273" s="87"/>
      <c r="CD273" s="87"/>
      <c r="CE273" s="87"/>
      <c r="CF273" s="23" t="str">
        <f t="shared" si="218"/>
        <v/>
      </c>
      <c r="CG273" s="87"/>
      <c r="CH273" s="23" t="str">
        <f t="shared" si="219"/>
        <v/>
      </c>
      <c r="CI273" s="23" t="str">
        <f t="shared" si="220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21"/>
        <v/>
      </c>
      <c r="CL273" s="23" t="str">
        <f t="shared" si="222"/>
        <v/>
      </c>
      <c r="CO273" s="87"/>
      <c r="CP273" s="87"/>
      <c r="CQ273" s="87"/>
      <c r="CR273" s="87"/>
      <c r="CS273" s="87"/>
      <c r="CT273" s="24">
        <f t="shared" si="225"/>
        <v>0</v>
      </c>
      <c r="CU273" s="87"/>
      <c r="CV273" s="24">
        <f t="shared" si="226"/>
        <v>0</v>
      </c>
      <c r="CW273" s="24">
        <f t="shared" si="226"/>
        <v>0</v>
      </c>
      <c r="CX273" s="24">
        <f>IF(AND($D273&gt;0,AV273=""),1,IF(AV273&gt;$D273,1,0))</f>
        <v>0</v>
      </c>
      <c r="CY273" s="24">
        <f t="shared" si="227"/>
        <v>0</v>
      </c>
      <c r="CZ273" s="24">
        <f t="shared" si="227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12"/>
        <v>3</v>
      </c>
      <c r="E274" s="465">
        <f t="shared" si="213"/>
        <v>1</v>
      </c>
      <c r="F274" s="486">
        <f t="shared" si="214"/>
        <v>2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1</v>
      </c>
      <c r="X274" s="476">
        <v>1</v>
      </c>
      <c r="Y274" s="475">
        <v>0</v>
      </c>
      <c r="Z274" s="476">
        <v>1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5"/>
        <v/>
      </c>
      <c r="CA274" s="87"/>
      <c r="CB274" s="87"/>
      <c r="CC274" s="87"/>
      <c r="CD274" s="87"/>
      <c r="CE274" s="87"/>
      <c r="CF274" s="23" t="str">
        <f t="shared" si="218"/>
        <v/>
      </c>
      <c r="CG274" s="87"/>
      <c r="CH274" s="23" t="str">
        <f t="shared" si="219"/>
        <v/>
      </c>
      <c r="CI274" s="23" t="str">
        <f t="shared" si="220"/>
        <v/>
      </c>
      <c r="CJ274" s="87"/>
      <c r="CK274" s="23" t="str">
        <f t="shared" si="221"/>
        <v/>
      </c>
      <c r="CL274" s="23" t="str">
        <f t="shared" si="222"/>
        <v/>
      </c>
      <c r="CO274" s="87"/>
      <c r="CP274" s="87"/>
      <c r="CQ274" s="87"/>
      <c r="CR274" s="87"/>
      <c r="CS274" s="87"/>
      <c r="CT274" s="24">
        <f t="shared" si="225"/>
        <v>0</v>
      </c>
      <c r="CU274" s="87"/>
      <c r="CV274" s="24">
        <f t="shared" si="226"/>
        <v>0</v>
      </c>
      <c r="CW274" s="24">
        <f t="shared" si="226"/>
        <v>0</v>
      </c>
      <c r="CX274" s="87"/>
      <c r="CY274" s="24">
        <f t="shared" si="227"/>
        <v>0</v>
      </c>
      <c r="CZ274" s="24">
        <f t="shared" si="227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12"/>
        <v>0</v>
      </c>
      <c r="E275" s="109">
        <f t="shared" si="213"/>
        <v>0</v>
      </c>
      <c r="F275" s="492">
        <f t="shared" si="214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5"/>
        <v/>
      </c>
      <c r="CA275" s="87"/>
      <c r="CB275" s="87"/>
      <c r="CC275" s="87"/>
      <c r="CD275" s="87"/>
      <c r="CE275" s="87"/>
      <c r="CF275" s="23" t="str">
        <f t="shared" si="218"/>
        <v/>
      </c>
      <c r="CG275" s="87"/>
      <c r="CH275" s="23" t="str">
        <f t="shared" si="219"/>
        <v/>
      </c>
      <c r="CI275" s="23" t="str">
        <f t="shared" si="220"/>
        <v/>
      </c>
      <c r="CJ275" s="87"/>
      <c r="CK275" s="23" t="str">
        <f t="shared" si="221"/>
        <v/>
      </c>
      <c r="CL275" s="23" t="str">
        <f t="shared" si="222"/>
        <v/>
      </c>
      <c r="CO275" s="87"/>
      <c r="CP275" s="87"/>
      <c r="CQ275" s="87"/>
      <c r="CR275" s="87"/>
      <c r="CS275" s="87"/>
      <c r="CT275" s="24">
        <f t="shared" si="225"/>
        <v>0</v>
      </c>
      <c r="CU275" s="87"/>
      <c r="CV275" s="24">
        <f t="shared" si="226"/>
        <v>0</v>
      </c>
      <c r="CW275" s="24">
        <f t="shared" si="226"/>
        <v>0</v>
      </c>
      <c r="CX275" s="87"/>
      <c r="CY275" s="24">
        <f t="shared" si="227"/>
        <v>0</v>
      </c>
      <c r="CZ275" s="24">
        <f t="shared" si="227"/>
        <v>0</v>
      </c>
    </row>
    <row r="276" spans="1:104" ht="15" customHeight="1" x14ac:dyDescent="0.25">
      <c r="A276" s="1326" t="s">
        <v>303</v>
      </c>
      <c r="B276" s="1325" t="s">
        <v>296</v>
      </c>
      <c r="C276" s="1325"/>
      <c r="D276" s="712">
        <f t="shared" si="212"/>
        <v>0</v>
      </c>
      <c r="E276" s="139">
        <f t="shared" si="213"/>
        <v>0</v>
      </c>
      <c r="F276" s="140">
        <f t="shared" si="214"/>
        <v>0</v>
      </c>
      <c r="G276" s="461"/>
      <c r="H276" s="460"/>
      <c r="I276" s="461"/>
      <c r="J276" s="460"/>
      <c r="K276" s="461"/>
      <c r="L276" s="460"/>
      <c r="M276" s="461"/>
      <c r="N276" s="460"/>
      <c r="O276" s="461"/>
      <c r="P276" s="460"/>
      <c r="Q276" s="461"/>
      <c r="R276" s="460"/>
      <c r="S276" s="461"/>
      <c r="T276" s="463"/>
      <c r="U276" s="461"/>
      <c r="V276" s="463"/>
      <c r="W276" s="461"/>
      <c r="X276" s="463"/>
      <c r="Y276" s="461"/>
      <c r="Z276" s="463"/>
      <c r="AA276" s="461"/>
      <c r="AB276" s="463"/>
      <c r="AC276" s="461"/>
      <c r="AD276" s="463"/>
      <c r="AE276" s="461"/>
      <c r="AF276" s="687"/>
      <c r="AG276" s="646"/>
      <c r="AH276" s="687"/>
      <c r="AI276" s="646"/>
      <c r="AJ276" s="687"/>
      <c r="AK276" s="646"/>
      <c r="AL276" s="487"/>
      <c r="AM276" s="646"/>
      <c r="AN276" s="687"/>
      <c r="AO276" s="716"/>
      <c r="AP276" s="460"/>
      <c r="AQ276" s="646"/>
      <c r="AR276" s="461">
        <v>0</v>
      </c>
      <c r="AS276" s="461">
        <v>0</v>
      </c>
      <c r="AT276" s="462"/>
      <c r="AU276" s="463"/>
      <c r="AV276" s="447"/>
      <c r="AW276" s="462">
        <v>0</v>
      </c>
      <c r="AX276" s="463">
        <v>0</v>
      </c>
      <c r="AY276" t="str">
        <f t="shared" si="215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9"/>
        <v/>
      </c>
      <c r="CI276" s="23" t="str">
        <f t="shared" si="220"/>
        <v/>
      </c>
      <c r="CJ276" s="87"/>
      <c r="CK276" s="23" t="str">
        <f t="shared" si="221"/>
        <v/>
      </c>
      <c r="CL276" s="23" t="str">
        <f t="shared" si="222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3">IF(AND($D276&gt;0,AP276=""),1,IF(AP276&gt;$D276,1,0))</f>
        <v>0</v>
      </c>
      <c r="CS276" s="24">
        <f t="shared" si="233"/>
        <v>0</v>
      </c>
      <c r="CT276" s="24">
        <f t="shared" si="225"/>
        <v>0</v>
      </c>
      <c r="CU276" s="24">
        <f>IF(AND($D276&gt;0,AS276=""),1,IF(AS276&gt;$D276,1,0))</f>
        <v>0</v>
      </c>
      <c r="CV276" s="24">
        <f t="shared" si="226"/>
        <v>0</v>
      </c>
      <c r="CW276" s="24">
        <f t="shared" si="226"/>
        <v>0</v>
      </c>
      <c r="CX276" s="87"/>
      <c r="CY276" s="24">
        <f t="shared" si="227"/>
        <v>0</v>
      </c>
      <c r="CZ276" s="24">
        <f t="shared" si="227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12"/>
        <v>0</v>
      </c>
      <c r="E277" s="489">
        <f t="shared" si="213"/>
        <v>0</v>
      </c>
      <c r="F277" s="494">
        <f t="shared" si="214"/>
        <v>0</v>
      </c>
      <c r="G277" s="468"/>
      <c r="H277" s="467"/>
      <c r="I277" s="468"/>
      <c r="J277" s="467"/>
      <c r="K277" s="468"/>
      <c r="L277" s="467"/>
      <c r="M277" s="468"/>
      <c r="N277" s="467"/>
      <c r="O277" s="468"/>
      <c r="P277" s="467"/>
      <c r="Q277" s="468"/>
      <c r="R277" s="467"/>
      <c r="S277" s="468"/>
      <c r="T277" s="469"/>
      <c r="U277" s="468"/>
      <c r="V277" s="469"/>
      <c r="W277" s="468"/>
      <c r="X277" s="469"/>
      <c r="Y277" s="468"/>
      <c r="Z277" s="469"/>
      <c r="AA277" s="468"/>
      <c r="AB277" s="469"/>
      <c r="AC277" s="468"/>
      <c r="AD277" s="469"/>
      <c r="AE277" s="468"/>
      <c r="AF277" s="469"/>
      <c r="AG277" s="468"/>
      <c r="AH277" s="469"/>
      <c r="AI277" s="468"/>
      <c r="AJ277" s="469"/>
      <c r="AK277" s="468"/>
      <c r="AL277" s="488"/>
      <c r="AM277" s="468"/>
      <c r="AN277" s="469"/>
      <c r="AO277" s="446"/>
      <c r="AP277" s="447"/>
      <c r="AQ277" s="461"/>
      <c r="AR277" s="468">
        <v>0</v>
      </c>
      <c r="AS277" s="468">
        <v>0</v>
      </c>
      <c r="AT277" s="466"/>
      <c r="AU277" s="469"/>
      <c r="AV277" s="447"/>
      <c r="AW277" s="466">
        <v>0</v>
      </c>
      <c r="AX277" s="469">
        <v>0</v>
      </c>
      <c r="AY277" t="str">
        <f t="shared" si="215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8"/>
        <v/>
      </c>
      <c r="CG277" s="23" t="str">
        <f t="shared" ref="CG277:CG280" si="234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9"/>
        <v/>
      </c>
      <c r="CI277" s="23" t="str">
        <f t="shared" si="220"/>
        <v/>
      </c>
      <c r="CJ277" s="87"/>
      <c r="CK277" s="23" t="str">
        <f t="shared" si="221"/>
        <v/>
      </c>
      <c r="CL277" s="23" t="str">
        <f t="shared" si="222"/>
        <v/>
      </c>
      <c r="CO277" s="87"/>
      <c r="CP277" s="87"/>
      <c r="CQ277" s="87"/>
      <c r="CR277" s="87"/>
      <c r="CS277" s="24">
        <f t="shared" si="233"/>
        <v>0</v>
      </c>
      <c r="CT277" s="24">
        <f t="shared" si="225"/>
        <v>0</v>
      </c>
      <c r="CU277" s="24">
        <f t="shared" si="225"/>
        <v>0</v>
      </c>
      <c r="CV277" s="24">
        <f t="shared" si="226"/>
        <v>0</v>
      </c>
      <c r="CW277" s="24">
        <f t="shared" si="226"/>
        <v>0</v>
      </c>
      <c r="CX277" s="87"/>
      <c r="CY277" s="24">
        <f t="shared" si="227"/>
        <v>0</v>
      </c>
      <c r="CZ277" s="24">
        <f t="shared" si="227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12"/>
        <v>0</v>
      </c>
      <c r="E278" s="465">
        <f t="shared" si="213"/>
        <v>0</v>
      </c>
      <c r="F278" s="486">
        <f t="shared" si="214"/>
        <v>0</v>
      </c>
      <c r="G278" s="468"/>
      <c r="H278" s="467"/>
      <c r="I278" s="468"/>
      <c r="J278" s="467"/>
      <c r="K278" s="468"/>
      <c r="L278" s="467"/>
      <c r="M278" s="468"/>
      <c r="N278" s="467"/>
      <c r="O278" s="468"/>
      <c r="P278" s="467"/>
      <c r="Q278" s="468"/>
      <c r="R278" s="467"/>
      <c r="S278" s="468"/>
      <c r="T278" s="469"/>
      <c r="U278" s="468"/>
      <c r="V278" s="469"/>
      <c r="W278" s="468"/>
      <c r="X278" s="469"/>
      <c r="Y278" s="468"/>
      <c r="Z278" s="469"/>
      <c r="AA278" s="468"/>
      <c r="AB278" s="469"/>
      <c r="AC278" s="468"/>
      <c r="AD278" s="469"/>
      <c r="AE278" s="468"/>
      <c r="AF278" s="469"/>
      <c r="AG278" s="468"/>
      <c r="AH278" s="469"/>
      <c r="AI278" s="468"/>
      <c r="AJ278" s="469"/>
      <c r="AK278" s="468"/>
      <c r="AL278" s="488"/>
      <c r="AM278" s="468"/>
      <c r="AN278" s="469"/>
      <c r="AO278" s="446"/>
      <c r="AP278" s="447"/>
      <c r="AQ278" s="472"/>
      <c r="AR278" s="468">
        <v>0</v>
      </c>
      <c r="AS278" s="468">
        <v>0</v>
      </c>
      <c r="AT278" s="466"/>
      <c r="AU278" s="469"/>
      <c r="AV278" s="447"/>
      <c r="AW278" s="466">
        <v>0</v>
      </c>
      <c r="AX278" s="469">
        <v>0</v>
      </c>
      <c r="AY278" t="str">
        <f t="shared" si="215"/>
        <v/>
      </c>
      <c r="CA278" s="87"/>
      <c r="CB278" s="87"/>
      <c r="CC278" s="87"/>
      <c r="CD278" s="87"/>
      <c r="CE278" s="87"/>
      <c r="CF278" s="23" t="str">
        <f t="shared" si="218"/>
        <v/>
      </c>
      <c r="CG278" s="23" t="str">
        <f t="shared" si="234"/>
        <v/>
      </c>
      <c r="CH278" s="23" t="str">
        <f t="shared" si="219"/>
        <v/>
      </c>
      <c r="CI278" s="23" t="str">
        <f t="shared" si="220"/>
        <v/>
      </c>
      <c r="CJ278" s="87"/>
      <c r="CK278" s="23" t="str">
        <f t="shared" si="221"/>
        <v/>
      </c>
      <c r="CL278" s="23" t="str">
        <f t="shared" si="222"/>
        <v/>
      </c>
      <c r="CO278" s="87"/>
      <c r="CP278" s="87"/>
      <c r="CQ278" s="87"/>
      <c r="CR278" s="87"/>
      <c r="CS278" s="87"/>
      <c r="CT278" s="24">
        <f t="shared" si="225"/>
        <v>0</v>
      </c>
      <c r="CU278" s="24">
        <f t="shared" si="225"/>
        <v>0</v>
      </c>
      <c r="CV278" s="24">
        <f t="shared" si="226"/>
        <v>0</v>
      </c>
      <c r="CW278" s="24">
        <f t="shared" si="226"/>
        <v>0</v>
      </c>
      <c r="CX278" s="87"/>
      <c r="CY278" s="24">
        <f t="shared" si="227"/>
        <v>0</v>
      </c>
      <c r="CZ278" s="24">
        <f t="shared" si="227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12"/>
        <v>0</v>
      </c>
      <c r="E279" s="465">
        <f t="shared" si="213"/>
        <v>0</v>
      </c>
      <c r="F279" s="486">
        <f t="shared" si="214"/>
        <v>0</v>
      </c>
      <c r="G279" s="475"/>
      <c r="H279" s="474"/>
      <c r="I279" s="475"/>
      <c r="J279" s="474"/>
      <c r="K279" s="475"/>
      <c r="L279" s="474"/>
      <c r="M279" s="475"/>
      <c r="N279" s="474"/>
      <c r="O279" s="475"/>
      <c r="P279" s="474"/>
      <c r="Q279" s="475"/>
      <c r="R279" s="474"/>
      <c r="S279" s="475"/>
      <c r="T279" s="476"/>
      <c r="U279" s="475"/>
      <c r="V279" s="476"/>
      <c r="W279" s="468"/>
      <c r="X279" s="469"/>
      <c r="Y279" s="468"/>
      <c r="Z279" s="469"/>
      <c r="AA279" s="468"/>
      <c r="AB279" s="469"/>
      <c r="AC279" s="468"/>
      <c r="AD279" s="469"/>
      <c r="AE279" s="468"/>
      <c r="AF279" s="469"/>
      <c r="AG279" s="468"/>
      <c r="AH279" s="469"/>
      <c r="AI279" s="468"/>
      <c r="AJ279" s="469"/>
      <c r="AK279" s="468"/>
      <c r="AL279" s="488"/>
      <c r="AM279" s="468"/>
      <c r="AN279" s="469"/>
      <c r="AO279" s="446"/>
      <c r="AP279" s="447"/>
      <c r="AQ279" s="472"/>
      <c r="AR279" s="468">
        <v>0</v>
      </c>
      <c r="AS279" s="468">
        <v>0</v>
      </c>
      <c r="AT279" s="466"/>
      <c r="AU279" s="469"/>
      <c r="AV279" s="469">
        <v>0</v>
      </c>
      <c r="AW279" s="466">
        <v>0</v>
      </c>
      <c r="AX279" s="469">
        <v>0</v>
      </c>
      <c r="AY279" t="str">
        <f t="shared" si="215"/>
        <v/>
      </c>
      <c r="CA279" s="87"/>
      <c r="CB279" s="87"/>
      <c r="CC279" s="87"/>
      <c r="CD279" s="87"/>
      <c r="CE279" s="87"/>
      <c r="CF279" s="23" t="str">
        <f t="shared" si="218"/>
        <v/>
      </c>
      <c r="CG279" s="23" t="str">
        <f t="shared" si="234"/>
        <v/>
      </c>
      <c r="CH279" s="23" t="str">
        <f t="shared" si="219"/>
        <v/>
      </c>
      <c r="CI279" s="23" t="str">
        <f t="shared" si="220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21"/>
        <v/>
      </c>
      <c r="CL279" s="23" t="str">
        <f t="shared" si="222"/>
        <v/>
      </c>
      <c r="CO279" s="87"/>
      <c r="CP279" s="87"/>
      <c r="CQ279" s="87"/>
      <c r="CR279" s="87"/>
      <c r="CS279" s="87"/>
      <c r="CT279" s="24">
        <f t="shared" si="225"/>
        <v>0</v>
      </c>
      <c r="CU279" s="24">
        <f t="shared" si="225"/>
        <v>0</v>
      </c>
      <c r="CV279" s="24">
        <f t="shared" si="226"/>
        <v>0</v>
      </c>
      <c r="CW279" s="24">
        <f t="shared" si="226"/>
        <v>0</v>
      </c>
      <c r="CX279" s="24">
        <f>IF(AND($D279&gt;0,AV279=""),1,IF(AV279&gt;$D279,1,0))</f>
        <v>0</v>
      </c>
      <c r="CY279" s="24">
        <f t="shared" si="227"/>
        <v>0</v>
      </c>
      <c r="CZ279" s="24">
        <f t="shared" si="227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12"/>
        <v>0</v>
      </c>
      <c r="E280" s="465">
        <f t="shared" si="213"/>
        <v>0</v>
      </c>
      <c r="F280" s="147">
        <f t="shared" si="214"/>
        <v>0</v>
      </c>
      <c r="G280" s="473"/>
      <c r="H280" s="474"/>
      <c r="I280" s="475"/>
      <c r="J280" s="474"/>
      <c r="K280" s="475"/>
      <c r="L280" s="474"/>
      <c r="M280" s="475"/>
      <c r="N280" s="474"/>
      <c r="O280" s="475"/>
      <c r="P280" s="474"/>
      <c r="Q280" s="475"/>
      <c r="R280" s="474"/>
      <c r="S280" s="475"/>
      <c r="T280" s="476"/>
      <c r="U280" s="475"/>
      <c r="V280" s="476"/>
      <c r="W280" s="468"/>
      <c r="X280" s="469"/>
      <c r="Y280" s="468"/>
      <c r="Z280" s="469"/>
      <c r="AA280" s="468"/>
      <c r="AB280" s="469"/>
      <c r="AC280" s="468"/>
      <c r="AD280" s="469"/>
      <c r="AE280" s="468"/>
      <c r="AF280" s="469"/>
      <c r="AG280" s="468"/>
      <c r="AH280" s="469"/>
      <c r="AI280" s="468"/>
      <c r="AJ280" s="469"/>
      <c r="AK280" s="468"/>
      <c r="AL280" s="488"/>
      <c r="AM280" s="468"/>
      <c r="AN280" s="469"/>
      <c r="AO280" s="446"/>
      <c r="AP280" s="447"/>
      <c r="AQ280" s="481"/>
      <c r="AR280" s="468">
        <v>0</v>
      </c>
      <c r="AS280" s="468">
        <v>0</v>
      </c>
      <c r="AT280" s="466"/>
      <c r="AU280" s="469"/>
      <c r="AV280" s="480"/>
      <c r="AW280" s="466">
        <v>0</v>
      </c>
      <c r="AX280" s="469">
        <v>0</v>
      </c>
      <c r="AY280" t="str">
        <f t="shared" si="215"/>
        <v/>
      </c>
      <c r="CA280" s="87"/>
      <c r="CB280" s="87"/>
      <c r="CC280" s="87"/>
      <c r="CD280" s="87"/>
      <c r="CE280" s="87"/>
      <c r="CF280" s="23" t="str">
        <f t="shared" si="218"/>
        <v/>
      </c>
      <c r="CG280" s="23" t="str">
        <f t="shared" si="234"/>
        <v/>
      </c>
      <c r="CH280" s="23" t="str">
        <f t="shared" si="219"/>
        <v/>
      </c>
      <c r="CI280" s="23" t="str">
        <f t="shared" si="220"/>
        <v/>
      </c>
      <c r="CJ280" s="87"/>
      <c r="CK280" s="23" t="str">
        <f t="shared" si="221"/>
        <v/>
      </c>
      <c r="CL280" s="23" t="str">
        <f t="shared" si="222"/>
        <v/>
      </c>
      <c r="CO280" s="87"/>
      <c r="CP280" s="87"/>
      <c r="CQ280" s="87"/>
      <c r="CR280" s="87"/>
      <c r="CS280" s="87"/>
      <c r="CT280" s="24">
        <f t="shared" si="225"/>
        <v>0</v>
      </c>
      <c r="CU280" s="24">
        <f t="shared" si="225"/>
        <v>0</v>
      </c>
      <c r="CV280" s="24">
        <f t="shared" si="226"/>
        <v>0</v>
      </c>
      <c r="CW280" s="24">
        <f t="shared" si="226"/>
        <v>0</v>
      </c>
      <c r="CX280" s="87"/>
      <c r="CY280" s="24">
        <f t="shared" si="227"/>
        <v>0</v>
      </c>
      <c r="CZ280" s="24">
        <f t="shared" si="227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12"/>
        <v>0</v>
      </c>
      <c r="E281" s="109">
        <f t="shared" si="213"/>
        <v>0</v>
      </c>
      <c r="F281" s="78">
        <f t="shared" si="214"/>
        <v>0</v>
      </c>
      <c r="G281" s="451"/>
      <c r="H281" s="452"/>
      <c r="I281" s="453"/>
      <c r="J281" s="452"/>
      <c r="K281" s="453"/>
      <c r="L281" s="452"/>
      <c r="M281" s="453"/>
      <c r="N281" s="452"/>
      <c r="O281" s="453"/>
      <c r="P281" s="452"/>
      <c r="Q281" s="453"/>
      <c r="R281" s="452"/>
      <c r="S281" s="453"/>
      <c r="T281" s="454"/>
      <c r="U281" s="453"/>
      <c r="V281" s="454"/>
      <c r="W281" s="453"/>
      <c r="X281" s="454"/>
      <c r="Y281" s="453"/>
      <c r="Z281" s="454"/>
      <c r="AA281" s="495"/>
      <c r="AB281" s="496"/>
      <c r="AC281" s="495"/>
      <c r="AD281" s="496"/>
      <c r="AE281" s="495"/>
      <c r="AF281" s="496"/>
      <c r="AG281" s="495"/>
      <c r="AH281" s="496"/>
      <c r="AI281" s="495"/>
      <c r="AJ281" s="496"/>
      <c r="AK281" s="495"/>
      <c r="AL281" s="497"/>
      <c r="AM281" s="495"/>
      <c r="AN281" s="496"/>
      <c r="AO281" s="498"/>
      <c r="AP281" s="499"/>
      <c r="AQ281" s="483"/>
      <c r="AR281" s="495">
        <v>0</v>
      </c>
      <c r="AS281" s="495">
        <v>0</v>
      </c>
      <c r="AT281" s="500"/>
      <c r="AU281" s="496"/>
      <c r="AV281" s="457"/>
      <c r="AW281" s="500">
        <v>0</v>
      </c>
      <c r="AX281" s="496">
        <v>0</v>
      </c>
      <c r="AY281" t="str">
        <f t="shared" si="215"/>
        <v/>
      </c>
      <c r="CA281" s="87"/>
      <c r="CB281" s="87"/>
      <c r="CC281" s="87"/>
      <c r="CD281" s="87"/>
      <c r="CE281" s="87"/>
      <c r="CF281" s="23" t="str">
        <f t="shared" si="218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9"/>
        <v/>
      </c>
      <c r="CI281" s="23" t="str">
        <f t="shared" si="220"/>
        <v/>
      </c>
      <c r="CJ281" s="87"/>
      <c r="CK281" s="23" t="str">
        <f t="shared" si="221"/>
        <v/>
      </c>
      <c r="CL281" s="23" t="str">
        <f t="shared" si="222"/>
        <v/>
      </c>
      <c r="CO281" s="87"/>
      <c r="CP281" s="87"/>
      <c r="CQ281" s="87"/>
      <c r="CR281" s="87"/>
      <c r="CS281" s="87"/>
      <c r="CT281" s="24">
        <f t="shared" si="225"/>
        <v>0</v>
      </c>
      <c r="CU281" s="24">
        <f>IF(AND($D281&gt;0,AS281=""),1,IF(AS281&gt;$D281,1,0))</f>
        <v>0</v>
      </c>
      <c r="CV281" s="24">
        <f t="shared" si="226"/>
        <v>0</v>
      </c>
      <c r="CW281" s="24">
        <f t="shared" si="226"/>
        <v>0</v>
      </c>
      <c r="CX281" s="87"/>
      <c r="CY281" s="24">
        <f t="shared" si="227"/>
        <v>0</v>
      </c>
      <c r="CZ281" s="24">
        <f t="shared" si="227"/>
        <v>0</v>
      </c>
    </row>
    <row r="282" spans="1:104" ht="15" customHeight="1" x14ac:dyDescent="0.25">
      <c r="A282" s="1322" t="s">
        <v>108</v>
      </c>
      <c r="B282" s="1325" t="s">
        <v>296</v>
      </c>
      <c r="C282" s="1325"/>
      <c r="D282" s="501">
        <f t="shared" si="212"/>
        <v>47</v>
      </c>
      <c r="E282" s="484">
        <f t="shared" si="213"/>
        <v>12</v>
      </c>
      <c r="F282" s="502">
        <f t="shared" si="214"/>
        <v>35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1</v>
      </c>
      <c r="U282" s="461">
        <v>0</v>
      </c>
      <c r="V282" s="463">
        <v>0</v>
      </c>
      <c r="W282" s="461">
        <v>0</v>
      </c>
      <c r="X282" s="463">
        <v>2</v>
      </c>
      <c r="Y282" s="461">
        <v>1</v>
      </c>
      <c r="Z282" s="463">
        <v>2</v>
      </c>
      <c r="AA282" s="461">
        <v>0</v>
      </c>
      <c r="AB282" s="463">
        <v>9</v>
      </c>
      <c r="AC282" s="461">
        <v>7</v>
      </c>
      <c r="AD282" s="463">
        <v>14</v>
      </c>
      <c r="AE282" s="461">
        <v>4</v>
      </c>
      <c r="AF282" s="463">
        <v>7</v>
      </c>
      <c r="AG282" s="461">
        <v>0</v>
      </c>
      <c r="AH282" s="463">
        <v>0</v>
      </c>
      <c r="AI282" s="461">
        <v>0</v>
      </c>
      <c r="AJ282" s="463">
        <v>0</v>
      </c>
      <c r="AK282" s="461">
        <v>0</v>
      </c>
      <c r="AL282" s="463">
        <v>0</v>
      </c>
      <c r="AM282" s="458">
        <v>0</v>
      </c>
      <c r="AN282" s="459">
        <v>0</v>
      </c>
      <c r="AO282" s="462">
        <v>22</v>
      </c>
      <c r="AP282" s="460">
        <v>22</v>
      </c>
      <c r="AQ282" s="646">
        <v>2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5"/>
        <v/>
      </c>
      <c r="CA282" s="23" t="str">
        <f t="shared" si="216"/>
        <v/>
      </c>
      <c r="CB282" s="23" t="str">
        <f t="shared" si="217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8"/>
        <v/>
      </c>
      <c r="CG282" s="87"/>
      <c r="CH282" s="23" t="str">
        <f t="shared" si="219"/>
        <v/>
      </c>
      <c r="CI282" s="23" t="str">
        <f t="shared" si="220"/>
        <v/>
      </c>
      <c r="CJ282" s="87"/>
      <c r="CK282" s="23" t="str">
        <f t="shared" si="221"/>
        <v/>
      </c>
      <c r="CL282" s="23" t="str">
        <f t="shared" si="222"/>
        <v/>
      </c>
      <c r="CO282" s="24">
        <f t="shared" si="223"/>
        <v>0</v>
      </c>
      <c r="CP282" s="24">
        <f t="shared" si="224"/>
        <v>0</v>
      </c>
      <c r="CQ282" s="24">
        <f>IF(AND($D282&gt;0,AO282=""),1,IF(AO282&gt;$D282,1,0))</f>
        <v>0</v>
      </c>
      <c r="CR282" s="24">
        <f t="shared" ref="CR282:CS283" si="235">IF(AND($D282&gt;0,AP282=""),1,IF(AP282&gt;$D282,1,0))</f>
        <v>0</v>
      </c>
      <c r="CS282" s="24">
        <f t="shared" si="235"/>
        <v>0</v>
      </c>
      <c r="CT282" s="24">
        <f t="shared" si="225"/>
        <v>0</v>
      </c>
      <c r="CU282" s="87"/>
      <c r="CV282" s="24">
        <f t="shared" si="226"/>
        <v>0</v>
      </c>
      <c r="CW282" s="24">
        <f t="shared" si="226"/>
        <v>0</v>
      </c>
      <c r="CX282" s="87"/>
      <c r="CY282" s="24">
        <f t="shared" si="227"/>
        <v>0</v>
      </c>
      <c r="CZ282" s="24">
        <f t="shared" si="227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12"/>
        <v>102</v>
      </c>
      <c r="E283" s="465">
        <f t="shared" si="213"/>
        <v>25</v>
      </c>
      <c r="F283" s="486">
        <f t="shared" si="214"/>
        <v>77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1</v>
      </c>
      <c r="U283" s="468">
        <v>0</v>
      </c>
      <c r="V283" s="469">
        <v>1</v>
      </c>
      <c r="W283" s="468">
        <v>2</v>
      </c>
      <c r="X283" s="469">
        <v>5</v>
      </c>
      <c r="Y283" s="468">
        <v>1</v>
      </c>
      <c r="Z283" s="469">
        <v>2</v>
      </c>
      <c r="AA283" s="468">
        <v>3</v>
      </c>
      <c r="AB283" s="469">
        <v>19</v>
      </c>
      <c r="AC283" s="468">
        <v>13</v>
      </c>
      <c r="AD283" s="469">
        <v>35</v>
      </c>
      <c r="AE283" s="468">
        <v>6</v>
      </c>
      <c r="AF283" s="469">
        <v>14</v>
      </c>
      <c r="AG283" s="468">
        <v>0</v>
      </c>
      <c r="AH283" s="469">
        <v>0</v>
      </c>
      <c r="AI283" s="468">
        <v>0</v>
      </c>
      <c r="AJ283" s="469">
        <v>0</v>
      </c>
      <c r="AK283" s="468">
        <v>0</v>
      </c>
      <c r="AL283" s="469">
        <v>0</v>
      </c>
      <c r="AM283" s="470">
        <v>2</v>
      </c>
      <c r="AN283" s="471">
        <v>0</v>
      </c>
      <c r="AO283" s="446"/>
      <c r="AP283" s="447"/>
      <c r="AQ283" s="461">
        <v>16</v>
      </c>
      <c r="AR283" s="468">
        <v>0</v>
      </c>
      <c r="AS283" s="447"/>
      <c r="AT283" s="466">
        <v>1</v>
      </c>
      <c r="AU283" s="469">
        <v>0</v>
      </c>
      <c r="AV283" s="447"/>
      <c r="AW283" s="466">
        <v>0</v>
      </c>
      <c r="AX283" s="469">
        <v>0</v>
      </c>
      <c r="AY283" t="str">
        <f t="shared" si="215"/>
        <v/>
      </c>
      <c r="CA283" s="23" t="str">
        <f t="shared" si="216"/>
        <v/>
      </c>
      <c r="CB283" s="23" t="str">
        <f t="shared" si="217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8"/>
        <v/>
      </c>
      <c r="CG283" s="87"/>
      <c r="CH283" s="23" t="str">
        <f t="shared" si="219"/>
        <v/>
      </c>
      <c r="CI283" s="23" t="str">
        <f t="shared" si="220"/>
        <v/>
      </c>
      <c r="CJ283" s="87"/>
      <c r="CK283" s="23" t="str">
        <f t="shared" si="221"/>
        <v/>
      </c>
      <c r="CL283" s="23" t="str">
        <f t="shared" si="222"/>
        <v/>
      </c>
      <c r="CO283" s="24">
        <f t="shared" si="223"/>
        <v>0</v>
      </c>
      <c r="CP283" s="24">
        <f t="shared" si="224"/>
        <v>0</v>
      </c>
      <c r="CQ283" s="87"/>
      <c r="CR283" s="87"/>
      <c r="CS283" s="24">
        <f t="shared" si="235"/>
        <v>0</v>
      </c>
      <c r="CT283" s="24">
        <f t="shared" si="225"/>
        <v>0</v>
      </c>
      <c r="CU283" s="87"/>
      <c r="CV283" s="24">
        <f t="shared" si="226"/>
        <v>0</v>
      </c>
      <c r="CW283" s="24">
        <f t="shared" si="226"/>
        <v>0</v>
      </c>
      <c r="CX283" s="87"/>
      <c r="CY283" s="24">
        <f t="shared" si="227"/>
        <v>0</v>
      </c>
      <c r="CZ283" s="24">
        <f t="shared" si="227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12"/>
        <v>47</v>
      </c>
      <c r="E284" s="465">
        <f t="shared" si="213"/>
        <v>12</v>
      </c>
      <c r="F284" s="486">
        <f t="shared" si="214"/>
        <v>35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1</v>
      </c>
      <c r="U284" s="468">
        <v>0</v>
      </c>
      <c r="V284" s="469">
        <v>0</v>
      </c>
      <c r="W284" s="468">
        <v>0</v>
      </c>
      <c r="X284" s="469">
        <v>2</v>
      </c>
      <c r="Y284" s="468">
        <v>1</v>
      </c>
      <c r="Z284" s="469">
        <v>2</v>
      </c>
      <c r="AA284" s="468">
        <v>0</v>
      </c>
      <c r="AB284" s="469">
        <v>9</v>
      </c>
      <c r="AC284" s="468">
        <v>7</v>
      </c>
      <c r="AD284" s="469">
        <v>14</v>
      </c>
      <c r="AE284" s="468">
        <v>4</v>
      </c>
      <c r="AF284" s="469">
        <v>7</v>
      </c>
      <c r="AG284" s="468">
        <v>0</v>
      </c>
      <c r="AH284" s="469">
        <v>0</v>
      </c>
      <c r="AI284" s="468">
        <v>0</v>
      </c>
      <c r="AJ284" s="469">
        <v>0</v>
      </c>
      <c r="AK284" s="468">
        <v>0</v>
      </c>
      <c r="AL284" s="469">
        <v>0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5"/>
        <v/>
      </c>
      <c r="CA284" s="23" t="str">
        <f t="shared" si="216"/>
        <v/>
      </c>
      <c r="CB284" s="23" t="str">
        <f t="shared" si="217"/>
        <v/>
      </c>
      <c r="CC284" s="87"/>
      <c r="CD284" s="87"/>
      <c r="CE284" s="87"/>
      <c r="CF284" s="23" t="str">
        <f t="shared" si="218"/>
        <v/>
      </c>
      <c r="CG284" s="87"/>
      <c r="CH284" s="23" t="str">
        <f t="shared" si="219"/>
        <v/>
      </c>
      <c r="CI284" s="23" t="str">
        <f t="shared" si="220"/>
        <v/>
      </c>
      <c r="CJ284" s="87"/>
      <c r="CK284" s="23" t="str">
        <f t="shared" si="221"/>
        <v/>
      </c>
      <c r="CL284" s="23" t="str">
        <f t="shared" si="222"/>
        <v/>
      </c>
      <c r="CO284" s="24">
        <f t="shared" si="223"/>
        <v>0</v>
      </c>
      <c r="CP284" s="24">
        <f t="shared" si="224"/>
        <v>0</v>
      </c>
      <c r="CQ284" s="87"/>
      <c r="CR284" s="87"/>
      <c r="CS284" s="87"/>
      <c r="CT284" s="24">
        <f t="shared" si="225"/>
        <v>0</v>
      </c>
      <c r="CU284" s="87"/>
      <c r="CV284" s="24">
        <f t="shared" si="226"/>
        <v>0</v>
      </c>
      <c r="CW284" s="24">
        <f t="shared" si="226"/>
        <v>0</v>
      </c>
      <c r="CX284" s="87"/>
      <c r="CY284" s="24">
        <f t="shared" si="227"/>
        <v>0</v>
      </c>
      <c r="CZ284" s="24">
        <f t="shared" si="227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12"/>
        <v>21</v>
      </c>
      <c r="E285" s="489">
        <f t="shared" si="213"/>
        <v>7</v>
      </c>
      <c r="F285" s="494">
        <f>SUM(H285++J285+L285+N285+P285+R285+T285+V285+X285+Z285+AB285+AD285+AF285+AH285+AJ285+AL285)</f>
        <v>14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1</v>
      </c>
      <c r="U285" s="475">
        <v>0</v>
      </c>
      <c r="V285" s="476">
        <v>0</v>
      </c>
      <c r="W285" s="475">
        <v>1</v>
      </c>
      <c r="X285" s="476">
        <v>2</v>
      </c>
      <c r="Y285" s="475">
        <v>1</v>
      </c>
      <c r="Z285" s="476">
        <v>1</v>
      </c>
      <c r="AA285" s="475">
        <v>0</v>
      </c>
      <c r="AB285" s="476">
        <v>1</v>
      </c>
      <c r="AC285" s="475">
        <v>4</v>
      </c>
      <c r="AD285" s="476">
        <v>5</v>
      </c>
      <c r="AE285" s="475">
        <v>1</v>
      </c>
      <c r="AF285" s="476">
        <v>4</v>
      </c>
      <c r="AG285" s="475">
        <v>0</v>
      </c>
      <c r="AH285" s="476">
        <v>0</v>
      </c>
      <c r="AI285" s="475">
        <v>0</v>
      </c>
      <c r="AJ285" s="476">
        <v>0</v>
      </c>
      <c r="AK285" s="475">
        <v>0</v>
      </c>
      <c r="AL285" s="476">
        <v>0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5"/>
        <v/>
      </c>
      <c r="CA285" s="23" t="str">
        <f t="shared" si="216"/>
        <v/>
      </c>
      <c r="CB285" s="23" t="str">
        <f t="shared" si="217"/>
        <v/>
      </c>
      <c r="CC285" s="87"/>
      <c r="CD285" s="87"/>
      <c r="CE285" s="87"/>
      <c r="CF285" s="23" t="str">
        <f t="shared" si="218"/>
        <v/>
      </c>
      <c r="CG285" s="87"/>
      <c r="CH285" s="23" t="str">
        <f t="shared" si="219"/>
        <v/>
      </c>
      <c r="CI285" s="23" t="str">
        <f t="shared" si="220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21"/>
        <v/>
      </c>
      <c r="CL285" s="23" t="str">
        <f t="shared" si="222"/>
        <v/>
      </c>
      <c r="CO285" s="24">
        <f t="shared" si="223"/>
        <v>0</v>
      </c>
      <c r="CP285" s="24">
        <f t="shared" si="224"/>
        <v>0</v>
      </c>
      <c r="CQ285" s="87"/>
      <c r="CR285" s="87"/>
      <c r="CS285" s="87"/>
      <c r="CT285" s="24">
        <f t="shared" si="225"/>
        <v>0</v>
      </c>
      <c r="CU285" s="87"/>
      <c r="CV285" s="24">
        <f t="shared" si="226"/>
        <v>0</v>
      </c>
      <c r="CW285" s="24">
        <f t="shared" si="226"/>
        <v>0</v>
      </c>
      <c r="CX285" s="24">
        <f>IF(AND($D285&gt;0,AV285=""),1,IF(AV285&gt;$D285,1,0))</f>
        <v>0</v>
      </c>
      <c r="CY285" s="24">
        <f t="shared" si="227"/>
        <v>0</v>
      </c>
      <c r="CZ285" s="24">
        <f t="shared" si="227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12"/>
        <v>0</v>
      </c>
      <c r="E286" s="465">
        <f t="shared" si="213"/>
        <v>0</v>
      </c>
      <c r="F286" s="486">
        <f t="shared" si="214"/>
        <v>0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0</v>
      </c>
      <c r="X286" s="476">
        <v>0</v>
      </c>
      <c r="Y286" s="475">
        <v>0</v>
      </c>
      <c r="Z286" s="476">
        <v>0</v>
      </c>
      <c r="AA286" s="475">
        <v>0</v>
      </c>
      <c r="AB286" s="476">
        <v>0</v>
      </c>
      <c r="AC286" s="475">
        <v>0</v>
      </c>
      <c r="AD286" s="476">
        <v>0</v>
      </c>
      <c r="AE286" s="475">
        <v>0</v>
      </c>
      <c r="AF286" s="476">
        <v>0</v>
      </c>
      <c r="AG286" s="475">
        <v>0</v>
      </c>
      <c r="AH286" s="476">
        <v>0</v>
      </c>
      <c r="AI286" s="475">
        <v>0</v>
      </c>
      <c r="AJ286" s="476">
        <v>0</v>
      </c>
      <c r="AK286" s="475">
        <v>0</v>
      </c>
      <c r="AL286" s="476">
        <v>0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5"/>
        <v/>
      </c>
      <c r="CA286" s="23" t="str">
        <f t="shared" si="216"/>
        <v/>
      </c>
      <c r="CB286" s="23" t="str">
        <f t="shared" si="217"/>
        <v/>
      </c>
      <c r="CC286" s="87"/>
      <c r="CD286" s="87"/>
      <c r="CE286" s="87"/>
      <c r="CF286" s="23" t="str">
        <f t="shared" si="218"/>
        <v/>
      </c>
      <c r="CG286" s="87"/>
      <c r="CH286" s="23" t="str">
        <f t="shared" si="219"/>
        <v/>
      </c>
      <c r="CI286" s="23" t="str">
        <f t="shared" si="220"/>
        <v/>
      </c>
      <c r="CJ286" s="87"/>
      <c r="CK286" s="23" t="str">
        <f t="shared" si="221"/>
        <v/>
      </c>
      <c r="CL286" s="23" t="str">
        <f t="shared" si="222"/>
        <v/>
      </c>
      <c r="CO286" s="24">
        <f t="shared" si="223"/>
        <v>0</v>
      </c>
      <c r="CP286" s="24">
        <f t="shared" si="224"/>
        <v>0</v>
      </c>
      <c r="CQ286" s="87"/>
      <c r="CR286" s="87"/>
      <c r="CS286" s="87"/>
      <c r="CT286" s="24">
        <f t="shared" si="225"/>
        <v>0</v>
      </c>
      <c r="CU286" s="87"/>
      <c r="CV286" s="24">
        <f t="shared" si="226"/>
        <v>0</v>
      </c>
      <c r="CW286" s="24">
        <f t="shared" si="226"/>
        <v>0</v>
      </c>
      <c r="CX286" s="87"/>
      <c r="CY286" s="24">
        <f t="shared" si="227"/>
        <v>0</v>
      </c>
      <c r="CZ286" s="24">
        <f t="shared" si="227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12"/>
        <v>0</v>
      </c>
      <c r="E287" s="109">
        <f t="shared" si="213"/>
        <v>0</v>
      </c>
      <c r="F287" s="78">
        <f t="shared" si="214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5"/>
        <v/>
      </c>
      <c r="CA287" s="23" t="str">
        <f t="shared" si="216"/>
        <v/>
      </c>
      <c r="CB287" s="23" t="str">
        <f t="shared" si="217"/>
        <v/>
      </c>
      <c r="CC287" s="87"/>
      <c r="CD287" s="87"/>
      <c r="CE287" s="87"/>
      <c r="CF287" s="23" t="str">
        <f t="shared" si="218"/>
        <v/>
      </c>
      <c r="CG287" s="87"/>
      <c r="CH287" s="23" t="str">
        <f t="shared" si="219"/>
        <v/>
      </c>
      <c r="CI287" s="23" t="str">
        <f t="shared" si="220"/>
        <v/>
      </c>
      <c r="CJ287" s="87"/>
      <c r="CK287" s="23" t="str">
        <f t="shared" si="221"/>
        <v/>
      </c>
      <c r="CL287" s="23" t="str">
        <f t="shared" si="222"/>
        <v/>
      </c>
      <c r="CO287" s="24">
        <f t="shared" si="223"/>
        <v>0</v>
      </c>
      <c r="CP287" s="24">
        <f t="shared" si="224"/>
        <v>0</v>
      </c>
      <c r="CQ287" s="87"/>
      <c r="CR287" s="87"/>
      <c r="CS287" s="87"/>
      <c r="CT287" s="24">
        <f t="shared" si="225"/>
        <v>0</v>
      </c>
      <c r="CU287" s="87"/>
      <c r="CV287" s="24">
        <f t="shared" si="226"/>
        <v>0</v>
      </c>
      <c r="CW287" s="24">
        <f t="shared" si="226"/>
        <v>0</v>
      </c>
      <c r="CX287" s="87"/>
      <c r="CY287" s="24">
        <f t="shared" si="227"/>
        <v>0</v>
      </c>
      <c r="CZ287" s="24">
        <f t="shared" si="227"/>
        <v>0</v>
      </c>
    </row>
    <row r="288" spans="1:104" ht="15" customHeight="1" x14ac:dyDescent="0.25">
      <c r="A288" s="1322" t="s">
        <v>304</v>
      </c>
      <c r="B288" s="1325" t="s">
        <v>296</v>
      </c>
      <c r="C288" s="1325"/>
      <c r="D288" s="712">
        <f t="shared" si="212"/>
        <v>19</v>
      </c>
      <c r="E288" s="139">
        <f>SUM(W288+Y288+AA288+AC288+AE288+AG288+AI288+AK288)</f>
        <v>5</v>
      </c>
      <c r="F288" s="661">
        <f>SUM(X288+Z288+AB288+AD288+AF288+AH288+AJ288+AL288)</f>
        <v>14</v>
      </c>
      <c r="G288" s="719"/>
      <c r="H288" s="504"/>
      <c r="I288" s="648"/>
      <c r="J288" s="504"/>
      <c r="K288" s="720"/>
      <c r="L288" s="449"/>
      <c r="M288" s="649"/>
      <c r="N288" s="449"/>
      <c r="O288" s="648"/>
      <c r="P288" s="504"/>
      <c r="Q288" s="648"/>
      <c r="R288" s="504"/>
      <c r="S288" s="720"/>
      <c r="T288" s="449"/>
      <c r="U288" s="649"/>
      <c r="V288" s="449"/>
      <c r="W288" s="646">
        <v>1</v>
      </c>
      <c r="X288" s="687">
        <v>0</v>
      </c>
      <c r="Y288" s="646">
        <v>0</v>
      </c>
      <c r="Z288" s="687">
        <v>0</v>
      </c>
      <c r="AA288" s="646">
        <v>2</v>
      </c>
      <c r="AB288" s="687">
        <v>6</v>
      </c>
      <c r="AC288" s="646">
        <v>1</v>
      </c>
      <c r="AD288" s="687">
        <v>5</v>
      </c>
      <c r="AE288" s="646">
        <v>1</v>
      </c>
      <c r="AF288" s="687">
        <v>3</v>
      </c>
      <c r="AG288" s="646">
        <v>0</v>
      </c>
      <c r="AH288" s="687">
        <v>0</v>
      </c>
      <c r="AI288" s="646">
        <v>0</v>
      </c>
      <c r="AJ288" s="687">
        <v>0</v>
      </c>
      <c r="AK288" s="646">
        <v>0</v>
      </c>
      <c r="AL288" s="687">
        <v>0</v>
      </c>
      <c r="AM288" s="458">
        <v>0</v>
      </c>
      <c r="AN288" s="459">
        <v>0</v>
      </c>
      <c r="AO288" s="716">
        <v>0</v>
      </c>
      <c r="AP288" s="460">
        <v>0</v>
      </c>
      <c r="AQ288" s="646">
        <v>2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5"/>
        <v/>
      </c>
      <c r="CA288" s="23" t="str">
        <f t="shared" si="216"/>
        <v/>
      </c>
      <c r="CB288" s="23" t="str">
        <f t="shared" si="217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8"/>
        <v/>
      </c>
      <c r="CG288" s="87"/>
      <c r="CH288" s="23" t="str">
        <f t="shared" si="219"/>
        <v/>
      </c>
      <c r="CI288" s="23" t="str">
        <f t="shared" si="220"/>
        <v/>
      </c>
      <c r="CJ288" s="87"/>
      <c r="CK288" s="23" t="str">
        <f t="shared" si="221"/>
        <v/>
      </c>
      <c r="CL288" s="23" t="str">
        <f t="shared" si="222"/>
        <v/>
      </c>
      <c r="CO288" s="24">
        <f t="shared" si="223"/>
        <v>0</v>
      </c>
      <c r="CP288" s="24">
        <f t="shared" si="224"/>
        <v>0</v>
      </c>
      <c r="CQ288" s="24">
        <f>IF(AND($D288&gt;0,AO288=""),1,IF(AO288&gt;$D288,1,0))</f>
        <v>0</v>
      </c>
      <c r="CR288" s="24">
        <f t="shared" ref="CR288:CS289" si="236">IF(AND($D288&gt;0,AP288=""),1,IF(AP288&gt;$D288,1,0))</f>
        <v>0</v>
      </c>
      <c r="CS288" s="24">
        <f t="shared" si="236"/>
        <v>0</v>
      </c>
      <c r="CT288" s="24">
        <f t="shared" si="225"/>
        <v>0</v>
      </c>
      <c r="CU288" s="87"/>
      <c r="CV288" s="24">
        <f t="shared" si="226"/>
        <v>0</v>
      </c>
      <c r="CW288" s="24">
        <f t="shared" si="226"/>
        <v>0</v>
      </c>
      <c r="CX288" s="87"/>
      <c r="CY288" s="24">
        <f t="shared" si="227"/>
        <v>0</v>
      </c>
      <c r="CZ288" s="24">
        <f t="shared" si="227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12"/>
        <v>23</v>
      </c>
      <c r="E289" s="465">
        <f t="shared" ref="E289:F293" si="237">SUM(W289+Y289+AA289+AC289+AE289+AG289+AI289+AK289)</f>
        <v>8</v>
      </c>
      <c r="F289" s="486">
        <f t="shared" si="237"/>
        <v>15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0</v>
      </c>
      <c r="Y289" s="468">
        <v>0</v>
      </c>
      <c r="Z289" s="469">
        <v>2</v>
      </c>
      <c r="AA289" s="468">
        <v>2</v>
      </c>
      <c r="AB289" s="469">
        <v>5</v>
      </c>
      <c r="AC289" s="468">
        <v>3</v>
      </c>
      <c r="AD289" s="469">
        <v>7</v>
      </c>
      <c r="AE289" s="468">
        <v>1</v>
      </c>
      <c r="AF289" s="469">
        <v>1</v>
      </c>
      <c r="AG289" s="468">
        <v>0</v>
      </c>
      <c r="AH289" s="469">
        <v>0</v>
      </c>
      <c r="AI289" s="468">
        <v>0</v>
      </c>
      <c r="AJ289" s="469">
        <v>0</v>
      </c>
      <c r="AK289" s="468">
        <v>0</v>
      </c>
      <c r="AL289" s="469">
        <v>0</v>
      </c>
      <c r="AM289" s="470">
        <v>0</v>
      </c>
      <c r="AN289" s="471">
        <v>0</v>
      </c>
      <c r="AO289" s="446"/>
      <c r="AP289" s="447"/>
      <c r="AQ289" s="461">
        <v>6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5"/>
        <v/>
      </c>
      <c r="CA289" s="23" t="str">
        <f t="shared" si="216"/>
        <v/>
      </c>
      <c r="CB289" s="23" t="str">
        <f t="shared" si="217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8"/>
        <v/>
      </c>
      <c r="CG289" s="87"/>
      <c r="CH289" s="23" t="str">
        <f t="shared" si="219"/>
        <v/>
      </c>
      <c r="CI289" s="23" t="str">
        <f t="shared" si="220"/>
        <v/>
      </c>
      <c r="CJ289" s="87"/>
      <c r="CK289" s="23" t="str">
        <f t="shared" si="221"/>
        <v/>
      </c>
      <c r="CL289" s="23" t="str">
        <f t="shared" si="222"/>
        <v/>
      </c>
      <c r="CO289" s="24">
        <f t="shared" si="223"/>
        <v>0</v>
      </c>
      <c r="CP289" s="24">
        <f t="shared" si="224"/>
        <v>0</v>
      </c>
      <c r="CQ289" s="87"/>
      <c r="CR289" s="87"/>
      <c r="CS289" s="24">
        <f t="shared" si="236"/>
        <v>0</v>
      </c>
      <c r="CT289" s="24">
        <f t="shared" si="225"/>
        <v>0</v>
      </c>
      <c r="CU289" s="87"/>
      <c r="CV289" s="24">
        <f t="shared" si="226"/>
        <v>0</v>
      </c>
      <c r="CW289" s="24">
        <f t="shared" si="226"/>
        <v>0</v>
      </c>
      <c r="CX289" s="87"/>
      <c r="CY289" s="24">
        <f t="shared" si="227"/>
        <v>0</v>
      </c>
      <c r="CZ289" s="24">
        <f t="shared" si="227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12"/>
        <v>17</v>
      </c>
      <c r="E290" s="465">
        <f t="shared" si="237"/>
        <v>4</v>
      </c>
      <c r="F290" s="486">
        <f t="shared" si="237"/>
        <v>13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1</v>
      </c>
      <c r="X290" s="469">
        <v>0</v>
      </c>
      <c r="Y290" s="468">
        <v>0</v>
      </c>
      <c r="Z290" s="469">
        <v>0</v>
      </c>
      <c r="AA290" s="468">
        <v>1</v>
      </c>
      <c r="AB290" s="469">
        <v>6</v>
      </c>
      <c r="AC290" s="468">
        <v>1</v>
      </c>
      <c r="AD290" s="469">
        <v>5</v>
      </c>
      <c r="AE290" s="468">
        <v>1</v>
      </c>
      <c r="AF290" s="469">
        <v>2</v>
      </c>
      <c r="AG290" s="468">
        <v>0</v>
      </c>
      <c r="AH290" s="469">
        <v>0</v>
      </c>
      <c r="AI290" s="468">
        <v>0</v>
      </c>
      <c r="AJ290" s="469">
        <v>0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5"/>
        <v/>
      </c>
      <c r="CA290" s="23" t="str">
        <f t="shared" si="216"/>
        <v/>
      </c>
      <c r="CB290" s="23" t="str">
        <f t="shared" si="217"/>
        <v/>
      </c>
      <c r="CC290" s="87"/>
      <c r="CD290" s="87"/>
      <c r="CE290" s="87"/>
      <c r="CF290" s="23" t="str">
        <f t="shared" si="218"/>
        <v/>
      </c>
      <c r="CG290" s="87"/>
      <c r="CH290" s="23" t="str">
        <f t="shared" si="219"/>
        <v/>
      </c>
      <c r="CI290" s="23" t="str">
        <f t="shared" si="220"/>
        <v/>
      </c>
      <c r="CJ290" s="87"/>
      <c r="CK290" s="23" t="str">
        <f t="shared" si="221"/>
        <v/>
      </c>
      <c r="CL290" s="23" t="str">
        <f t="shared" si="222"/>
        <v/>
      </c>
      <c r="CO290" s="24">
        <f t="shared" si="223"/>
        <v>0</v>
      </c>
      <c r="CP290" s="24">
        <f t="shared" si="224"/>
        <v>0</v>
      </c>
      <c r="CQ290" s="87"/>
      <c r="CR290" s="87"/>
      <c r="CS290" s="87"/>
      <c r="CT290" s="24">
        <f t="shared" si="225"/>
        <v>0</v>
      </c>
      <c r="CU290" s="87"/>
      <c r="CV290" s="24">
        <f t="shared" si="226"/>
        <v>0</v>
      </c>
      <c r="CW290" s="24">
        <f t="shared" si="226"/>
        <v>0</v>
      </c>
      <c r="CX290" s="87"/>
      <c r="CY290" s="24">
        <f t="shared" si="227"/>
        <v>0</v>
      </c>
      <c r="CZ290" s="24">
        <f t="shared" si="227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12"/>
        <v>8</v>
      </c>
      <c r="E291" s="465">
        <f t="shared" si="237"/>
        <v>5</v>
      </c>
      <c r="F291" s="486">
        <f t="shared" si="237"/>
        <v>3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1</v>
      </c>
      <c r="X291" s="476">
        <v>0</v>
      </c>
      <c r="Y291" s="475">
        <v>1</v>
      </c>
      <c r="Z291" s="476">
        <v>0</v>
      </c>
      <c r="AA291" s="475">
        <v>2</v>
      </c>
      <c r="AB291" s="476">
        <v>2</v>
      </c>
      <c r="AC291" s="475">
        <v>1</v>
      </c>
      <c r="AD291" s="476">
        <v>1</v>
      </c>
      <c r="AE291" s="475">
        <v>0</v>
      </c>
      <c r="AF291" s="476">
        <v>0</v>
      </c>
      <c r="AG291" s="475">
        <v>0</v>
      </c>
      <c r="AH291" s="476">
        <v>0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5"/>
        <v/>
      </c>
      <c r="CA291" s="23" t="str">
        <f t="shared" si="216"/>
        <v/>
      </c>
      <c r="CB291" s="23" t="str">
        <f t="shared" si="217"/>
        <v/>
      </c>
      <c r="CC291" s="87"/>
      <c r="CD291" s="87"/>
      <c r="CE291" s="87"/>
      <c r="CF291" s="23" t="str">
        <f t="shared" si="218"/>
        <v/>
      </c>
      <c r="CG291" s="87"/>
      <c r="CH291" s="23" t="str">
        <f t="shared" si="219"/>
        <v/>
      </c>
      <c r="CI291" s="23" t="str">
        <f t="shared" si="220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21"/>
        <v/>
      </c>
      <c r="CL291" s="23" t="str">
        <f t="shared" si="222"/>
        <v/>
      </c>
      <c r="CO291" s="24">
        <f t="shared" si="223"/>
        <v>0</v>
      </c>
      <c r="CP291" s="24">
        <f t="shared" si="224"/>
        <v>0</v>
      </c>
      <c r="CQ291" s="87"/>
      <c r="CR291" s="87"/>
      <c r="CS291" s="87"/>
      <c r="CT291" s="24">
        <f t="shared" si="225"/>
        <v>0</v>
      </c>
      <c r="CU291" s="87"/>
      <c r="CV291" s="24">
        <f t="shared" si="226"/>
        <v>0</v>
      </c>
      <c r="CW291" s="24">
        <f t="shared" si="226"/>
        <v>0</v>
      </c>
      <c r="CX291" s="24">
        <f>IF(AND($D291&gt;0,AV291=""),1,IF(AV291&gt;$D291,1,0))</f>
        <v>0</v>
      </c>
      <c r="CY291" s="24">
        <f t="shared" si="227"/>
        <v>0</v>
      </c>
      <c r="CZ291" s="24">
        <f t="shared" si="227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12"/>
        <v>2</v>
      </c>
      <c r="E292" s="465">
        <f t="shared" si="237"/>
        <v>0</v>
      </c>
      <c r="F292" s="486">
        <f t="shared" si="237"/>
        <v>2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1</v>
      </c>
      <c r="AC292" s="475">
        <v>0</v>
      </c>
      <c r="AD292" s="476">
        <v>0</v>
      </c>
      <c r="AE292" s="475">
        <v>0</v>
      </c>
      <c r="AF292" s="476">
        <v>1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5"/>
        <v/>
      </c>
      <c r="CA292" s="23" t="str">
        <f t="shared" si="216"/>
        <v/>
      </c>
      <c r="CB292" s="23" t="str">
        <f t="shared" si="217"/>
        <v/>
      </c>
      <c r="CC292" s="87"/>
      <c r="CD292" s="87"/>
      <c r="CE292" s="87"/>
      <c r="CF292" s="23" t="str">
        <f t="shared" si="218"/>
        <v/>
      </c>
      <c r="CG292" s="87"/>
      <c r="CH292" s="23" t="str">
        <f t="shared" si="219"/>
        <v/>
      </c>
      <c r="CI292" s="23" t="str">
        <f t="shared" si="220"/>
        <v/>
      </c>
      <c r="CJ292" s="87"/>
      <c r="CK292" s="23" t="str">
        <f t="shared" si="221"/>
        <v/>
      </c>
      <c r="CL292" s="23" t="str">
        <f t="shared" si="222"/>
        <v/>
      </c>
      <c r="CO292" s="24">
        <f t="shared" si="223"/>
        <v>0</v>
      </c>
      <c r="CP292" s="24">
        <f t="shared" si="224"/>
        <v>0</v>
      </c>
      <c r="CQ292" s="87"/>
      <c r="CR292" s="87"/>
      <c r="CS292" s="87"/>
      <c r="CT292" s="24">
        <f t="shared" si="225"/>
        <v>0</v>
      </c>
      <c r="CU292" s="87"/>
      <c r="CV292" s="24">
        <f t="shared" si="226"/>
        <v>0</v>
      </c>
      <c r="CW292" s="24">
        <f t="shared" si="226"/>
        <v>0</v>
      </c>
      <c r="CX292" s="87"/>
      <c r="CY292" s="24">
        <f t="shared" si="227"/>
        <v>0</v>
      </c>
      <c r="CZ292" s="24">
        <f t="shared" si="227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12"/>
        <v>1</v>
      </c>
      <c r="E293" s="109">
        <f t="shared" si="237"/>
        <v>0</v>
      </c>
      <c r="F293" s="78">
        <f t="shared" si="237"/>
        <v>1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1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5"/>
        <v/>
      </c>
      <c r="CA293" s="23" t="str">
        <f t="shared" si="216"/>
        <v/>
      </c>
      <c r="CB293" s="23" t="str">
        <f t="shared" si="217"/>
        <v/>
      </c>
      <c r="CC293" s="87"/>
      <c r="CD293" s="87"/>
      <c r="CE293" s="87"/>
      <c r="CF293" s="23" t="str">
        <f t="shared" si="218"/>
        <v/>
      </c>
      <c r="CG293" s="87"/>
      <c r="CH293" s="23" t="str">
        <f t="shared" si="219"/>
        <v/>
      </c>
      <c r="CI293" s="23" t="str">
        <f t="shared" si="220"/>
        <v/>
      </c>
      <c r="CJ293" s="87"/>
      <c r="CK293" s="23" t="str">
        <f t="shared" si="221"/>
        <v/>
      </c>
      <c r="CL293" s="23" t="str">
        <f t="shared" si="222"/>
        <v/>
      </c>
      <c r="CO293" s="24">
        <f t="shared" si="223"/>
        <v>0</v>
      </c>
      <c r="CP293" s="24">
        <f t="shared" si="224"/>
        <v>0</v>
      </c>
      <c r="CQ293" s="87"/>
      <c r="CR293" s="87"/>
      <c r="CS293" s="87"/>
      <c r="CT293" s="24">
        <f t="shared" si="225"/>
        <v>0</v>
      </c>
      <c r="CU293" s="87"/>
      <c r="CV293" s="24">
        <f t="shared" si="226"/>
        <v>0</v>
      </c>
      <c r="CW293" s="24">
        <f t="shared" si="226"/>
        <v>0</v>
      </c>
      <c r="CX293" s="87"/>
      <c r="CY293" s="24">
        <f t="shared" si="227"/>
        <v>0</v>
      </c>
      <c r="CZ293" s="24">
        <f t="shared" si="227"/>
        <v>0</v>
      </c>
    </row>
    <row r="294" spans="1:104" ht="15" customHeight="1" x14ac:dyDescent="0.25">
      <c r="A294" s="1322" t="s">
        <v>305</v>
      </c>
      <c r="B294" s="1325" t="s">
        <v>296</v>
      </c>
      <c r="C294" s="1325"/>
      <c r="D294" s="501">
        <f t="shared" si="212"/>
        <v>21</v>
      </c>
      <c r="E294" s="139">
        <f>SUM(O294+Q294+S294+U294+W294+Y294+AA294+AC294+AE294+AG294+AI294+AK294)</f>
        <v>6</v>
      </c>
      <c r="F294" s="661">
        <f>SUM(P294+R294+T294+V294+X294+Z294+AB294+AD294+AF294+AH294+AJ294+AL294)</f>
        <v>15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2</v>
      </c>
      <c r="AC294" s="461">
        <v>4</v>
      </c>
      <c r="AD294" s="463">
        <v>6</v>
      </c>
      <c r="AE294" s="461">
        <v>2</v>
      </c>
      <c r="AF294" s="463">
        <v>7</v>
      </c>
      <c r="AG294" s="461">
        <v>0</v>
      </c>
      <c r="AH294" s="463">
        <v>0</v>
      </c>
      <c r="AI294" s="461">
        <v>0</v>
      </c>
      <c r="AJ294" s="463">
        <v>0</v>
      </c>
      <c r="AK294" s="461">
        <v>0</v>
      </c>
      <c r="AL294" s="463">
        <v>0</v>
      </c>
      <c r="AM294" s="458">
        <v>0</v>
      </c>
      <c r="AN294" s="459">
        <v>0</v>
      </c>
      <c r="AO294" s="462">
        <v>2</v>
      </c>
      <c r="AP294" s="460">
        <v>2</v>
      </c>
      <c r="AQ294" s="646">
        <v>3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5"/>
        <v/>
      </c>
      <c r="CA294" s="23" t="str">
        <f t="shared" si="216"/>
        <v/>
      </c>
      <c r="CB294" s="23" t="str">
        <f t="shared" si="217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8"/>
        <v/>
      </c>
      <c r="CG294" s="87"/>
      <c r="CH294" s="23" t="str">
        <f t="shared" si="219"/>
        <v/>
      </c>
      <c r="CI294" s="23" t="str">
        <f t="shared" si="220"/>
        <v/>
      </c>
      <c r="CJ294" s="87"/>
      <c r="CK294" s="23" t="str">
        <f t="shared" si="221"/>
        <v/>
      </c>
      <c r="CL294" s="23" t="str">
        <f t="shared" si="222"/>
        <v/>
      </c>
      <c r="CO294" s="24">
        <f t="shared" si="223"/>
        <v>0</v>
      </c>
      <c r="CP294" s="24">
        <f t="shared" si="224"/>
        <v>0</v>
      </c>
      <c r="CQ294" s="24">
        <f>IF(AND($D294&gt;0,AO294=""),1,IF(AO294&gt;$D294,1,0))</f>
        <v>0</v>
      </c>
      <c r="CR294" s="24">
        <f t="shared" ref="CR294:CS295" si="238">IF(AND($D294&gt;0,AP294=""),1,IF(AP294&gt;$D294,1,0))</f>
        <v>0</v>
      </c>
      <c r="CS294" s="24">
        <f t="shared" si="238"/>
        <v>0</v>
      </c>
      <c r="CT294" s="24">
        <f t="shared" si="225"/>
        <v>0</v>
      </c>
      <c r="CU294" s="87"/>
      <c r="CV294" s="24">
        <f t="shared" si="226"/>
        <v>0</v>
      </c>
      <c r="CW294" s="24">
        <f t="shared" si="226"/>
        <v>0</v>
      </c>
      <c r="CX294" s="87"/>
      <c r="CY294" s="24">
        <f t="shared" si="227"/>
        <v>0</v>
      </c>
      <c r="CZ294" s="24">
        <f t="shared" si="227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12"/>
        <v>24</v>
      </c>
      <c r="E295" s="465">
        <f t="shared" ref="E295:F296" si="239">SUM(O295+Q295+S295+U295+W295+Y295+AA295+AC295+AE295+AG295+AI295+AK295)</f>
        <v>9</v>
      </c>
      <c r="F295" s="147">
        <f t="shared" si="239"/>
        <v>15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2</v>
      </c>
      <c r="AC295" s="468">
        <v>8</v>
      </c>
      <c r="AD295" s="469">
        <v>6</v>
      </c>
      <c r="AE295" s="468">
        <v>1</v>
      </c>
      <c r="AF295" s="469">
        <v>7</v>
      </c>
      <c r="AG295" s="468">
        <v>0</v>
      </c>
      <c r="AH295" s="469">
        <v>0</v>
      </c>
      <c r="AI295" s="468">
        <v>0</v>
      </c>
      <c r="AJ295" s="469">
        <v>0</v>
      </c>
      <c r="AK295" s="468">
        <v>0</v>
      </c>
      <c r="AL295" s="469">
        <v>0</v>
      </c>
      <c r="AM295" s="470">
        <v>0</v>
      </c>
      <c r="AN295" s="471">
        <v>0</v>
      </c>
      <c r="AO295" s="446"/>
      <c r="AP295" s="447"/>
      <c r="AQ295" s="461">
        <v>12</v>
      </c>
      <c r="AR295" s="468">
        <v>0</v>
      </c>
      <c r="AS295" s="447"/>
      <c r="AT295" s="466">
        <v>0</v>
      </c>
      <c r="AU295" s="469">
        <v>0</v>
      </c>
      <c r="AV295" s="447"/>
      <c r="AW295" s="466">
        <v>0</v>
      </c>
      <c r="AX295" s="469">
        <v>0</v>
      </c>
      <c r="AY295" t="str">
        <f t="shared" si="215"/>
        <v/>
      </c>
      <c r="CA295" s="23" t="str">
        <f t="shared" si="216"/>
        <v/>
      </c>
      <c r="CB295" s="23" t="str">
        <f t="shared" si="217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8"/>
        <v/>
      </c>
      <c r="CG295" s="87"/>
      <c r="CH295" s="23" t="str">
        <f t="shared" si="219"/>
        <v/>
      </c>
      <c r="CI295" s="23" t="str">
        <f t="shared" si="220"/>
        <v/>
      </c>
      <c r="CJ295" s="87"/>
      <c r="CK295" s="23" t="str">
        <f t="shared" si="221"/>
        <v/>
      </c>
      <c r="CL295" s="23" t="str">
        <f t="shared" si="222"/>
        <v/>
      </c>
      <c r="CO295" s="24">
        <f t="shared" si="223"/>
        <v>0</v>
      </c>
      <c r="CP295" s="24">
        <f t="shared" si="224"/>
        <v>0</v>
      </c>
      <c r="CQ295" s="87"/>
      <c r="CR295" s="87"/>
      <c r="CS295" s="24">
        <f t="shared" si="238"/>
        <v>0</v>
      </c>
      <c r="CT295" s="24">
        <f t="shared" si="225"/>
        <v>0</v>
      </c>
      <c r="CU295" s="87"/>
      <c r="CV295" s="24">
        <f t="shared" si="226"/>
        <v>0</v>
      </c>
      <c r="CW295" s="24">
        <f t="shared" si="226"/>
        <v>0</v>
      </c>
      <c r="CX295" s="87"/>
      <c r="CY295" s="24">
        <f t="shared" si="227"/>
        <v>0</v>
      </c>
      <c r="CZ295" s="24">
        <f t="shared" si="227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12"/>
        <v>25</v>
      </c>
      <c r="E296" s="465">
        <f t="shared" si="239"/>
        <v>6</v>
      </c>
      <c r="F296" s="147">
        <f t="shared" si="239"/>
        <v>19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2</v>
      </c>
      <c r="AC296" s="468">
        <v>4</v>
      </c>
      <c r="AD296" s="469">
        <v>9</v>
      </c>
      <c r="AE296" s="468">
        <v>2</v>
      </c>
      <c r="AF296" s="469">
        <v>8</v>
      </c>
      <c r="AG296" s="468">
        <v>0</v>
      </c>
      <c r="AH296" s="469">
        <v>0</v>
      </c>
      <c r="AI296" s="468">
        <v>0</v>
      </c>
      <c r="AJ296" s="469">
        <v>0</v>
      </c>
      <c r="AK296" s="468">
        <v>0</v>
      </c>
      <c r="AL296" s="469">
        <v>0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5"/>
        <v/>
      </c>
      <c r="CA296" s="23" t="str">
        <f t="shared" si="216"/>
        <v/>
      </c>
      <c r="CB296" s="23" t="str">
        <f t="shared" si="217"/>
        <v/>
      </c>
      <c r="CC296" s="87"/>
      <c r="CD296" s="87"/>
      <c r="CE296" s="87"/>
      <c r="CF296" s="23" t="str">
        <f t="shared" si="218"/>
        <v/>
      </c>
      <c r="CG296" s="87"/>
      <c r="CH296" s="23" t="str">
        <f t="shared" si="219"/>
        <v/>
      </c>
      <c r="CI296" s="23" t="str">
        <f t="shared" si="220"/>
        <v/>
      </c>
      <c r="CJ296" s="87"/>
      <c r="CK296" s="23" t="str">
        <f t="shared" si="221"/>
        <v/>
      </c>
      <c r="CL296" s="23" t="str">
        <f t="shared" si="222"/>
        <v/>
      </c>
      <c r="CO296" s="24">
        <f t="shared" si="223"/>
        <v>0</v>
      </c>
      <c r="CP296" s="24">
        <f t="shared" si="224"/>
        <v>0</v>
      </c>
      <c r="CQ296" s="87"/>
      <c r="CR296" s="87"/>
      <c r="CS296" s="87"/>
      <c r="CT296" s="24">
        <f t="shared" si="225"/>
        <v>0</v>
      </c>
      <c r="CU296" s="87"/>
      <c r="CV296" s="24">
        <f t="shared" si="226"/>
        <v>0</v>
      </c>
      <c r="CW296" s="24">
        <f t="shared" si="226"/>
        <v>0</v>
      </c>
      <c r="CX296" s="87"/>
      <c r="CY296" s="24">
        <f t="shared" si="227"/>
        <v>0</v>
      </c>
      <c r="CZ296" s="24">
        <f t="shared" si="227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12"/>
        <v>4</v>
      </c>
      <c r="E297" s="465">
        <f>SUM(O297+Q297+S297+U297+W297+Y297+AA297+AC297+AE297+AG297+AI297+AK297)</f>
        <v>0</v>
      </c>
      <c r="F297" s="147">
        <f>SUM(+P297+R297+T297+V297+X297+Z297+AB297+AD297+AF297+AH297+AJ297+AL297)</f>
        <v>4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1</v>
      </c>
      <c r="AC297" s="475">
        <v>0</v>
      </c>
      <c r="AD297" s="476">
        <v>2</v>
      </c>
      <c r="AE297" s="475">
        <v>0</v>
      </c>
      <c r="AF297" s="476">
        <v>1</v>
      </c>
      <c r="AG297" s="475">
        <v>0</v>
      </c>
      <c r="AH297" s="476">
        <v>0</v>
      </c>
      <c r="AI297" s="475">
        <v>0</v>
      </c>
      <c r="AJ297" s="476">
        <v>0</v>
      </c>
      <c r="AK297" s="475">
        <v>0</v>
      </c>
      <c r="AL297" s="476">
        <v>0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5"/>
        <v/>
      </c>
      <c r="CA297" s="23" t="str">
        <f t="shared" si="216"/>
        <v/>
      </c>
      <c r="CB297" s="23" t="str">
        <f t="shared" si="217"/>
        <v/>
      </c>
      <c r="CC297" s="87"/>
      <c r="CD297" s="87"/>
      <c r="CE297" s="87"/>
      <c r="CF297" s="23" t="str">
        <f t="shared" si="218"/>
        <v/>
      </c>
      <c r="CG297" s="87"/>
      <c r="CH297" s="23" t="str">
        <f t="shared" si="219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21"/>
        <v/>
      </c>
      <c r="CL297" s="23" t="str">
        <f t="shared" si="222"/>
        <v/>
      </c>
      <c r="CO297" s="24">
        <f t="shared" si="223"/>
        <v>0</v>
      </c>
      <c r="CP297" s="24">
        <f t="shared" si="224"/>
        <v>0</v>
      </c>
      <c r="CQ297" s="87"/>
      <c r="CR297" s="87"/>
      <c r="CS297" s="87"/>
      <c r="CT297" s="24">
        <f t="shared" si="225"/>
        <v>0</v>
      </c>
      <c r="CU297" s="87"/>
      <c r="CV297" s="24">
        <f t="shared" si="226"/>
        <v>0</v>
      </c>
      <c r="CW297" s="24">
        <f t="shared" si="226"/>
        <v>0</v>
      </c>
      <c r="CX297" s="24">
        <f>IF(AND($D297&gt;0,AV297=""),1,IF(AV297&gt;$D297,1,0))</f>
        <v>0</v>
      </c>
      <c r="CY297" s="24">
        <f t="shared" si="227"/>
        <v>0</v>
      </c>
      <c r="CZ297" s="24">
        <f t="shared" si="227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12"/>
        <v>5</v>
      </c>
      <c r="E298" s="465">
        <f>SUM(O298+Q298+S298+U298+W298+Y298+AA298+AC298+AE298+AG298+AI298+AK298)</f>
        <v>2</v>
      </c>
      <c r="F298" s="147">
        <f>SUM(P298+R298+T298+V298+X298+Z298+AB298+AD298+AF298+AH298+AJ298+AL298)</f>
        <v>3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1</v>
      </c>
      <c r="AC298" s="475">
        <v>2</v>
      </c>
      <c r="AD298" s="476">
        <v>2</v>
      </c>
      <c r="AE298" s="475">
        <v>0</v>
      </c>
      <c r="AF298" s="476">
        <v>0</v>
      </c>
      <c r="AG298" s="475">
        <v>0</v>
      </c>
      <c r="AH298" s="476">
        <v>0</v>
      </c>
      <c r="AI298" s="475">
        <v>0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5"/>
        <v/>
      </c>
      <c r="CA298" s="23" t="str">
        <f t="shared" si="216"/>
        <v/>
      </c>
      <c r="CB298" s="23" t="str">
        <f t="shared" si="217"/>
        <v/>
      </c>
      <c r="CC298" s="87"/>
      <c r="CD298" s="87"/>
      <c r="CE298" s="87"/>
      <c r="CF298" s="23" t="str">
        <f t="shared" si="218"/>
        <v/>
      </c>
      <c r="CG298" s="87"/>
      <c r="CH298" s="23" t="str">
        <f t="shared" si="219"/>
        <v/>
      </c>
      <c r="CI298" s="23" t="str">
        <f t="shared" si="220"/>
        <v/>
      </c>
      <c r="CJ298" s="87"/>
      <c r="CK298" s="23" t="str">
        <f t="shared" si="221"/>
        <v/>
      </c>
      <c r="CL298" s="23" t="str">
        <f t="shared" si="222"/>
        <v/>
      </c>
      <c r="CO298" s="24">
        <f t="shared" si="223"/>
        <v>0</v>
      </c>
      <c r="CP298" s="24">
        <f t="shared" si="224"/>
        <v>0</v>
      </c>
      <c r="CQ298" s="87"/>
      <c r="CR298" s="87"/>
      <c r="CS298" s="87"/>
      <c r="CT298" s="24">
        <f t="shared" si="225"/>
        <v>0</v>
      </c>
      <c r="CU298" s="87"/>
      <c r="CV298" s="24">
        <f t="shared" si="226"/>
        <v>0</v>
      </c>
      <c r="CW298" s="24">
        <f t="shared" si="226"/>
        <v>0</v>
      </c>
      <c r="CX298" s="87"/>
      <c r="CY298" s="24">
        <f t="shared" si="227"/>
        <v>0</v>
      </c>
      <c r="CZ298" s="24">
        <f t="shared" si="227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12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5"/>
        <v/>
      </c>
      <c r="CA299" s="23" t="str">
        <f t="shared" si="216"/>
        <v/>
      </c>
      <c r="CB299" s="23" t="str">
        <f t="shared" si="217"/>
        <v/>
      </c>
      <c r="CC299" s="87"/>
      <c r="CD299" s="87"/>
      <c r="CE299" s="87"/>
      <c r="CF299" s="23" t="str">
        <f t="shared" si="218"/>
        <v/>
      </c>
      <c r="CG299" s="87"/>
      <c r="CH299" s="23" t="str">
        <f t="shared" si="219"/>
        <v/>
      </c>
      <c r="CI299" s="23" t="str">
        <f t="shared" si="220"/>
        <v/>
      </c>
      <c r="CJ299" s="87"/>
      <c r="CK299" s="23" t="str">
        <f t="shared" si="221"/>
        <v/>
      </c>
      <c r="CL299" s="23" t="str">
        <f t="shared" si="222"/>
        <v/>
      </c>
      <c r="CO299" s="24">
        <f t="shared" si="223"/>
        <v>0</v>
      </c>
      <c r="CP299" s="24">
        <f t="shared" si="224"/>
        <v>0</v>
      </c>
      <c r="CQ299" s="87"/>
      <c r="CR299" s="87"/>
      <c r="CS299" s="87"/>
      <c r="CT299" s="24">
        <f t="shared" si="225"/>
        <v>0</v>
      </c>
      <c r="CU299" s="87"/>
      <c r="CV299" s="24">
        <f t="shared" si="226"/>
        <v>0</v>
      </c>
      <c r="CW299" s="24">
        <f t="shared" si="226"/>
        <v>0</v>
      </c>
      <c r="CX299" s="87"/>
      <c r="CY299" s="24">
        <f t="shared" si="227"/>
        <v>0</v>
      </c>
      <c r="CZ299" s="24">
        <f t="shared" si="227"/>
        <v>0</v>
      </c>
    </row>
    <row r="300" spans="1:104" ht="15" customHeight="1" x14ac:dyDescent="0.25">
      <c r="A300" s="1326" t="s">
        <v>306</v>
      </c>
      <c r="B300" s="1325" t="s">
        <v>296</v>
      </c>
      <c r="C300" s="1325"/>
      <c r="D300" s="501">
        <f t="shared" si="212"/>
        <v>0</v>
      </c>
      <c r="E300" s="139">
        <f>SUM(W300+Y300+AA300+AC300+AE300+AG300+AI300+AK300)</f>
        <v>0</v>
      </c>
      <c r="F300" s="661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646"/>
      <c r="AR300" s="461">
        <v>0</v>
      </c>
      <c r="AS300" s="447"/>
      <c r="AT300" s="462"/>
      <c r="AU300" s="463"/>
      <c r="AV300" s="447"/>
      <c r="AW300" s="462">
        <v>0</v>
      </c>
      <c r="AX300" s="463">
        <v>0</v>
      </c>
      <c r="AY300" t="str">
        <f t="shared" si="215"/>
        <v/>
      </c>
      <c r="CA300" s="23" t="str">
        <f t="shared" si="216"/>
        <v/>
      </c>
      <c r="CB300" s="23" t="str">
        <f t="shared" si="217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8"/>
        <v/>
      </c>
      <c r="CG300" s="87"/>
      <c r="CH300" s="23" t="str">
        <f t="shared" si="219"/>
        <v/>
      </c>
      <c r="CI300" s="23" t="str">
        <f t="shared" si="220"/>
        <v/>
      </c>
      <c r="CJ300" s="87"/>
      <c r="CK300" s="23" t="str">
        <f t="shared" si="221"/>
        <v/>
      </c>
      <c r="CL300" s="23" t="str">
        <f t="shared" si="222"/>
        <v/>
      </c>
      <c r="CO300" s="24">
        <f t="shared" si="223"/>
        <v>0</v>
      </c>
      <c r="CP300" s="24">
        <f t="shared" si="224"/>
        <v>0</v>
      </c>
      <c r="CQ300" s="24">
        <f>IF(AND($D300&gt;0,AO300=""),1,IF(AO300&gt;$D300,1,0))</f>
        <v>0</v>
      </c>
      <c r="CR300" s="24">
        <f t="shared" ref="CR300:CS301" si="240">IF(AND($D300&gt;0,AP300=""),1,IF(AP300&gt;$D300,1,0))</f>
        <v>0</v>
      </c>
      <c r="CS300" s="24">
        <f t="shared" si="240"/>
        <v>0</v>
      </c>
      <c r="CT300" s="24">
        <f t="shared" si="225"/>
        <v>0</v>
      </c>
      <c r="CU300" s="87"/>
      <c r="CV300" s="24">
        <f t="shared" si="226"/>
        <v>0</v>
      </c>
      <c r="CW300" s="24">
        <f t="shared" si="226"/>
        <v>0</v>
      </c>
      <c r="CX300" s="87"/>
      <c r="CY300" s="24">
        <f t="shared" si="227"/>
        <v>0</v>
      </c>
      <c r="CZ300" s="24">
        <f t="shared" si="227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12"/>
        <v>0</v>
      </c>
      <c r="E301" s="465">
        <f t="shared" ref="E301:E311" si="241">SUM(W301+Y301+AA301+AC301+AE301+AG301+AI301+AK301)</f>
        <v>0</v>
      </c>
      <c r="F301" s="486">
        <f t="shared" ref="F301:F311" si="242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/>
      <c r="AU301" s="469"/>
      <c r="AV301" s="447"/>
      <c r="AW301" s="466">
        <v>0</v>
      </c>
      <c r="AX301" s="469">
        <v>0</v>
      </c>
      <c r="AY301" t="str">
        <f t="shared" si="215"/>
        <v/>
      </c>
      <c r="CA301" s="23" t="str">
        <f t="shared" si="216"/>
        <v/>
      </c>
      <c r="CB301" s="23" t="str">
        <f t="shared" si="217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8"/>
        <v/>
      </c>
      <c r="CG301" s="87"/>
      <c r="CH301" s="23" t="str">
        <f t="shared" si="219"/>
        <v/>
      </c>
      <c r="CI301" s="23" t="str">
        <f t="shared" si="220"/>
        <v/>
      </c>
      <c r="CJ301" s="87"/>
      <c r="CK301" s="23" t="str">
        <f t="shared" si="221"/>
        <v/>
      </c>
      <c r="CL301" s="23" t="str">
        <f t="shared" si="222"/>
        <v/>
      </c>
      <c r="CO301" s="24">
        <f t="shared" si="223"/>
        <v>0</v>
      </c>
      <c r="CP301" s="24">
        <f t="shared" si="224"/>
        <v>0</v>
      </c>
      <c r="CQ301" s="87"/>
      <c r="CR301" s="87"/>
      <c r="CS301" s="24">
        <f t="shared" si="240"/>
        <v>0</v>
      </c>
      <c r="CT301" s="24">
        <f t="shared" si="225"/>
        <v>0</v>
      </c>
      <c r="CU301" s="87"/>
      <c r="CV301" s="24">
        <f t="shared" si="226"/>
        <v>0</v>
      </c>
      <c r="CW301" s="24">
        <f t="shared" si="226"/>
        <v>0</v>
      </c>
      <c r="CX301" s="87"/>
      <c r="CY301" s="24">
        <f t="shared" si="227"/>
        <v>0</v>
      </c>
      <c r="CZ301" s="24">
        <f t="shared" si="227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12"/>
        <v>0</v>
      </c>
      <c r="E302" s="465">
        <f t="shared" si="241"/>
        <v>0</v>
      </c>
      <c r="F302" s="147">
        <f t="shared" si="242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/>
      <c r="AU302" s="469"/>
      <c r="AV302" s="447"/>
      <c r="AW302" s="466">
        <v>0</v>
      </c>
      <c r="AX302" s="469">
        <v>0</v>
      </c>
      <c r="AY302" t="str">
        <f t="shared" si="215"/>
        <v/>
      </c>
      <c r="CA302" s="23" t="str">
        <f t="shared" si="216"/>
        <v/>
      </c>
      <c r="CB302" s="23" t="str">
        <f t="shared" si="217"/>
        <v/>
      </c>
      <c r="CC302" s="87"/>
      <c r="CD302" s="87"/>
      <c r="CE302" s="87"/>
      <c r="CF302" s="23" t="str">
        <f t="shared" si="218"/>
        <v/>
      </c>
      <c r="CG302" s="87"/>
      <c r="CH302" s="23" t="str">
        <f t="shared" si="219"/>
        <v/>
      </c>
      <c r="CI302" s="23" t="str">
        <f t="shared" si="220"/>
        <v/>
      </c>
      <c r="CJ302" s="87"/>
      <c r="CK302" s="23" t="str">
        <f t="shared" si="221"/>
        <v/>
      </c>
      <c r="CL302" s="23" t="str">
        <f t="shared" si="222"/>
        <v/>
      </c>
      <c r="CO302" s="24">
        <f t="shared" si="223"/>
        <v>0</v>
      </c>
      <c r="CP302" s="24">
        <f t="shared" si="224"/>
        <v>0</v>
      </c>
      <c r="CQ302" s="87"/>
      <c r="CR302" s="87"/>
      <c r="CS302" s="87"/>
      <c r="CT302" s="24">
        <f t="shared" si="225"/>
        <v>0</v>
      </c>
      <c r="CU302" s="87"/>
      <c r="CV302" s="24">
        <f t="shared" si="226"/>
        <v>0</v>
      </c>
      <c r="CW302" s="24">
        <f t="shared" si="226"/>
        <v>0</v>
      </c>
      <c r="CX302" s="87"/>
      <c r="CY302" s="24">
        <f t="shared" si="227"/>
        <v>0</v>
      </c>
      <c r="CZ302" s="24">
        <f t="shared" si="227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12"/>
        <v>0</v>
      </c>
      <c r="E303" s="465">
        <f t="shared" si="241"/>
        <v>0</v>
      </c>
      <c r="F303" s="147">
        <f t="shared" si="242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/>
      <c r="AU303" s="476"/>
      <c r="AV303" s="469"/>
      <c r="AW303" s="473">
        <v>0</v>
      </c>
      <c r="AX303" s="476">
        <v>0</v>
      </c>
      <c r="AY303" t="str">
        <f t="shared" si="215"/>
        <v/>
      </c>
      <c r="CA303" s="23" t="str">
        <f t="shared" si="216"/>
        <v/>
      </c>
      <c r="CB303" s="23" t="str">
        <f t="shared" si="217"/>
        <v/>
      </c>
      <c r="CC303" s="87"/>
      <c r="CD303" s="87"/>
      <c r="CE303" s="87"/>
      <c r="CF303" s="23" t="str">
        <f t="shared" si="218"/>
        <v/>
      </c>
      <c r="CG303" s="87"/>
      <c r="CH303" s="23" t="str">
        <f t="shared" si="219"/>
        <v/>
      </c>
      <c r="CI303" s="23" t="str">
        <f t="shared" si="220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21"/>
        <v/>
      </c>
      <c r="CL303" s="23" t="str">
        <f t="shared" si="222"/>
        <v/>
      </c>
      <c r="CO303" s="24">
        <f t="shared" si="223"/>
        <v>0</v>
      </c>
      <c r="CP303" s="24">
        <f t="shared" si="224"/>
        <v>0</v>
      </c>
      <c r="CQ303" s="87"/>
      <c r="CR303" s="87"/>
      <c r="CS303" s="87"/>
      <c r="CT303" s="24">
        <f t="shared" si="225"/>
        <v>0</v>
      </c>
      <c r="CU303" s="87"/>
      <c r="CV303" s="24">
        <f t="shared" si="226"/>
        <v>0</v>
      </c>
      <c r="CW303" s="24">
        <f t="shared" si="226"/>
        <v>0</v>
      </c>
      <c r="CX303" s="24">
        <f>IF(AND($D303&gt;0,AV303=""),1,IF(AV303&gt;$D303,1,0))</f>
        <v>0</v>
      </c>
      <c r="CY303" s="24">
        <f t="shared" si="227"/>
        <v>0</v>
      </c>
      <c r="CZ303" s="24">
        <f t="shared" si="227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12"/>
        <v>0</v>
      </c>
      <c r="E304" s="465">
        <f t="shared" si="241"/>
        <v>0</v>
      </c>
      <c r="F304" s="147">
        <f t="shared" si="242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/>
      <c r="AU304" s="476"/>
      <c r="AV304" s="480"/>
      <c r="AW304" s="473">
        <v>0</v>
      </c>
      <c r="AX304" s="476">
        <v>0</v>
      </c>
      <c r="AY304" t="str">
        <f t="shared" si="215"/>
        <v/>
      </c>
      <c r="CA304" s="23" t="str">
        <f t="shared" si="216"/>
        <v/>
      </c>
      <c r="CB304" s="23" t="str">
        <f t="shared" si="217"/>
        <v/>
      </c>
      <c r="CC304" s="87"/>
      <c r="CD304" s="87"/>
      <c r="CE304" s="87"/>
      <c r="CF304" s="23" t="str">
        <f t="shared" si="218"/>
        <v/>
      </c>
      <c r="CG304" s="87"/>
      <c r="CH304" s="23" t="str">
        <f t="shared" si="219"/>
        <v/>
      </c>
      <c r="CI304" s="23" t="str">
        <f t="shared" si="220"/>
        <v/>
      </c>
      <c r="CJ304" s="87"/>
      <c r="CK304" s="23" t="str">
        <f t="shared" si="221"/>
        <v/>
      </c>
      <c r="CL304" s="23" t="str">
        <f t="shared" si="222"/>
        <v/>
      </c>
      <c r="CO304" s="24">
        <f t="shared" si="223"/>
        <v>0</v>
      </c>
      <c r="CP304" s="24">
        <f t="shared" si="224"/>
        <v>0</v>
      </c>
      <c r="CQ304" s="87"/>
      <c r="CR304" s="87"/>
      <c r="CS304" s="87"/>
      <c r="CT304" s="24">
        <f t="shared" si="225"/>
        <v>0</v>
      </c>
      <c r="CU304" s="87"/>
      <c r="CV304" s="24">
        <f t="shared" si="226"/>
        <v>0</v>
      </c>
      <c r="CW304" s="24">
        <f t="shared" si="226"/>
        <v>0</v>
      </c>
      <c r="CX304" s="87"/>
      <c r="CY304" s="24">
        <f t="shared" si="227"/>
        <v>0</v>
      </c>
      <c r="CZ304" s="24">
        <f t="shared" si="227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12"/>
        <v>0</v>
      </c>
      <c r="E305" s="109">
        <f t="shared" si="241"/>
        <v>0</v>
      </c>
      <c r="F305" s="78">
        <f t="shared" si="242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/>
      <c r="AU305" s="454"/>
      <c r="AV305" s="457"/>
      <c r="AW305" s="451">
        <v>0</v>
      </c>
      <c r="AX305" s="454">
        <v>0</v>
      </c>
      <c r="AY305" t="str">
        <f t="shared" si="215"/>
        <v/>
      </c>
      <c r="CA305" s="23" t="str">
        <f t="shared" si="216"/>
        <v/>
      </c>
      <c r="CB305" s="23" t="str">
        <f t="shared" si="217"/>
        <v/>
      </c>
      <c r="CC305" s="87"/>
      <c r="CD305" s="87"/>
      <c r="CE305" s="87"/>
      <c r="CF305" s="23" t="str">
        <f t="shared" si="218"/>
        <v/>
      </c>
      <c r="CG305" s="87"/>
      <c r="CH305" s="23" t="str">
        <f t="shared" si="219"/>
        <v/>
      </c>
      <c r="CI305" s="23" t="str">
        <f t="shared" si="220"/>
        <v/>
      </c>
      <c r="CJ305" s="87"/>
      <c r="CK305" s="23" t="str">
        <f t="shared" si="221"/>
        <v/>
      </c>
      <c r="CL305" s="23" t="str">
        <f t="shared" si="222"/>
        <v/>
      </c>
      <c r="CO305" s="24">
        <f t="shared" si="223"/>
        <v>0</v>
      </c>
      <c r="CP305" s="24">
        <f t="shared" si="224"/>
        <v>0</v>
      </c>
      <c r="CQ305" s="87"/>
      <c r="CR305" s="87"/>
      <c r="CS305" s="87"/>
      <c r="CT305" s="24">
        <f t="shared" si="225"/>
        <v>0</v>
      </c>
      <c r="CU305" s="87"/>
      <c r="CV305" s="24">
        <f t="shared" si="226"/>
        <v>0</v>
      </c>
      <c r="CW305" s="24">
        <f t="shared" si="226"/>
        <v>0</v>
      </c>
      <c r="CX305" s="87"/>
      <c r="CY305" s="24">
        <f t="shared" si="227"/>
        <v>0</v>
      </c>
      <c r="CZ305" s="24">
        <f t="shared" si="227"/>
        <v>0</v>
      </c>
    </row>
    <row r="306" spans="1:104" ht="15" customHeight="1" x14ac:dyDescent="0.25">
      <c r="A306" s="1322" t="s">
        <v>307</v>
      </c>
      <c r="B306" s="1325" t="s">
        <v>296</v>
      </c>
      <c r="C306" s="1325"/>
      <c r="D306" s="501">
        <f t="shared" si="212"/>
        <v>0</v>
      </c>
      <c r="E306" s="139">
        <f t="shared" si="241"/>
        <v>0</v>
      </c>
      <c r="F306" s="661">
        <f t="shared" si="242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646"/>
      <c r="AR306" s="461">
        <v>0</v>
      </c>
      <c r="AS306" s="447"/>
      <c r="AT306" s="462"/>
      <c r="AU306" s="463"/>
      <c r="AV306" s="447"/>
      <c r="AW306" s="462">
        <v>0</v>
      </c>
      <c r="AX306" s="463">
        <v>0</v>
      </c>
      <c r="AY306" t="str">
        <f t="shared" si="215"/>
        <v/>
      </c>
      <c r="CA306" s="23" t="str">
        <f t="shared" si="216"/>
        <v/>
      </c>
      <c r="CB306" s="23" t="str">
        <f t="shared" si="217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8"/>
        <v/>
      </c>
      <c r="CG306" s="87"/>
      <c r="CH306" s="23" t="str">
        <f t="shared" si="219"/>
        <v/>
      </c>
      <c r="CI306" s="23" t="str">
        <f t="shared" si="220"/>
        <v/>
      </c>
      <c r="CJ306" s="87"/>
      <c r="CK306" s="23" t="str">
        <f t="shared" si="221"/>
        <v/>
      </c>
      <c r="CL306" s="23" t="str">
        <f t="shared" si="222"/>
        <v/>
      </c>
      <c r="CO306" s="24">
        <f t="shared" si="223"/>
        <v>0</v>
      </c>
      <c r="CP306" s="24">
        <f t="shared" si="224"/>
        <v>0</v>
      </c>
      <c r="CQ306" s="24">
        <f>IF(AND($D306&gt;0,AO306=""),1,IF(AO306&gt;$D306,1,0))</f>
        <v>0</v>
      </c>
      <c r="CR306" s="24">
        <f t="shared" ref="CR306:CS307" si="243">IF(AND($D306&gt;0,AP306=""),1,IF(AP306&gt;$D306,1,0))</f>
        <v>0</v>
      </c>
      <c r="CS306" s="24">
        <f t="shared" si="243"/>
        <v>0</v>
      </c>
      <c r="CT306" s="24">
        <f t="shared" si="225"/>
        <v>0</v>
      </c>
      <c r="CU306" s="87"/>
      <c r="CV306" s="24">
        <f t="shared" si="226"/>
        <v>0</v>
      </c>
      <c r="CW306" s="24">
        <f t="shared" si="226"/>
        <v>0</v>
      </c>
      <c r="CX306" s="87"/>
      <c r="CY306" s="24">
        <f t="shared" si="227"/>
        <v>0</v>
      </c>
      <c r="CZ306" s="24">
        <f t="shared" si="227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12"/>
        <v>0</v>
      </c>
      <c r="E307" s="465">
        <f>SUM(W307+Y307+AA307+AC307+AE307+AG307+AI307+AK307)</f>
        <v>0</v>
      </c>
      <c r="F307" s="147">
        <f t="shared" si="242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/>
      <c r="AU307" s="469"/>
      <c r="AV307" s="447"/>
      <c r="AW307" s="466">
        <v>0</v>
      </c>
      <c r="AX307" s="469">
        <v>0</v>
      </c>
      <c r="AY307" t="str">
        <f t="shared" si="215"/>
        <v/>
      </c>
      <c r="CA307" s="23" t="str">
        <f t="shared" si="216"/>
        <v/>
      </c>
      <c r="CB307" s="23" t="str">
        <f t="shared" si="217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8"/>
        <v/>
      </c>
      <c r="CG307" s="87"/>
      <c r="CH307" s="23" t="str">
        <f t="shared" si="219"/>
        <v/>
      </c>
      <c r="CI307" s="23" t="str">
        <f t="shared" si="220"/>
        <v/>
      </c>
      <c r="CJ307" s="87"/>
      <c r="CK307" s="23" t="str">
        <f t="shared" si="221"/>
        <v/>
      </c>
      <c r="CL307" s="23" t="str">
        <f t="shared" si="222"/>
        <v/>
      </c>
      <c r="CO307" s="24">
        <f t="shared" si="223"/>
        <v>0</v>
      </c>
      <c r="CP307" s="24">
        <f t="shared" si="224"/>
        <v>0</v>
      </c>
      <c r="CQ307" s="87"/>
      <c r="CR307" s="87"/>
      <c r="CS307" s="24">
        <f t="shared" si="243"/>
        <v>0</v>
      </c>
      <c r="CT307" s="24">
        <f t="shared" si="225"/>
        <v>0</v>
      </c>
      <c r="CU307" s="87"/>
      <c r="CV307" s="24">
        <f t="shared" si="226"/>
        <v>0</v>
      </c>
      <c r="CW307" s="24">
        <f t="shared" si="226"/>
        <v>0</v>
      </c>
      <c r="CX307" s="87"/>
      <c r="CY307" s="24">
        <f t="shared" si="227"/>
        <v>0</v>
      </c>
      <c r="CZ307" s="24">
        <f t="shared" si="227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12"/>
        <v>0</v>
      </c>
      <c r="E308" s="465">
        <f t="shared" si="241"/>
        <v>0</v>
      </c>
      <c r="F308" s="147">
        <f t="shared" si="242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/>
      <c r="AU308" s="469"/>
      <c r="AV308" s="447"/>
      <c r="AW308" s="466">
        <v>0</v>
      </c>
      <c r="AX308" s="469">
        <v>0</v>
      </c>
      <c r="AY308" t="str">
        <f t="shared" si="215"/>
        <v/>
      </c>
      <c r="CA308" s="23" t="str">
        <f t="shared" si="216"/>
        <v/>
      </c>
      <c r="CB308" s="23" t="str">
        <f t="shared" si="217"/>
        <v/>
      </c>
      <c r="CC308" s="87"/>
      <c r="CD308" s="87"/>
      <c r="CE308" s="87"/>
      <c r="CF308" s="23" t="str">
        <f t="shared" si="218"/>
        <v/>
      </c>
      <c r="CG308" s="87"/>
      <c r="CH308" s="23" t="str">
        <f t="shared" si="219"/>
        <v/>
      </c>
      <c r="CI308" s="23" t="str">
        <f t="shared" si="220"/>
        <v/>
      </c>
      <c r="CJ308" s="87"/>
      <c r="CK308" s="23" t="str">
        <f t="shared" si="221"/>
        <v/>
      </c>
      <c r="CL308" s="23" t="str">
        <f t="shared" si="222"/>
        <v/>
      </c>
      <c r="CO308" s="24">
        <f t="shared" si="223"/>
        <v>0</v>
      </c>
      <c r="CP308" s="24">
        <f t="shared" si="224"/>
        <v>0</v>
      </c>
      <c r="CQ308" s="87"/>
      <c r="CR308" s="87"/>
      <c r="CS308" s="87"/>
      <c r="CT308" s="24">
        <f t="shared" si="225"/>
        <v>0</v>
      </c>
      <c r="CU308" s="87"/>
      <c r="CV308" s="24">
        <f t="shared" si="226"/>
        <v>0</v>
      </c>
      <c r="CW308" s="24">
        <f t="shared" si="226"/>
        <v>0</v>
      </c>
      <c r="CX308" s="87"/>
      <c r="CY308" s="24">
        <f t="shared" si="227"/>
        <v>0</v>
      </c>
      <c r="CZ308" s="24">
        <f t="shared" si="227"/>
        <v>0</v>
      </c>
    </row>
    <row r="309" spans="1:104" x14ac:dyDescent="0.25">
      <c r="A309" s="1323"/>
      <c r="B309" s="1279" t="s">
        <v>299</v>
      </c>
      <c r="C309" s="1281"/>
      <c r="D309" s="464">
        <f t="shared" si="212"/>
        <v>0</v>
      </c>
      <c r="E309" s="465">
        <f t="shared" si="241"/>
        <v>0</v>
      </c>
      <c r="F309" s="147">
        <f t="shared" si="242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/>
      <c r="AU309" s="476"/>
      <c r="AV309" s="469"/>
      <c r="AW309" s="473">
        <v>0</v>
      </c>
      <c r="AX309" s="476">
        <v>0</v>
      </c>
      <c r="AY309" t="str">
        <f t="shared" si="215"/>
        <v/>
      </c>
      <c r="CA309" s="23" t="str">
        <f t="shared" si="216"/>
        <v/>
      </c>
      <c r="CB309" s="23" t="str">
        <f t="shared" si="217"/>
        <v/>
      </c>
      <c r="CC309" s="87"/>
      <c r="CD309" s="87"/>
      <c r="CE309" s="87"/>
      <c r="CF309" s="23" t="str">
        <f t="shared" si="218"/>
        <v/>
      </c>
      <c r="CG309" s="87"/>
      <c r="CH309" s="23" t="str">
        <f t="shared" si="219"/>
        <v/>
      </c>
      <c r="CI309" s="23" t="str">
        <f t="shared" si="220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21"/>
        <v/>
      </c>
      <c r="CL309" s="23" t="str">
        <f t="shared" si="222"/>
        <v/>
      </c>
      <c r="CO309" s="24">
        <f t="shared" si="223"/>
        <v>0</v>
      </c>
      <c r="CP309" s="24">
        <f t="shared" si="224"/>
        <v>0</v>
      </c>
      <c r="CQ309" s="87"/>
      <c r="CR309" s="87"/>
      <c r="CS309" s="87"/>
      <c r="CT309" s="24">
        <f t="shared" si="225"/>
        <v>0</v>
      </c>
      <c r="CU309" s="87"/>
      <c r="CV309" s="24">
        <f t="shared" si="226"/>
        <v>0</v>
      </c>
      <c r="CW309" s="24">
        <f t="shared" si="226"/>
        <v>0</v>
      </c>
      <c r="CX309" s="24">
        <f t="shared" si="226"/>
        <v>0</v>
      </c>
      <c r="CY309" s="24">
        <f t="shared" si="227"/>
        <v>0</v>
      </c>
      <c r="CZ309" s="24">
        <f t="shared" si="227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12"/>
        <v>0</v>
      </c>
      <c r="E310" s="465">
        <f t="shared" si="241"/>
        <v>0</v>
      </c>
      <c r="F310" s="147">
        <f t="shared" si="242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/>
      <c r="AU310" s="476"/>
      <c r="AV310" s="480"/>
      <c r="AW310" s="473">
        <v>0</v>
      </c>
      <c r="AX310" s="476">
        <v>0</v>
      </c>
      <c r="AY310" t="str">
        <f t="shared" si="215"/>
        <v/>
      </c>
      <c r="CA310" s="23" t="str">
        <f t="shared" si="216"/>
        <v/>
      </c>
      <c r="CB310" s="23" t="str">
        <f t="shared" si="217"/>
        <v/>
      </c>
      <c r="CC310" s="87"/>
      <c r="CD310" s="87"/>
      <c r="CE310" s="87"/>
      <c r="CF310" s="23" t="str">
        <f t="shared" si="218"/>
        <v/>
      </c>
      <c r="CG310" s="87"/>
      <c r="CH310" s="23" t="str">
        <f t="shared" si="219"/>
        <v/>
      </c>
      <c r="CI310" s="23" t="str">
        <f t="shared" si="220"/>
        <v/>
      </c>
      <c r="CJ310" s="87"/>
      <c r="CK310" s="23" t="str">
        <f t="shared" si="221"/>
        <v/>
      </c>
      <c r="CL310" s="23" t="str">
        <f t="shared" si="222"/>
        <v/>
      </c>
      <c r="CO310" s="24">
        <f t="shared" si="223"/>
        <v>0</v>
      </c>
      <c r="CP310" s="24">
        <f t="shared" si="224"/>
        <v>0</v>
      </c>
      <c r="CQ310" s="87"/>
      <c r="CR310" s="87"/>
      <c r="CS310" s="87"/>
      <c r="CT310" s="24">
        <f t="shared" si="225"/>
        <v>0</v>
      </c>
      <c r="CU310" s="87"/>
      <c r="CV310" s="24">
        <f t="shared" si="226"/>
        <v>0</v>
      </c>
      <c r="CW310" s="24">
        <f t="shared" si="226"/>
        <v>0</v>
      </c>
      <c r="CX310" s="87"/>
      <c r="CY310" s="24">
        <f t="shared" si="227"/>
        <v>0</v>
      </c>
      <c r="CZ310" s="24">
        <f t="shared" si="227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12"/>
        <v>0</v>
      </c>
      <c r="E311" s="109">
        <f t="shared" si="241"/>
        <v>0</v>
      </c>
      <c r="F311" s="78">
        <f t="shared" si="242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/>
      <c r="AU311" s="454"/>
      <c r="AV311" s="457"/>
      <c r="AW311" s="451">
        <v>0</v>
      </c>
      <c r="AX311" s="454">
        <v>0</v>
      </c>
      <c r="AY311" t="str">
        <f t="shared" si="215"/>
        <v/>
      </c>
      <c r="CA311" s="23" t="str">
        <f t="shared" si="216"/>
        <v/>
      </c>
      <c r="CB311" s="23" t="str">
        <f t="shared" si="217"/>
        <v/>
      </c>
      <c r="CC311" s="87"/>
      <c r="CD311" s="87"/>
      <c r="CE311" s="87"/>
      <c r="CF311" s="23" t="str">
        <f t="shared" si="218"/>
        <v/>
      </c>
      <c r="CG311" s="87"/>
      <c r="CH311" s="23" t="str">
        <f t="shared" si="219"/>
        <v/>
      </c>
      <c r="CI311" s="23" t="str">
        <f t="shared" si="220"/>
        <v/>
      </c>
      <c r="CJ311" s="87"/>
      <c r="CK311" s="23" t="str">
        <f t="shared" si="221"/>
        <v/>
      </c>
      <c r="CL311" s="23" t="str">
        <f t="shared" si="222"/>
        <v/>
      </c>
      <c r="CO311" s="24">
        <f t="shared" si="223"/>
        <v>0</v>
      </c>
      <c r="CP311" s="24">
        <f t="shared" si="224"/>
        <v>0</v>
      </c>
      <c r="CQ311" s="87"/>
      <c r="CR311" s="87"/>
      <c r="CS311" s="87"/>
      <c r="CT311" s="24">
        <f t="shared" si="225"/>
        <v>0</v>
      </c>
      <c r="CU311" s="87"/>
      <c r="CV311" s="24">
        <f t="shared" si="226"/>
        <v>0</v>
      </c>
      <c r="CW311" s="24">
        <f t="shared" si="226"/>
        <v>0</v>
      </c>
      <c r="CX311" s="87"/>
      <c r="CY311" s="24">
        <f t="shared" si="227"/>
        <v>0</v>
      </c>
      <c r="CZ311" s="24">
        <f t="shared" si="227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12"/>
        <v>9</v>
      </c>
      <c r="E312" s="139">
        <f>SUM(G312++I312+K312+M312+O312+Q312+S312+U312+W312+Y312+AA312+AC312+AE312+AG312+AI312+AK312)</f>
        <v>4</v>
      </c>
      <c r="F312" s="661">
        <f>SUM(H312++J312+L312+N312+P312+R312+T312+V312+X312+Z312+AB312+AD312+AF312+AH312+AJ312+AL312)</f>
        <v>5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1</v>
      </c>
      <c r="R312" s="460">
        <v>0</v>
      </c>
      <c r="S312" s="461">
        <v>0</v>
      </c>
      <c r="T312" s="463">
        <v>1</v>
      </c>
      <c r="U312" s="461">
        <v>0</v>
      </c>
      <c r="V312" s="463">
        <v>0</v>
      </c>
      <c r="W312" s="461">
        <v>1</v>
      </c>
      <c r="X312" s="463">
        <v>0</v>
      </c>
      <c r="Y312" s="461">
        <v>0</v>
      </c>
      <c r="Z312" s="463">
        <v>0</v>
      </c>
      <c r="AA312" s="461">
        <v>0</v>
      </c>
      <c r="AB312" s="463">
        <v>1</v>
      </c>
      <c r="AC312" s="461">
        <v>1</v>
      </c>
      <c r="AD312" s="463">
        <v>3</v>
      </c>
      <c r="AE312" s="461">
        <v>1</v>
      </c>
      <c r="AF312" s="463">
        <v>0</v>
      </c>
      <c r="AG312" s="461">
        <v>0</v>
      </c>
      <c r="AH312" s="463">
        <v>0</v>
      </c>
      <c r="AI312" s="461">
        <v>0</v>
      </c>
      <c r="AJ312" s="463">
        <v>0</v>
      </c>
      <c r="AK312" s="461">
        <v>0</v>
      </c>
      <c r="AL312" s="463">
        <v>0</v>
      </c>
      <c r="AM312" s="458">
        <v>0</v>
      </c>
      <c r="AN312" s="459">
        <v>0</v>
      </c>
      <c r="AO312" s="462">
        <v>3</v>
      </c>
      <c r="AP312" s="460">
        <v>3</v>
      </c>
      <c r="AQ312" s="646">
        <v>0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5"/>
        <v/>
      </c>
      <c r="CA312" s="23" t="str">
        <f t="shared" si="216"/>
        <v/>
      </c>
      <c r="CB312" s="23" t="str">
        <f t="shared" si="217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8"/>
        <v/>
      </c>
      <c r="CG312" s="87"/>
      <c r="CH312" s="23" t="str">
        <f t="shared" si="219"/>
        <v/>
      </c>
      <c r="CI312" s="23" t="str">
        <f t="shared" si="220"/>
        <v/>
      </c>
      <c r="CJ312" s="87"/>
      <c r="CK312" s="23" t="str">
        <f t="shared" si="221"/>
        <v/>
      </c>
      <c r="CL312" s="23" t="str">
        <f t="shared" si="222"/>
        <v/>
      </c>
      <c r="CO312" s="24">
        <f t="shared" si="223"/>
        <v>0</v>
      </c>
      <c r="CP312" s="24">
        <f t="shared" si="224"/>
        <v>0</v>
      </c>
      <c r="CQ312" s="24">
        <f>IF(AND($D312&gt;0,AO312=""),1,IF(AO312&gt;$D312,1,0))</f>
        <v>0</v>
      </c>
      <c r="CR312" s="24">
        <f t="shared" ref="CR312:CS313" si="244">IF(AND($D312&gt;0,AP312=""),1,IF(AP312&gt;$D312,1,0))</f>
        <v>0</v>
      </c>
      <c r="CS312" s="24">
        <f t="shared" si="244"/>
        <v>0</v>
      </c>
      <c r="CT312" s="24">
        <f t="shared" si="225"/>
        <v>0</v>
      </c>
      <c r="CU312" s="87"/>
      <c r="CV312" s="24">
        <f t="shared" si="226"/>
        <v>0</v>
      </c>
      <c r="CW312" s="24">
        <f t="shared" si="226"/>
        <v>0</v>
      </c>
      <c r="CX312" s="87"/>
      <c r="CY312" s="24">
        <f t="shared" si="227"/>
        <v>0</v>
      </c>
      <c r="CZ312" s="24">
        <f t="shared" si="227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12"/>
        <v>3</v>
      </c>
      <c r="E313" s="465">
        <f t="shared" ref="E313:E323" si="245">SUM(G313++I313+K313+M313+O313+Q313+S313+U313+W313+Y313+AA313+AC313+AE313+AG313+AI313+AK313)</f>
        <v>3</v>
      </c>
      <c r="F313" s="147">
        <f t="shared" ref="F313:F329" si="246">SUM(H313++J313+L313+N313+P313+R313+T313+V313+X313+Z313+AB313+AD313+AF313+AH313+AJ313+AL313)</f>
        <v>0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1</v>
      </c>
      <c r="V313" s="469">
        <v>0</v>
      </c>
      <c r="W313" s="468">
        <v>0</v>
      </c>
      <c r="X313" s="469">
        <v>0</v>
      </c>
      <c r="Y313" s="468">
        <v>0</v>
      </c>
      <c r="Z313" s="469">
        <v>0</v>
      </c>
      <c r="AA313" s="468">
        <v>1</v>
      </c>
      <c r="AB313" s="469">
        <v>0</v>
      </c>
      <c r="AC313" s="468">
        <v>1</v>
      </c>
      <c r="AD313" s="469">
        <v>0</v>
      </c>
      <c r="AE313" s="468">
        <v>0</v>
      </c>
      <c r="AF313" s="469">
        <v>0</v>
      </c>
      <c r="AG313" s="468">
        <v>0</v>
      </c>
      <c r="AH313" s="469">
        <v>0</v>
      </c>
      <c r="AI313" s="468">
        <v>0</v>
      </c>
      <c r="AJ313" s="469">
        <v>0</v>
      </c>
      <c r="AK313" s="468">
        <v>0</v>
      </c>
      <c r="AL313" s="469">
        <v>0</v>
      </c>
      <c r="AM313" s="470">
        <v>0</v>
      </c>
      <c r="AN313" s="471">
        <v>0</v>
      </c>
      <c r="AO313" s="446"/>
      <c r="AP313" s="447"/>
      <c r="AQ313" s="461">
        <v>0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5"/>
        <v/>
      </c>
      <c r="CA313" s="23" t="str">
        <f t="shared" si="216"/>
        <v/>
      </c>
      <c r="CB313" s="23" t="str">
        <f t="shared" si="217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8"/>
        <v/>
      </c>
      <c r="CG313" s="87"/>
      <c r="CH313" s="23" t="str">
        <f t="shared" si="219"/>
        <v/>
      </c>
      <c r="CI313" s="23" t="str">
        <f t="shared" si="220"/>
        <v/>
      </c>
      <c r="CJ313" s="87"/>
      <c r="CK313" s="23" t="str">
        <f t="shared" si="221"/>
        <v/>
      </c>
      <c r="CL313" s="23" t="str">
        <f t="shared" si="222"/>
        <v/>
      </c>
      <c r="CO313" s="24">
        <f t="shared" si="223"/>
        <v>0</v>
      </c>
      <c r="CP313" s="24">
        <f t="shared" si="224"/>
        <v>0</v>
      </c>
      <c r="CQ313" s="87"/>
      <c r="CR313" s="87"/>
      <c r="CS313" s="24">
        <f t="shared" si="244"/>
        <v>0</v>
      </c>
      <c r="CT313" s="24">
        <f t="shared" si="225"/>
        <v>0</v>
      </c>
      <c r="CU313" s="87"/>
      <c r="CV313" s="24">
        <f t="shared" si="226"/>
        <v>0</v>
      </c>
      <c r="CW313" s="24">
        <f t="shared" si="226"/>
        <v>0</v>
      </c>
      <c r="CX313" s="87"/>
      <c r="CY313" s="24">
        <f t="shared" si="227"/>
        <v>0</v>
      </c>
      <c r="CZ313" s="24">
        <f t="shared" si="227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12"/>
        <v>6</v>
      </c>
      <c r="E314" s="465">
        <f t="shared" si="245"/>
        <v>2</v>
      </c>
      <c r="F314" s="486">
        <f t="shared" si="246"/>
        <v>4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1</v>
      </c>
      <c r="U314" s="468">
        <v>0</v>
      </c>
      <c r="V314" s="469">
        <v>0</v>
      </c>
      <c r="W314" s="468">
        <v>0</v>
      </c>
      <c r="X314" s="469">
        <v>0</v>
      </c>
      <c r="Y314" s="468">
        <v>0</v>
      </c>
      <c r="Z314" s="469">
        <v>0</v>
      </c>
      <c r="AA314" s="468">
        <v>0</v>
      </c>
      <c r="AB314" s="469">
        <v>0</v>
      </c>
      <c r="AC314" s="468">
        <v>1</v>
      </c>
      <c r="AD314" s="469">
        <v>3</v>
      </c>
      <c r="AE314" s="468">
        <v>1</v>
      </c>
      <c r="AF314" s="469">
        <v>0</v>
      </c>
      <c r="AG314" s="468">
        <v>0</v>
      </c>
      <c r="AH314" s="469">
        <v>0</v>
      </c>
      <c r="AI314" s="468">
        <v>0</v>
      </c>
      <c r="AJ314" s="469">
        <v>0</v>
      </c>
      <c r="AK314" s="468">
        <v>0</v>
      </c>
      <c r="AL314" s="469">
        <v>0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5"/>
        <v/>
      </c>
      <c r="CA314" s="23" t="str">
        <f t="shared" si="216"/>
        <v/>
      </c>
      <c r="CB314" s="23" t="str">
        <f t="shared" si="217"/>
        <v/>
      </c>
      <c r="CC314" s="87"/>
      <c r="CD314" s="87"/>
      <c r="CE314" s="87"/>
      <c r="CF314" s="23" t="str">
        <f t="shared" si="218"/>
        <v/>
      </c>
      <c r="CG314" s="87"/>
      <c r="CH314" s="23" t="str">
        <f t="shared" si="219"/>
        <v/>
      </c>
      <c r="CI314" s="23" t="str">
        <f t="shared" si="220"/>
        <v/>
      </c>
      <c r="CJ314" s="87"/>
      <c r="CK314" s="23" t="str">
        <f t="shared" si="221"/>
        <v/>
      </c>
      <c r="CL314" s="23" t="str">
        <f t="shared" si="222"/>
        <v/>
      </c>
      <c r="CO314" s="24">
        <f t="shared" si="223"/>
        <v>0</v>
      </c>
      <c r="CP314" s="24">
        <f t="shared" si="224"/>
        <v>0</v>
      </c>
      <c r="CQ314" s="87"/>
      <c r="CR314" s="87"/>
      <c r="CS314" s="87"/>
      <c r="CT314" s="24">
        <f t="shared" si="225"/>
        <v>0</v>
      </c>
      <c r="CU314" s="87"/>
      <c r="CV314" s="24">
        <f t="shared" si="226"/>
        <v>0</v>
      </c>
      <c r="CW314" s="24">
        <f t="shared" si="226"/>
        <v>0</v>
      </c>
      <c r="CX314" s="87"/>
      <c r="CY314" s="24">
        <f t="shared" si="227"/>
        <v>0</v>
      </c>
      <c r="CZ314" s="24">
        <f t="shared" si="227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7">SUM(E315+F315)</f>
        <v>3</v>
      </c>
      <c r="E315" s="465">
        <f t="shared" si="245"/>
        <v>2</v>
      </c>
      <c r="F315" s="486">
        <f t="shared" si="246"/>
        <v>1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1</v>
      </c>
      <c r="R315" s="474">
        <v>0</v>
      </c>
      <c r="S315" s="475">
        <v>0</v>
      </c>
      <c r="T315" s="476">
        <v>0</v>
      </c>
      <c r="U315" s="475">
        <v>0</v>
      </c>
      <c r="V315" s="476">
        <v>0</v>
      </c>
      <c r="W315" s="475">
        <v>0</v>
      </c>
      <c r="X315" s="476">
        <v>0</v>
      </c>
      <c r="Y315" s="475">
        <v>0</v>
      </c>
      <c r="Z315" s="476">
        <v>0</v>
      </c>
      <c r="AA315" s="475">
        <v>1</v>
      </c>
      <c r="AB315" s="476">
        <v>1</v>
      </c>
      <c r="AC315" s="475">
        <v>0</v>
      </c>
      <c r="AD315" s="476">
        <v>0</v>
      </c>
      <c r="AE315" s="475">
        <v>0</v>
      </c>
      <c r="AF315" s="476">
        <v>0</v>
      </c>
      <c r="AG315" s="475">
        <v>0</v>
      </c>
      <c r="AH315" s="476">
        <v>0</v>
      </c>
      <c r="AI315" s="475">
        <v>0</v>
      </c>
      <c r="AJ315" s="476">
        <v>0</v>
      </c>
      <c r="AK315" s="475">
        <v>0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8">CA315&amp;CB315&amp;CC315&amp;CD315&amp;CE315&amp;CF315&amp;CG315&amp;CH315&amp;CI315&amp;CJ315&amp;CK315&amp;CL315</f>
        <v/>
      </c>
      <c r="CA315" s="23" t="str">
        <f t="shared" ref="CA315:CA329" si="249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50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51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52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3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4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5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6">IF(AND($F315&gt;0,AM315=""),1,IF(AM315&gt;$F315,1,0))</f>
        <v>0</v>
      </c>
      <c r="CP315" s="24">
        <f t="shared" ref="CP315:CP329" si="257">IF(AND(AG315+AH315&gt;0,AN315=""),1,IF(AN315&gt;AG315+AH315,1,0))</f>
        <v>0</v>
      </c>
      <c r="CQ315" s="87"/>
      <c r="CR315" s="87"/>
      <c r="CS315" s="87"/>
      <c r="CT315" s="24">
        <f t="shared" ref="CT315:CT329" si="258">IF(AND($D315&gt;0,AR315=""),1,IF(AR315&gt;$D315,1,0))</f>
        <v>0</v>
      </c>
      <c r="CU315" s="87"/>
      <c r="CV315" s="24">
        <f t="shared" ref="CV315:CW329" si="259">IF(AND($D315&gt;0,AT315=""),1,IF(AT315&gt;$D315,1,0))</f>
        <v>0</v>
      </c>
      <c r="CW315" s="24">
        <f t="shared" si="259"/>
        <v>0</v>
      </c>
      <c r="CX315" s="24">
        <f>IF(AND($D315&gt;0,AV315=""),1,IF(AV315&gt;$D315,1,0))</f>
        <v>0</v>
      </c>
      <c r="CY315" s="24">
        <f t="shared" ref="CY315:CZ329" si="260">IF(AND($D315&gt;0,AW315=""),1,IF(AW315&gt;$D315,1,0))</f>
        <v>0</v>
      </c>
      <c r="CZ315" s="24">
        <f t="shared" si="260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7"/>
        <v>0</v>
      </c>
      <c r="E316" s="465">
        <f t="shared" si="245"/>
        <v>0</v>
      </c>
      <c r="F316" s="486">
        <f t="shared" si="246"/>
        <v>0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0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8"/>
        <v/>
      </c>
      <c r="CA316" s="23" t="str">
        <f t="shared" si="249"/>
        <v/>
      </c>
      <c r="CB316" s="23" t="str">
        <f t="shared" si="250"/>
        <v/>
      </c>
      <c r="CC316" s="87"/>
      <c r="CD316" s="87"/>
      <c r="CE316" s="87"/>
      <c r="CF316" s="23" t="str">
        <f t="shared" si="251"/>
        <v/>
      </c>
      <c r="CG316" s="87"/>
      <c r="CH316" s="23" t="str">
        <f t="shared" si="252"/>
        <v/>
      </c>
      <c r="CI316" s="23" t="str">
        <f t="shared" si="253"/>
        <v/>
      </c>
      <c r="CJ316" s="87"/>
      <c r="CK316" s="23" t="str">
        <f t="shared" si="254"/>
        <v/>
      </c>
      <c r="CL316" s="23" t="str">
        <f t="shared" si="255"/>
        <v/>
      </c>
      <c r="CO316" s="24">
        <f t="shared" si="256"/>
        <v>0</v>
      </c>
      <c r="CP316" s="24">
        <f t="shared" si="257"/>
        <v>0</v>
      </c>
      <c r="CQ316" s="87"/>
      <c r="CR316" s="87"/>
      <c r="CS316" s="87"/>
      <c r="CT316" s="24">
        <f t="shared" si="258"/>
        <v>0</v>
      </c>
      <c r="CU316" s="87"/>
      <c r="CV316" s="24">
        <f t="shared" si="259"/>
        <v>0</v>
      </c>
      <c r="CW316" s="24">
        <f t="shared" si="259"/>
        <v>0</v>
      </c>
      <c r="CX316" s="87"/>
      <c r="CY316" s="24">
        <f t="shared" si="260"/>
        <v>0</v>
      </c>
      <c r="CZ316" s="24">
        <f t="shared" si="260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7"/>
        <v>0</v>
      </c>
      <c r="E317" s="109">
        <f t="shared" si="245"/>
        <v>0</v>
      </c>
      <c r="F317" s="78">
        <f t="shared" si="246"/>
        <v>0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8"/>
        <v/>
      </c>
      <c r="CA317" s="23" t="str">
        <f t="shared" si="249"/>
        <v/>
      </c>
      <c r="CB317" s="23" t="str">
        <f t="shared" si="250"/>
        <v/>
      </c>
      <c r="CC317" s="87"/>
      <c r="CD317" s="87"/>
      <c r="CE317" s="87"/>
      <c r="CF317" s="23" t="str">
        <f t="shared" si="251"/>
        <v/>
      </c>
      <c r="CG317" s="87"/>
      <c r="CH317" s="23" t="str">
        <f t="shared" si="252"/>
        <v/>
      </c>
      <c r="CI317" s="23" t="str">
        <f t="shared" si="253"/>
        <v/>
      </c>
      <c r="CJ317" s="87"/>
      <c r="CK317" s="23" t="str">
        <f t="shared" si="254"/>
        <v/>
      </c>
      <c r="CL317" s="23" t="str">
        <f t="shared" si="255"/>
        <v/>
      </c>
      <c r="CO317" s="24">
        <f t="shared" si="256"/>
        <v>0</v>
      </c>
      <c r="CP317" s="24">
        <f t="shared" si="257"/>
        <v>0</v>
      </c>
      <c r="CQ317" s="87"/>
      <c r="CR317" s="87"/>
      <c r="CS317" s="87"/>
      <c r="CT317" s="24">
        <f t="shared" si="258"/>
        <v>0</v>
      </c>
      <c r="CU317" s="87"/>
      <c r="CV317" s="24">
        <f t="shared" si="259"/>
        <v>0</v>
      </c>
      <c r="CW317" s="24">
        <f t="shared" si="259"/>
        <v>0</v>
      </c>
      <c r="CX317" s="87"/>
      <c r="CY317" s="24">
        <f t="shared" si="260"/>
        <v>0</v>
      </c>
      <c r="CZ317" s="24">
        <f t="shared" si="260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7"/>
        <v>0</v>
      </c>
      <c r="E318" s="139">
        <f t="shared" si="245"/>
        <v>0</v>
      </c>
      <c r="F318" s="661">
        <f t="shared" si="246"/>
        <v>0</v>
      </c>
      <c r="G318" s="767"/>
      <c r="H318" s="768"/>
      <c r="I318" s="769"/>
      <c r="J318" s="768"/>
      <c r="K318" s="769"/>
      <c r="L318" s="768"/>
      <c r="M318" s="769"/>
      <c r="N318" s="768"/>
      <c r="O318" s="769"/>
      <c r="P318" s="768"/>
      <c r="Q318" s="769"/>
      <c r="R318" s="768"/>
      <c r="S318" s="769"/>
      <c r="T318" s="770"/>
      <c r="U318" s="769"/>
      <c r="V318" s="770"/>
      <c r="W318" s="769"/>
      <c r="X318" s="770"/>
      <c r="Y318" s="769"/>
      <c r="Z318" s="770"/>
      <c r="AA318" s="769"/>
      <c r="AB318" s="770"/>
      <c r="AC318" s="769"/>
      <c r="AD318" s="770"/>
      <c r="AE318" s="769"/>
      <c r="AF318" s="770"/>
      <c r="AG318" s="769"/>
      <c r="AH318" s="770"/>
      <c r="AI318" s="769"/>
      <c r="AJ318" s="770"/>
      <c r="AK318" s="767"/>
      <c r="AL318" s="771"/>
      <c r="AM318" s="769"/>
      <c r="AN318" s="772"/>
      <c r="AO318" s="767"/>
      <c r="AP318" s="523"/>
      <c r="AQ318" s="646"/>
      <c r="AR318" s="646">
        <v>0</v>
      </c>
      <c r="AS318" s="447"/>
      <c r="AT318" s="716"/>
      <c r="AU318" s="687"/>
      <c r="AV318" s="447"/>
      <c r="AW318" s="716"/>
      <c r="AX318" s="687"/>
      <c r="AY318" t="str">
        <f t="shared" si="248"/>
        <v/>
      </c>
      <c r="CA318" s="23" t="str">
        <f t="shared" si="249"/>
        <v/>
      </c>
      <c r="CB318" s="23" t="str">
        <f t="shared" si="250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51"/>
        <v/>
      </c>
      <c r="CG318" s="87"/>
      <c r="CH318" s="23" t="str">
        <f t="shared" si="252"/>
        <v/>
      </c>
      <c r="CI318" s="23" t="str">
        <f t="shared" si="253"/>
        <v/>
      </c>
      <c r="CJ318" s="87"/>
      <c r="CK318" s="23" t="str">
        <f t="shared" si="254"/>
        <v/>
      </c>
      <c r="CL318" s="23" t="str">
        <f t="shared" si="255"/>
        <v/>
      </c>
      <c r="CO318" s="24">
        <f t="shared" si="256"/>
        <v>0</v>
      </c>
      <c r="CP318" s="24">
        <f t="shared" si="257"/>
        <v>0</v>
      </c>
      <c r="CQ318" s="24">
        <f>IF(AND($D318&gt;0,AO318=""),1,IF(AO318&gt;$D318,1,0))</f>
        <v>0</v>
      </c>
      <c r="CR318" s="24">
        <f t="shared" ref="CR318:CS319" si="261">IF(AND($D318&gt;0,AP318=""),1,IF(AP318&gt;$D318,1,0))</f>
        <v>0</v>
      </c>
      <c r="CS318" s="24">
        <f t="shared" si="261"/>
        <v>0</v>
      </c>
      <c r="CT318" s="24">
        <f t="shared" si="258"/>
        <v>0</v>
      </c>
      <c r="CU318" s="87"/>
      <c r="CV318" s="24">
        <f t="shared" si="259"/>
        <v>0</v>
      </c>
      <c r="CW318" s="24">
        <f t="shared" si="259"/>
        <v>0</v>
      </c>
      <c r="CX318" s="87"/>
      <c r="CY318" s="24">
        <f t="shared" si="260"/>
        <v>0</v>
      </c>
      <c r="CZ318" s="24">
        <f t="shared" si="260"/>
        <v>0</v>
      </c>
    </row>
    <row r="319" spans="1:104" x14ac:dyDescent="0.25">
      <c r="A319" s="1320"/>
      <c r="B319" s="1315" t="s">
        <v>297</v>
      </c>
      <c r="C319" s="1315"/>
      <c r="D319" s="524">
        <f t="shared" si="247"/>
        <v>0</v>
      </c>
      <c r="E319" s="465">
        <f t="shared" si="245"/>
        <v>0</v>
      </c>
      <c r="F319" s="147">
        <f t="shared" si="246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>
        <v>0</v>
      </c>
      <c r="AS319" s="447"/>
      <c r="AT319" s="466"/>
      <c r="AU319" s="469"/>
      <c r="AV319" s="447"/>
      <c r="AW319" s="466"/>
      <c r="AX319" s="469"/>
      <c r="AY319" t="str">
        <f t="shared" si="248"/>
        <v/>
      </c>
      <c r="CA319" s="23" t="str">
        <f t="shared" si="249"/>
        <v/>
      </c>
      <c r="CB319" s="23" t="str">
        <f t="shared" si="250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51"/>
        <v/>
      </c>
      <c r="CG319" s="87"/>
      <c r="CH319" s="23" t="str">
        <f t="shared" si="252"/>
        <v/>
      </c>
      <c r="CI319" s="23" t="str">
        <f t="shared" si="253"/>
        <v/>
      </c>
      <c r="CJ319" s="87"/>
      <c r="CK319" s="23" t="str">
        <f t="shared" si="254"/>
        <v/>
      </c>
      <c r="CL319" s="23" t="str">
        <f t="shared" si="255"/>
        <v/>
      </c>
      <c r="CO319" s="24">
        <f t="shared" si="256"/>
        <v>0</v>
      </c>
      <c r="CP319" s="24">
        <f t="shared" si="257"/>
        <v>0</v>
      </c>
      <c r="CQ319" s="87"/>
      <c r="CR319" s="87"/>
      <c r="CS319" s="24">
        <f t="shared" si="261"/>
        <v>0</v>
      </c>
      <c r="CT319" s="24">
        <f t="shared" si="258"/>
        <v>0</v>
      </c>
      <c r="CU319" s="87"/>
      <c r="CV319" s="24">
        <f t="shared" si="259"/>
        <v>0</v>
      </c>
      <c r="CW319" s="24">
        <f t="shared" si="259"/>
        <v>0</v>
      </c>
      <c r="CX319" s="87"/>
      <c r="CY319" s="24">
        <f t="shared" si="260"/>
        <v>0</v>
      </c>
      <c r="CZ319" s="24">
        <f t="shared" si="260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7"/>
        <v>0</v>
      </c>
      <c r="E320" s="465">
        <f t="shared" si="245"/>
        <v>0</v>
      </c>
      <c r="F320" s="147">
        <f t="shared" si="246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>
        <v>0</v>
      </c>
      <c r="AS320" s="447"/>
      <c r="AT320" s="466"/>
      <c r="AU320" s="469"/>
      <c r="AV320" s="447"/>
      <c r="AW320" s="466"/>
      <c r="AX320" s="469"/>
      <c r="AY320" t="str">
        <f t="shared" si="248"/>
        <v/>
      </c>
      <c r="CA320" s="23" t="str">
        <f t="shared" si="249"/>
        <v/>
      </c>
      <c r="CB320" s="23" t="str">
        <f t="shared" si="250"/>
        <v/>
      </c>
      <c r="CC320" s="87"/>
      <c r="CD320" s="87"/>
      <c r="CE320" s="87"/>
      <c r="CF320" s="23" t="str">
        <f t="shared" si="251"/>
        <v/>
      </c>
      <c r="CG320" s="87"/>
      <c r="CH320" s="23" t="str">
        <f t="shared" si="252"/>
        <v/>
      </c>
      <c r="CI320" s="23" t="str">
        <f t="shared" si="253"/>
        <v/>
      </c>
      <c r="CJ320" s="87"/>
      <c r="CK320" s="23" t="str">
        <f t="shared" si="254"/>
        <v/>
      </c>
      <c r="CL320" s="23" t="str">
        <f t="shared" si="255"/>
        <v/>
      </c>
      <c r="CO320" s="24">
        <f t="shared" si="256"/>
        <v>0</v>
      </c>
      <c r="CP320" s="24">
        <f t="shared" si="257"/>
        <v>0</v>
      </c>
      <c r="CQ320" s="87"/>
      <c r="CR320" s="87"/>
      <c r="CS320" s="87"/>
      <c r="CT320" s="24">
        <f t="shared" si="258"/>
        <v>0</v>
      </c>
      <c r="CU320" s="87"/>
      <c r="CV320" s="24">
        <f t="shared" si="259"/>
        <v>0</v>
      </c>
      <c r="CW320" s="24">
        <f t="shared" si="259"/>
        <v>0</v>
      </c>
      <c r="CX320" s="87"/>
      <c r="CY320" s="24">
        <f t="shared" si="260"/>
        <v>0</v>
      </c>
      <c r="CZ320" s="24">
        <f t="shared" si="260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7"/>
        <v>0</v>
      </c>
      <c r="E321" s="465">
        <f t="shared" si="245"/>
        <v>0</v>
      </c>
      <c r="F321" s="147">
        <f t="shared" si="246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>
        <v>0</v>
      </c>
      <c r="AS321" s="447"/>
      <c r="AT321" s="806"/>
      <c r="AU321" s="807"/>
      <c r="AV321" s="469"/>
      <c r="AW321" s="806"/>
      <c r="AX321" s="807"/>
      <c r="AY321" t="str">
        <f t="shared" si="248"/>
        <v/>
      </c>
      <c r="CA321" s="23" t="str">
        <f t="shared" si="249"/>
        <v/>
      </c>
      <c r="CB321" s="23" t="str">
        <f t="shared" si="250"/>
        <v/>
      </c>
      <c r="CC321" s="87"/>
      <c r="CD321" s="87"/>
      <c r="CE321" s="87"/>
      <c r="CF321" s="23" t="str">
        <f t="shared" si="251"/>
        <v/>
      </c>
      <c r="CG321" s="87"/>
      <c r="CH321" s="23" t="str">
        <f t="shared" si="252"/>
        <v/>
      </c>
      <c r="CI321" s="23" t="str">
        <f t="shared" si="253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4"/>
        <v/>
      </c>
      <c r="CL321" s="23" t="str">
        <f t="shared" si="255"/>
        <v/>
      </c>
      <c r="CO321" s="24">
        <f t="shared" si="256"/>
        <v>0</v>
      </c>
      <c r="CP321" s="24">
        <f t="shared" si="257"/>
        <v>0</v>
      </c>
      <c r="CQ321" s="87"/>
      <c r="CR321" s="87"/>
      <c r="CS321" s="87"/>
      <c r="CT321" s="24">
        <f t="shared" si="258"/>
        <v>0</v>
      </c>
      <c r="CU321" s="87"/>
      <c r="CV321" s="24">
        <f t="shared" si="259"/>
        <v>0</v>
      </c>
      <c r="CW321" s="24">
        <f t="shared" si="259"/>
        <v>0</v>
      </c>
      <c r="CX321" s="24">
        <f>IF(AND($D321&gt;0,AV321=""),1,IF(AV321&gt;$D321,1,0))</f>
        <v>0</v>
      </c>
      <c r="CY321" s="24">
        <f t="shared" si="260"/>
        <v>0</v>
      </c>
      <c r="CZ321" s="24">
        <f t="shared" si="260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7"/>
        <v>0</v>
      </c>
      <c r="E322" s="465">
        <f t="shared" si="245"/>
        <v>0</v>
      </c>
      <c r="F322" s="147">
        <f t="shared" si="246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>
        <v>0</v>
      </c>
      <c r="AS322" s="480"/>
      <c r="AT322" s="526"/>
      <c r="AU322" s="527"/>
      <c r="AV322" s="480"/>
      <c r="AW322" s="526"/>
      <c r="AX322" s="527"/>
      <c r="AY322" t="str">
        <f t="shared" si="248"/>
        <v/>
      </c>
      <c r="CA322" s="23" t="str">
        <f t="shared" si="249"/>
        <v/>
      </c>
      <c r="CB322" s="23" t="str">
        <f t="shared" si="250"/>
        <v/>
      </c>
      <c r="CC322" s="87"/>
      <c r="CD322" s="87"/>
      <c r="CE322" s="87"/>
      <c r="CF322" s="23" t="str">
        <f t="shared" si="251"/>
        <v/>
      </c>
      <c r="CG322" s="87"/>
      <c r="CH322" s="23" t="str">
        <f t="shared" si="252"/>
        <v/>
      </c>
      <c r="CI322" s="23" t="str">
        <f t="shared" si="253"/>
        <v/>
      </c>
      <c r="CJ322" s="87"/>
      <c r="CK322" s="23" t="str">
        <f t="shared" si="254"/>
        <v/>
      </c>
      <c r="CL322" s="23" t="str">
        <f t="shared" si="255"/>
        <v/>
      </c>
      <c r="CO322" s="24">
        <f t="shared" si="256"/>
        <v>0</v>
      </c>
      <c r="CP322" s="24">
        <f t="shared" si="257"/>
        <v>0</v>
      </c>
      <c r="CQ322" s="87"/>
      <c r="CR322" s="87"/>
      <c r="CS322" s="87"/>
      <c r="CT322" s="24">
        <f t="shared" si="258"/>
        <v>0</v>
      </c>
      <c r="CU322" s="87"/>
      <c r="CV322" s="24">
        <f t="shared" si="259"/>
        <v>0</v>
      </c>
      <c r="CW322" s="24">
        <f t="shared" si="259"/>
        <v>0</v>
      </c>
      <c r="CX322" s="87"/>
      <c r="CY322" s="24">
        <f t="shared" si="260"/>
        <v>0</v>
      </c>
      <c r="CZ322" s="24">
        <f t="shared" si="260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7"/>
        <v>0</v>
      </c>
      <c r="E323" s="124">
        <f t="shared" si="245"/>
        <v>0</v>
      </c>
      <c r="F323" s="125">
        <f t="shared" si="246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>
        <v>0</v>
      </c>
      <c r="AS323" s="457"/>
      <c r="AT323" s="451"/>
      <c r="AU323" s="454"/>
      <c r="AV323" s="457"/>
      <c r="AW323" s="451"/>
      <c r="AX323" s="454"/>
      <c r="AY323" t="str">
        <f t="shared" si="248"/>
        <v/>
      </c>
      <c r="CA323" s="23" t="str">
        <f t="shared" si="249"/>
        <v/>
      </c>
      <c r="CB323" s="23" t="str">
        <f t="shared" si="250"/>
        <v/>
      </c>
      <c r="CC323" s="87"/>
      <c r="CD323" s="87"/>
      <c r="CE323" s="87"/>
      <c r="CF323" s="23" t="str">
        <f t="shared" si="251"/>
        <v/>
      </c>
      <c r="CG323" s="87"/>
      <c r="CH323" s="23" t="str">
        <f t="shared" si="252"/>
        <v/>
      </c>
      <c r="CI323" s="23" t="str">
        <f t="shared" si="253"/>
        <v/>
      </c>
      <c r="CJ323" s="87"/>
      <c r="CK323" s="23" t="str">
        <f t="shared" si="254"/>
        <v/>
      </c>
      <c r="CL323" s="23" t="str">
        <f t="shared" si="255"/>
        <v/>
      </c>
      <c r="CO323" s="24">
        <f t="shared" si="256"/>
        <v>0</v>
      </c>
      <c r="CP323" s="24">
        <f t="shared" si="257"/>
        <v>0</v>
      </c>
      <c r="CQ323" s="87"/>
      <c r="CR323" s="87"/>
      <c r="CS323" s="87"/>
      <c r="CT323" s="24">
        <f t="shared" si="258"/>
        <v>0</v>
      </c>
      <c r="CU323" s="87"/>
      <c r="CV323" s="24">
        <f t="shared" si="259"/>
        <v>0</v>
      </c>
      <c r="CW323" s="24">
        <f t="shared" si="259"/>
        <v>0</v>
      </c>
      <c r="CX323" s="87"/>
      <c r="CY323" s="24">
        <f t="shared" si="260"/>
        <v>0</v>
      </c>
      <c r="CZ323" s="24">
        <f t="shared" si="260"/>
        <v>0</v>
      </c>
    </row>
    <row r="324" spans="1:104" ht="15" customHeight="1" x14ac:dyDescent="0.25">
      <c r="A324" s="1558" t="s">
        <v>308</v>
      </c>
      <c r="B324" s="1510" t="s">
        <v>296</v>
      </c>
      <c r="C324" s="1510"/>
      <c r="D324" s="698">
        <f t="shared" si="247"/>
        <v>0</v>
      </c>
      <c r="E324" s="139">
        <f t="shared" ref="E324:E328" si="262">SUM(G324++I324+K324+M324+O324+Q324+S324+U324+W324+Y324+AA324+AC324+AE324+AG324+AI324+AK324)</f>
        <v>0</v>
      </c>
      <c r="F324" s="812">
        <f t="shared" si="246"/>
        <v>0</v>
      </c>
      <c r="G324" s="813"/>
      <c r="H324" s="814"/>
      <c r="I324" s="815"/>
      <c r="J324" s="814"/>
      <c r="K324" s="815"/>
      <c r="L324" s="814"/>
      <c r="M324" s="815"/>
      <c r="N324" s="814"/>
      <c r="O324" s="815"/>
      <c r="P324" s="814"/>
      <c r="Q324" s="815"/>
      <c r="R324" s="814"/>
      <c r="S324" s="815"/>
      <c r="T324" s="816"/>
      <c r="U324" s="815"/>
      <c r="V324" s="816"/>
      <c r="W324" s="815"/>
      <c r="X324" s="816"/>
      <c r="Y324" s="815"/>
      <c r="Z324" s="816"/>
      <c r="AA324" s="815"/>
      <c r="AB324" s="816"/>
      <c r="AC324" s="815"/>
      <c r="AD324" s="816"/>
      <c r="AE324" s="815"/>
      <c r="AF324" s="816"/>
      <c r="AG324" s="815"/>
      <c r="AH324" s="816"/>
      <c r="AI324" s="815"/>
      <c r="AJ324" s="816"/>
      <c r="AK324" s="813"/>
      <c r="AL324" s="817"/>
      <c r="AM324" s="815"/>
      <c r="AN324" s="814"/>
      <c r="AO324" s="461"/>
      <c r="AP324" s="443"/>
      <c r="AQ324" s="461"/>
      <c r="AR324" s="818">
        <v>0</v>
      </c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9"/>
        <v/>
      </c>
      <c r="CB324" s="23" t="str">
        <f t="shared" si="250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51"/>
        <v/>
      </c>
      <c r="CG324" s="87"/>
      <c r="CH324" s="23" t="str">
        <f t="shared" si="252"/>
        <v/>
      </c>
      <c r="CI324" s="23" t="str">
        <f t="shared" si="253"/>
        <v/>
      </c>
      <c r="CJ324" s="87"/>
      <c r="CK324" s="23" t="str">
        <f t="shared" si="254"/>
        <v/>
      </c>
      <c r="CL324" s="23" t="str">
        <f t="shared" si="255"/>
        <v/>
      </c>
      <c r="CO324" s="24">
        <f t="shared" si="256"/>
        <v>0</v>
      </c>
      <c r="CP324" s="24">
        <f t="shared" si="257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8"/>
        <v>0</v>
      </c>
      <c r="CU324" s="87"/>
      <c r="CV324" s="24">
        <f t="shared" si="259"/>
        <v>0</v>
      </c>
      <c r="CW324" s="24">
        <f t="shared" si="259"/>
        <v>0</v>
      </c>
      <c r="CX324" s="87"/>
      <c r="CY324" s="24">
        <f t="shared" si="260"/>
        <v>0</v>
      </c>
      <c r="CZ324" s="24">
        <f t="shared" si="260"/>
        <v>0</v>
      </c>
    </row>
    <row r="325" spans="1:104" ht="15" customHeight="1" x14ac:dyDescent="0.25">
      <c r="A325" s="1558"/>
      <c r="B325" s="1315" t="s">
        <v>297</v>
      </c>
      <c r="C325" s="1315"/>
      <c r="D325" s="524">
        <f t="shared" si="247"/>
        <v>0</v>
      </c>
      <c r="E325" s="465">
        <f t="shared" si="262"/>
        <v>0</v>
      </c>
      <c r="F325" s="147">
        <f t="shared" si="246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>
        <v>0</v>
      </c>
      <c r="AS325" s="447"/>
      <c r="AT325" s="466"/>
      <c r="AU325" s="469"/>
      <c r="AV325" s="447"/>
      <c r="AW325" s="466"/>
      <c r="AX325" s="469"/>
      <c r="AY325" t="str">
        <f t="shared" si="248"/>
        <v/>
      </c>
      <c r="CA325" s="23" t="str">
        <f t="shared" si="249"/>
        <v/>
      </c>
      <c r="CB325" s="23" t="str">
        <f t="shared" si="250"/>
        <v/>
      </c>
      <c r="CC325" s="23" t="str">
        <f t="shared" ref="CC325:CC328" si="263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4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5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51"/>
        <v/>
      </c>
      <c r="CG325" s="87"/>
      <c r="CH325" s="23" t="str">
        <f t="shared" si="252"/>
        <v/>
      </c>
      <c r="CI325" s="23" t="str">
        <f t="shared" si="253"/>
        <v/>
      </c>
      <c r="CJ325" s="87"/>
      <c r="CK325" s="23" t="str">
        <f t="shared" si="254"/>
        <v/>
      </c>
      <c r="CL325" s="23" t="str">
        <f t="shared" si="255"/>
        <v/>
      </c>
      <c r="CO325" s="24">
        <f t="shared" si="256"/>
        <v>0</v>
      </c>
      <c r="CP325" s="24">
        <f t="shared" si="257"/>
        <v>0</v>
      </c>
      <c r="CQ325" s="24">
        <f t="shared" ref="CQ325:CS329" si="266">IF(AND($D325&gt;0,AO325=""),1,IF(AO325&gt;$D325,1,0))</f>
        <v>0</v>
      </c>
      <c r="CR325" s="24">
        <f t="shared" si="266"/>
        <v>0</v>
      </c>
      <c r="CS325" s="24">
        <f t="shared" si="266"/>
        <v>0</v>
      </c>
      <c r="CT325" s="24">
        <f t="shared" si="258"/>
        <v>0</v>
      </c>
      <c r="CU325" s="87"/>
      <c r="CV325" s="24">
        <f t="shared" si="259"/>
        <v>0</v>
      </c>
      <c r="CW325" s="24">
        <f t="shared" si="259"/>
        <v>0</v>
      </c>
      <c r="CX325" s="87"/>
      <c r="CY325" s="24">
        <f t="shared" si="260"/>
        <v>0</v>
      </c>
      <c r="CZ325" s="24">
        <f t="shared" si="260"/>
        <v>0</v>
      </c>
    </row>
    <row r="326" spans="1:104" ht="15" customHeight="1" x14ac:dyDescent="0.25">
      <c r="A326" s="1558"/>
      <c r="B326" s="1315" t="s">
        <v>298</v>
      </c>
      <c r="C326" s="1315"/>
      <c r="D326" s="524">
        <f t="shared" si="247"/>
        <v>0</v>
      </c>
      <c r="E326" s="465">
        <f t="shared" si="262"/>
        <v>0</v>
      </c>
      <c r="F326" s="147">
        <f t="shared" si="246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>
        <v>0</v>
      </c>
      <c r="AS326" s="447"/>
      <c r="AT326" s="466"/>
      <c r="AU326" s="469"/>
      <c r="AV326" s="447"/>
      <c r="AW326" s="466"/>
      <c r="AX326" s="469"/>
      <c r="AY326" t="str">
        <f t="shared" si="248"/>
        <v/>
      </c>
      <c r="CA326" s="23" t="str">
        <f t="shared" si="249"/>
        <v/>
      </c>
      <c r="CB326" s="23" t="str">
        <f t="shared" si="250"/>
        <v/>
      </c>
      <c r="CC326" s="23" t="str">
        <f t="shared" si="263"/>
        <v/>
      </c>
      <c r="CD326" s="23" t="str">
        <f t="shared" si="264"/>
        <v/>
      </c>
      <c r="CE326" s="23" t="str">
        <f t="shared" si="265"/>
        <v/>
      </c>
      <c r="CF326" s="23" t="str">
        <f t="shared" si="251"/>
        <v/>
      </c>
      <c r="CG326" s="87"/>
      <c r="CH326" s="23" t="str">
        <f t="shared" si="252"/>
        <v/>
      </c>
      <c r="CI326" s="23" t="str">
        <f t="shared" si="253"/>
        <v/>
      </c>
      <c r="CJ326" s="87"/>
      <c r="CK326" s="23" t="str">
        <f t="shared" si="254"/>
        <v/>
      </c>
      <c r="CL326" s="23" t="str">
        <f t="shared" si="255"/>
        <v/>
      </c>
      <c r="CO326" s="24">
        <f t="shared" si="256"/>
        <v>0</v>
      </c>
      <c r="CP326" s="24">
        <f t="shared" si="257"/>
        <v>0</v>
      </c>
      <c r="CQ326" s="24">
        <f t="shared" si="266"/>
        <v>0</v>
      </c>
      <c r="CR326" s="24">
        <f t="shared" si="266"/>
        <v>0</v>
      </c>
      <c r="CS326" s="24">
        <f t="shared" si="266"/>
        <v>0</v>
      </c>
      <c r="CT326" s="24">
        <f t="shared" si="258"/>
        <v>0</v>
      </c>
      <c r="CU326" s="87"/>
      <c r="CV326" s="24">
        <f t="shared" si="259"/>
        <v>0</v>
      </c>
      <c r="CW326" s="24">
        <f t="shared" si="259"/>
        <v>0</v>
      </c>
      <c r="CX326" s="87"/>
      <c r="CY326" s="24">
        <f t="shared" si="260"/>
        <v>0</v>
      </c>
      <c r="CZ326" s="24">
        <f t="shared" si="260"/>
        <v>0</v>
      </c>
    </row>
    <row r="327" spans="1:104" ht="15" customHeight="1" x14ac:dyDescent="0.25">
      <c r="A327" s="1558"/>
      <c r="B327" s="1279" t="s">
        <v>299</v>
      </c>
      <c r="C327" s="1281"/>
      <c r="D327" s="524">
        <f t="shared" si="247"/>
        <v>0</v>
      </c>
      <c r="E327" s="465">
        <f>SUM(G327++I327+K327+M327+O327+Q327+S327+U327+W327+Y327+AA327+AC327+AE327+AG327+AI327+AK327)</f>
        <v>0</v>
      </c>
      <c r="F327" s="147">
        <f t="shared" si="246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>
        <v>0</v>
      </c>
      <c r="AS327" s="447"/>
      <c r="AT327" s="806"/>
      <c r="AU327" s="807"/>
      <c r="AV327" s="469"/>
      <c r="AW327" s="806"/>
      <c r="AX327" s="807"/>
      <c r="AY327" t="str">
        <f t="shared" si="248"/>
        <v/>
      </c>
      <c r="CA327" s="23" t="str">
        <f t="shared" si="249"/>
        <v/>
      </c>
      <c r="CB327" s="23" t="str">
        <f t="shared" si="250"/>
        <v/>
      </c>
      <c r="CC327" s="23" t="str">
        <f t="shared" si="263"/>
        <v/>
      </c>
      <c r="CD327" s="23" t="str">
        <f t="shared" si="264"/>
        <v/>
      </c>
      <c r="CE327" s="23" t="str">
        <f t="shared" si="265"/>
        <v/>
      </c>
      <c r="CF327" s="23" t="str">
        <f t="shared" si="251"/>
        <v/>
      </c>
      <c r="CG327" s="87"/>
      <c r="CH327" s="23" t="str">
        <f t="shared" si="252"/>
        <v/>
      </c>
      <c r="CI327" s="23" t="str">
        <f t="shared" si="253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4"/>
        <v/>
      </c>
      <c r="CL327" s="23" t="str">
        <f t="shared" si="255"/>
        <v/>
      </c>
      <c r="CO327" s="24">
        <f t="shared" si="256"/>
        <v>0</v>
      </c>
      <c r="CP327" s="24">
        <f t="shared" si="257"/>
        <v>0</v>
      </c>
      <c r="CQ327" s="24">
        <f t="shared" si="266"/>
        <v>0</v>
      </c>
      <c r="CR327" s="24">
        <f t="shared" si="266"/>
        <v>0</v>
      </c>
      <c r="CS327" s="24">
        <f t="shared" si="266"/>
        <v>0</v>
      </c>
      <c r="CT327" s="24">
        <f t="shared" si="258"/>
        <v>0</v>
      </c>
      <c r="CU327" s="87"/>
      <c r="CV327" s="24">
        <f t="shared" si="259"/>
        <v>0</v>
      </c>
      <c r="CW327" s="24">
        <f t="shared" si="259"/>
        <v>0</v>
      </c>
      <c r="CX327" s="24">
        <f>IF(AND($D327&gt;0,AV327=""),1,IF(AV327&gt;$D327,1,0))</f>
        <v>0</v>
      </c>
      <c r="CY327" s="24">
        <f t="shared" si="260"/>
        <v>0</v>
      </c>
      <c r="CZ327" s="24">
        <f t="shared" si="260"/>
        <v>0</v>
      </c>
    </row>
    <row r="328" spans="1:104" ht="15" customHeight="1" x14ac:dyDescent="0.25">
      <c r="A328" s="1558"/>
      <c r="B328" s="1279" t="s">
        <v>300</v>
      </c>
      <c r="C328" s="1281"/>
      <c r="D328" s="524">
        <f t="shared" si="247"/>
        <v>0</v>
      </c>
      <c r="E328" s="465">
        <f t="shared" si="262"/>
        <v>0</v>
      </c>
      <c r="F328" s="147">
        <f t="shared" si="246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>
        <v>0</v>
      </c>
      <c r="AS328" s="480"/>
      <c r="AT328" s="526"/>
      <c r="AU328" s="527"/>
      <c r="AV328" s="480"/>
      <c r="AW328" s="526"/>
      <c r="AX328" s="527"/>
      <c r="AY328" t="str">
        <f t="shared" si="248"/>
        <v/>
      </c>
      <c r="CA328" s="23" t="str">
        <f t="shared" si="249"/>
        <v/>
      </c>
      <c r="CB328" s="23" t="str">
        <f t="shared" si="250"/>
        <v/>
      </c>
      <c r="CC328" s="23" t="str">
        <f t="shared" si="263"/>
        <v/>
      </c>
      <c r="CD328" s="23" t="str">
        <f t="shared" si="264"/>
        <v/>
      </c>
      <c r="CE328" s="23" t="str">
        <f t="shared" si="265"/>
        <v/>
      </c>
      <c r="CF328" s="23" t="str">
        <f t="shared" si="251"/>
        <v/>
      </c>
      <c r="CG328" s="87"/>
      <c r="CH328" s="23" t="str">
        <f t="shared" si="252"/>
        <v/>
      </c>
      <c r="CI328" s="23" t="str">
        <f t="shared" si="253"/>
        <v/>
      </c>
      <c r="CJ328" s="87"/>
      <c r="CK328" s="23" t="str">
        <f t="shared" si="254"/>
        <v/>
      </c>
      <c r="CL328" s="23" t="str">
        <f t="shared" si="255"/>
        <v/>
      </c>
      <c r="CO328" s="24">
        <f t="shared" si="256"/>
        <v>0</v>
      </c>
      <c r="CP328" s="24">
        <f t="shared" si="257"/>
        <v>0</v>
      </c>
      <c r="CQ328" s="24">
        <f t="shared" si="266"/>
        <v>0</v>
      </c>
      <c r="CR328" s="24">
        <f t="shared" si="266"/>
        <v>0</v>
      </c>
      <c r="CS328" s="24">
        <f t="shared" si="266"/>
        <v>0</v>
      </c>
      <c r="CT328" s="24">
        <f t="shared" si="258"/>
        <v>0</v>
      </c>
      <c r="CU328" s="87"/>
      <c r="CV328" s="24">
        <f t="shared" si="259"/>
        <v>0</v>
      </c>
      <c r="CW328" s="24">
        <f t="shared" si="259"/>
        <v>0</v>
      </c>
      <c r="CX328" s="87"/>
      <c r="CY328" s="24">
        <f t="shared" si="260"/>
        <v>0</v>
      </c>
      <c r="CZ328" s="24">
        <f t="shared" si="260"/>
        <v>0</v>
      </c>
    </row>
    <row r="329" spans="1:104" ht="15" customHeight="1" x14ac:dyDescent="0.25">
      <c r="A329" s="1558"/>
      <c r="B329" s="1316" t="s">
        <v>301</v>
      </c>
      <c r="C329" s="1316"/>
      <c r="D329" s="201">
        <f t="shared" si="247"/>
        <v>0</v>
      </c>
      <c r="E329" s="124">
        <f>SUM(G329++I329+K329+M329+O329+Q329+S329+U329+W329+Y329+AA329+AC329+AE329+AG329+AI329+AK329)</f>
        <v>0</v>
      </c>
      <c r="F329" s="125">
        <f t="shared" si="246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>
        <v>0</v>
      </c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9"/>
        <v/>
      </c>
      <c r="CB329" s="23" t="str">
        <f t="shared" si="250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51"/>
        <v/>
      </c>
      <c r="CG329" s="87"/>
      <c r="CH329" s="23" t="str">
        <f t="shared" si="252"/>
        <v/>
      </c>
      <c r="CI329" s="23" t="str">
        <f t="shared" si="253"/>
        <v/>
      </c>
      <c r="CJ329" s="87"/>
      <c r="CK329" s="23" t="str">
        <f t="shared" si="254"/>
        <v/>
      </c>
      <c r="CL329" s="23" t="str">
        <f t="shared" si="255"/>
        <v/>
      </c>
      <c r="CO329" s="24">
        <f t="shared" si="256"/>
        <v>0</v>
      </c>
      <c r="CP329" s="24">
        <f t="shared" si="257"/>
        <v>0</v>
      </c>
      <c r="CQ329" s="24">
        <f t="shared" si="266"/>
        <v>0</v>
      </c>
      <c r="CR329" s="24">
        <f t="shared" si="266"/>
        <v>0</v>
      </c>
      <c r="CS329" s="24">
        <f t="shared" si="266"/>
        <v>0</v>
      </c>
      <c r="CT329" s="24">
        <f t="shared" si="258"/>
        <v>0</v>
      </c>
      <c r="CU329" s="87"/>
      <c r="CV329" s="24">
        <f t="shared" si="259"/>
        <v>0</v>
      </c>
      <c r="CW329" s="24">
        <f t="shared" si="259"/>
        <v>0</v>
      </c>
      <c r="CX329" s="87"/>
      <c r="CY329" s="24">
        <f t="shared" si="260"/>
        <v>0</v>
      </c>
      <c r="CZ329" s="24">
        <f t="shared" si="260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234</v>
      </c>
      <c r="E330" s="529">
        <f>SUM(G330++I330+K330+M330+O330+Q330+S330+U330+W330+Y330+AA330+AC330+AE330+AG330+AI330+AK330)</f>
        <v>80</v>
      </c>
      <c r="F330" s="267">
        <f>SUM(H330++J330+L330+N330+P330+R330+T330+V330+X330+Z330+AB330+AD330+AF330+AH330+AJ330+AL330)</f>
        <v>154</v>
      </c>
      <c r="G330" s="712">
        <f>G252+G264+G270+G276+G282+G312+G318+G324</f>
        <v>5</v>
      </c>
      <c r="H330" s="343">
        <f t="shared" ref="H330:N334" si="267">H252+H258+H264+H270+H276+H282+H306+H312+H318+H324</f>
        <v>5</v>
      </c>
      <c r="I330" s="712">
        <f t="shared" si="267"/>
        <v>1</v>
      </c>
      <c r="J330" s="343">
        <f t="shared" si="267"/>
        <v>0</v>
      </c>
      <c r="K330" s="712">
        <f t="shared" si="267"/>
        <v>2</v>
      </c>
      <c r="L330" s="343">
        <f>L252+L258+L264+L270+L276+L282+L306+L312+L318+L324</f>
        <v>2</v>
      </c>
      <c r="M330" s="712">
        <f t="shared" si="267"/>
        <v>0</v>
      </c>
      <c r="N330" s="343">
        <f t="shared" si="267"/>
        <v>2</v>
      </c>
      <c r="O330" s="712">
        <f t="shared" ref="O330:V334" si="268">O252+O258+O264+O270+O276+O282+O294+O312+O318+O324</f>
        <v>1</v>
      </c>
      <c r="P330" s="821">
        <f t="shared" si="268"/>
        <v>2</v>
      </c>
      <c r="Q330" s="712">
        <f t="shared" si="268"/>
        <v>2</v>
      </c>
      <c r="R330" s="821">
        <f t="shared" si="268"/>
        <v>2</v>
      </c>
      <c r="S330" s="712">
        <f t="shared" si="268"/>
        <v>4</v>
      </c>
      <c r="T330" s="821">
        <f t="shared" si="268"/>
        <v>6</v>
      </c>
      <c r="U330" s="712">
        <f t="shared" si="268"/>
        <v>4</v>
      </c>
      <c r="V330" s="822">
        <f t="shared" si="268"/>
        <v>7</v>
      </c>
      <c r="W330" s="712">
        <f>W252+W258+W264+W270+W276+W282+W288+W294+W300+W306+W312+W318+W324</f>
        <v>15</v>
      </c>
      <c r="X330" s="821">
        <f t="shared" ref="X330:AN334" si="269">X252+X258+X264+X270+X276+X282+X288+X294+X300+X306+X312+X318+X324</f>
        <v>15</v>
      </c>
      <c r="Y330" s="712">
        <f>Y252+Y258+Y264+Y270+Y276+Y282+Y288+Y294+Y300+Y306+Y312+Y318+Y324</f>
        <v>6</v>
      </c>
      <c r="Z330" s="821">
        <f t="shared" si="269"/>
        <v>13</v>
      </c>
      <c r="AA330" s="712">
        <f t="shared" si="269"/>
        <v>11</v>
      </c>
      <c r="AB330" s="821">
        <f t="shared" si="269"/>
        <v>38</v>
      </c>
      <c r="AC330" s="712">
        <f t="shared" si="269"/>
        <v>20</v>
      </c>
      <c r="AD330" s="821">
        <f t="shared" si="269"/>
        <v>38</v>
      </c>
      <c r="AE330" s="712">
        <f t="shared" si="269"/>
        <v>9</v>
      </c>
      <c r="AF330" s="821">
        <f t="shared" si="269"/>
        <v>24</v>
      </c>
      <c r="AG330" s="712">
        <f t="shared" si="269"/>
        <v>0</v>
      </c>
      <c r="AH330" s="821">
        <f t="shared" si="269"/>
        <v>0</v>
      </c>
      <c r="AI330" s="712">
        <f t="shared" si="269"/>
        <v>0</v>
      </c>
      <c r="AJ330" s="821">
        <f t="shared" si="269"/>
        <v>0</v>
      </c>
      <c r="AK330" s="712">
        <f t="shared" si="269"/>
        <v>0</v>
      </c>
      <c r="AL330" s="530">
        <f t="shared" si="269"/>
        <v>0</v>
      </c>
      <c r="AM330" s="821">
        <f t="shared" si="269"/>
        <v>0</v>
      </c>
      <c r="AN330" s="821">
        <f t="shared" si="269"/>
        <v>0</v>
      </c>
      <c r="AO330" s="501">
        <f>SUM(AO252+AO258+AO264+AO270+AO276+AO282+AO288+AO294+AO300+AO306+AO312+AO318)</f>
        <v>109</v>
      </c>
      <c r="AP330" s="372">
        <f>SUM(AP252+AP258+AP264+AP270+AP276+AP282+AP288+AP294+AP300+AP306+AP312+AP318)</f>
        <v>108</v>
      </c>
      <c r="AQ330" s="343">
        <f t="shared" ref="AQ330:AR331" si="270">AQ252+AQ258+AQ264+AQ270+AQ276+AQ282+AQ288+AQ294+AQ300+AQ306+AQ312+AQ318+AQ324</f>
        <v>36</v>
      </c>
      <c r="AR330" s="343">
        <f t="shared" si="270"/>
        <v>0</v>
      </c>
      <c r="AS330" s="267">
        <f>SUM(AS264,AS276)</f>
        <v>0</v>
      </c>
      <c r="AT330" s="712">
        <f t="shared" ref="AT330:AX331" si="271">AT252+AT258+AT264+AT270+AT276+AT282+AT288+AT294+AT300+AT306+AT312+AT318+AT324</f>
        <v>8</v>
      </c>
      <c r="AU330" s="822">
        <f t="shared" si="271"/>
        <v>2</v>
      </c>
      <c r="AV330" s="823"/>
      <c r="AW330" s="712">
        <f t="shared" si="271"/>
        <v>0</v>
      </c>
      <c r="AX330" s="822">
        <f t="shared" si="271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72">SUM(E331+F331)</f>
        <v>679</v>
      </c>
      <c r="E331" s="531">
        <f t="shared" ref="E331:F335" si="273">SUM(G331++I331+K331+M331+O331+Q331+S331+U331+W331+Y331+AA331+AC331+AE331+AG331+AI331+AK331)</f>
        <v>281</v>
      </c>
      <c r="F331" s="532">
        <f t="shared" si="273"/>
        <v>398</v>
      </c>
      <c r="G331" s="464">
        <f>G253+G265+G271+G277+G283+G313+G319+G325</f>
        <v>5</v>
      </c>
      <c r="H331" s="533">
        <f t="shared" si="267"/>
        <v>7</v>
      </c>
      <c r="I331" s="464">
        <f t="shared" si="267"/>
        <v>3</v>
      </c>
      <c r="J331" s="533">
        <f t="shared" si="267"/>
        <v>5</v>
      </c>
      <c r="K331" s="464">
        <f>K253+K259+K265+K271+K277+K283+K307+K313+K319+K325</f>
        <v>8</v>
      </c>
      <c r="L331" s="533">
        <f t="shared" si="267"/>
        <v>9</v>
      </c>
      <c r="M331" s="464">
        <f t="shared" si="267"/>
        <v>4</v>
      </c>
      <c r="N331" s="533">
        <f t="shared" si="267"/>
        <v>6</v>
      </c>
      <c r="O331" s="501">
        <f>O253+O259+O265+O271+O277+O283+O295+O313+O319+O325</f>
        <v>19</v>
      </c>
      <c r="P331" s="343">
        <f t="shared" si="268"/>
        <v>10</v>
      </c>
      <c r="Q331" s="501">
        <f t="shared" si="268"/>
        <v>8</v>
      </c>
      <c r="R331" s="343">
        <f t="shared" si="268"/>
        <v>10</v>
      </c>
      <c r="S331" s="501">
        <f t="shared" si="268"/>
        <v>9</v>
      </c>
      <c r="T331" s="343">
        <f t="shared" si="268"/>
        <v>10</v>
      </c>
      <c r="U331" s="501">
        <f t="shared" si="268"/>
        <v>37</v>
      </c>
      <c r="V331" s="372">
        <f t="shared" si="268"/>
        <v>43</v>
      </c>
      <c r="W331" s="464">
        <f>W253+W259+W265+W271+W277+W283+W289+W295+W301+W307+W313+W319+W325</f>
        <v>76</v>
      </c>
      <c r="X331" s="533">
        <f t="shared" si="269"/>
        <v>88</v>
      </c>
      <c r="Y331" s="464">
        <f t="shared" si="269"/>
        <v>19</v>
      </c>
      <c r="Z331" s="533">
        <f t="shared" si="269"/>
        <v>44</v>
      </c>
      <c r="AA331" s="464">
        <f t="shared" si="269"/>
        <v>30</v>
      </c>
      <c r="AB331" s="533">
        <f t="shared" si="269"/>
        <v>77</v>
      </c>
      <c r="AC331" s="464">
        <f t="shared" si="269"/>
        <v>46</v>
      </c>
      <c r="AD331" s="533">
        <f t="shared" si="269"/>
        <v>62</v>
      </c>
      <c r="AE331" s="464">
        <f t="shared" si="269"/>
        <v>17</v>
      </c>
      <c r="AF331" s="533">
        <f t="shared" si="269"/>
        <v>27</v>
      </c>
      <c r="AG331" s="464">
        <f t="shared" si="269"/>
        <v>0</v>
      </c>
      <c r="AH331" s="533">
        <f t="shared" si="269"/>
        <v>0</v>
      </c>
      <c r="AI331" s="464">
        <f t="shared" si="269"/>
        <v>0</v>
      </c>
      <c r="AJ331" s="533">
        <f t="shared" si="269"/>
        <v>0</v>
      </c>
      <c r="AK331" s="464">
        <f t="shared" si="269"/>
        <v>0</v>
      </c>
      <c r="AL331" s="534">
        <f t="shared" si="269"/>
        <v>0</v>
      </c>
      <c r="AM331" s="533">
        <f t="shared" si="269"/>
        <v>2</v>
      </c>
      <c r="AN331" s="533">
        <f t="shared" si="269"/>
        <v>0</v>
      </c>
      <c r="AO331" s="535"/>
      <c r="AP331" s="536"/>
      <c r="AQ331" s="533">
        <f t="shared" si="270"/>
        <v>98</v>
      </c>
      <c r="AR331" s="533">
        <f t="shared" si="270"/>
        <v>0</v>
      </c>
      <c r="AS331" s="537">
        <f>SUM(AS277+ AS265)</f>
        <v>0</v>
      </c>
      <c r="AT331" s="464">
        <f t="shared" si="271"/>
        <v>29</v>
      </c>
      <c r="AU331" s="296">
        <f t="shared" si="271"/>
        <v>0</v>
      </c>
      <c r="AV331" s="351"/>
      <c r="AW331" s="464">
        <f t="shared" si="271"/>
        <v>2</v>
      </c>
      <c r="AX331" s="296">
        <f t="shared" si="271"/>
        <v>0</v>
      </c>
    </row>
    <row r="332" spans="1:104" x14ac:dyDescent="0.25">
      <c r="A332" s="1311"/>
      <c r="B332" s="1315" t="s">
        <v>298</v>
      </c>
      <c r="C332" s="1315"/>
      <c r="D332" s="501">
        <f t="shared" si="272"/>
        <v>219</v>
      </c>
      <c r="E332" s="531">
        <f t="shared" si="273"/>
        <v>81</v>
      </c>
      <c r="F332" s="532">
        <f t="shared" si="273"/>
        <v>138</v>
      </c>
      <c r="G332" s="464">
        <f>G254+G266+G272+G278+G284+G314+G320+G326</f>
        <v>4</v>
      </c>
      <c r="H332" s="533">
        <f t="shared" si="267"/>
        <v>3</v>
      </c>
      <c r="I332" s="464">
        <f t="shared" si="267"/>
        <v>1</v>
      </c>
      <c r="J332" s="533">
        <f t="shared" si="267"/>
        <v>0</v>
      </c>
      <c r="K332" s="464">
        <f t="shared" si="267"/>
        <v>4</v>
      </c>
      <c r="L332" s="533">
        <f t="shared" si="267"/>
        <v>2</v>
      </c>
      <c r="M332" s="464">
        <f t="shared" si="267"/>
        <v>1</v>
      </c>
      <c r="N332" s="533">
        <f t="shared" si="267"/>
        <v>1</v>
      </c>
      <c r="O332" s="501">
        <f t="shared" si="268"/>
        <v>1</v>
      </c>
      <c r="P332" s="343">
        <f t="shared" si="268"/>
        <v>0</v>
      </c>
      <c r="Q332" s="501">
        <f t="shared" si="268"/>
        <v>1</v>
      </c>
      <c r="R332" s="343">
        <f t="shared" si="268"/>
        <v>0</v>
      </c>
      <c r="S332" s="501">
        <f t="shared" si="268"/>
        <v>4</v>
      </c>
      <c r="T332" s="343">
        <f t="shared" si="268"/>
        <v>4</v>
      </c>
      <c r="U332" s="501">
        <f t="shared" si="268"/>
        <v>5</v>
      </c>
      <c r="V332" s="372">
        <f t="shared" si="268"/>
        <v>5</v>
      </c>
      <c r="W332" s="464">
        <f>W254+W260+W266+W272+W278+W284+W290+W296+W302+W308+W314+W320+W326</f>
        <v>17</v>
      </c>
      <c r="X332" s="533">
        <f t="shared" si="269"/>
        <v>14</v>
      </c>
      <c r="Y332" s="464">
        <f t="shared" si="269"/>
        <v>6</v>
      </c>
      <c r="Z332" s="533">
        <f t="shared" si="269"/>
        <v>13</v>
      </c>
      <c r="AA332" s="464">
        <f t="shared" si="269"/>
        <v>9</v>
      </c>
      <c r="AB332" s="533">
        <f t="shared" si="269"/>
        <v>37</v>
      </c>
      <c r="AC332" s="464">
        <f t="shared" si="269"/>
        <v>19</v>
      </c>
      <c r="AD332" s="533">
        <f t="shared" si="269"/>
        <v>39</v>
      </c>
      <c r="AE332" s="464">
        <f t="shared" si="269"/>
        <v>9</v>
      </c>
      <c r="AF332" s="533">
        <f t="shared" si="269"/>
        <v>20</v>
      </c>
      <c r="AG332" s="464">
        <f t="shared" si="269"/>
        <v>0</v>
      </c>
      <c r="AH332" s="533">
        <f t="shared" si="269"/>
        <v>0</v>
      </c>
      <c r="AI332" s="464">
        <f t="shared" si="269"/>
        <v>0</v>
      </c>
      <c r="AJ332" s="533">
        <f t="shared" si="269"/>
        <v>0</v>
      </c>
      <c r="AK332" s="464">
        <f t="shared" si="269"/>
        <v>0</v>
      </c>
      <c r="AL332" s="534">
        <f t="shared" si="269"/>
        <v>0</v>
      </c>
      <c r="AM332" s="533">
        <f t="shared" si="269"/>
        <v>0</v>
      </c>
      <c r="AN332" s="533">
        <f t="shared" si="269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4">SUM(AT254+AT260+AT266+AT272+AT278+AT284+AT290+AT296+AT302+AT308+AT314+AT320+AT326)</f>
        <v>8</v>
      </c>
      <c r="AU332" s="296">
        <f t="shared" si="274"/>
        <v>0</v>
      </c>
      <c r="AV332" s="351"/>
      <c r="AW332" s="464">
        <f t="shared" si="274"/>
        <v>0</v>
      </c>
      <c r="AX332" s="296">
        <f t="shared" si="274"/>
        <v>0</v>
      </c>
    </row>
    <row r="333" spans="1:104" x14ac:dyDescent="0.25">
      <c r="A333" s="1311"/>
      <c r="B333" s="1279" t="s">
        <v>299</v>
      </c>
      <c r="C333" s="1281"/>
      <c r="D333" s="501">
        <f t="shared" si="272"/>
        <v>128</v>
      </c>
      <c r="E333" s="531">
        <f t="shared" si="273"/>
        <v>47</v>
      </c>
      <c r="F333" s="532">
        <f t="shared" si="273"/>
        <v>81</v>
      </c>
      <c r="G333" s="464">
        <f>G255+G267+G273+G279+G285+G315+G321+G327</f>
        <v>4</v>
      </c>
      <c r="H333" s="533">
        <f t="shared" si="267"/>
        <v>5</v>
      </c>
      <c r="I333" s="464">
        <f t="shared" si="267"/>
        <v>0</v>
      </c>
      <c r="J333" s="533">
        <f t="shared" si="267"/>
        <v>0</v>
      </c>
      <c r="K333" s="464">
        <f t="shared" si="267"/>
        <v>2</v>
      </c>
      <c r="L333" s="533">
        <f t="shared" si="267"/>
        <v>1</v>
      </c>
      <c r="M333" s="464">
        <f t="shared" si="267"/>
        <v>0</v>
      </c>
      <c r="N333" s="533">
        <f t="shared" si="267"/>
        <v>2</v>
      </c>
      <c r="O333" s="501">
        <f>O255+O261+O267+O273+O279+O285+O297+O315+O321+O327</f>
        <v>3</v>
      </c>
      <c r="P333" s="343">
        <f>P255+P261+P267+P273+P279+P285+P297+P315+P321+P327</f>
        <v>4</v>
      </c>
      <c r="Q333" s="501">
        <f t="shared" si="268"/>
        <v>1</v>
      </c>
      <c r="R333" s="343">
        <f t="shared" si="268"/>
        <v>0</v>
      </c>
      <c r="S333" s="501">
        <f t="shared" si="268"/>
        <v>0</v>
      </c>
      <c r="T333" s="343">
        <f t="shared" si="268"/>
        <v>1</v>
      </c>
      <c r="U333" s="501">
        <f t="shared" si="268"/>
        <v>3</v>
      </c>
      <c r="V333" s="372">
        <f t="shared" si="268"/>
        <v>3</v>
      </c>
      <c r="W333" s="464">
        <f>W255+W261+W267+W273+W279+W285+W291+W297+W303+W309+W315+W321+W327</f>
        <v>6</v>
      </c>
      <c r="X333" s="533">
        <f t="shared" si="269"/>
        <v>16</v>
      </c>
      <c r="Y333" s="464">
        <f t="shared" si="269"/>
        <v>2</v>
      </c>
      <c r="Z333" s="533">
        <f t="shared" si="269"/>
        <v>7</v>
      </c>
      <c r="AA333" s="464">
        <f t="shared" si="269"/>
        <v>11</v>
      </c>
      <c r="AB333" s="533">
        <f t="shared" si="269"/>
        <v>19</v>
      </c>
      <c r="AC333" s="464">
        <f t="shared" si="269"/>
        <v>12</v>
      </c>
      <c r="AD333" s="533">
        <f t="shared" si="269"/>
        <v>13</v>
      </c>
      <c r="AE333" s="464">
        <f t="shared" si="269"/>
        <v>3</v>
      </c>
      <c r="AF333" s="533">
        <f t="shared" si="269"/>
        <v>10</v>
      </c>
      <c r="AG333" s="464">
        <f t="shared" si="269"/>
        <v>0</v>
      </c>
      <c r="AH333" s="533">
        <f t="shared" si="269"/>
        <v>0</v>
      </c>
      <c r="AI333" s="464">
        <f t="shared" si="269"/>
        <v>0</v>
      </c>
      <c r="AJ333" s="533">
        <f t="shared" si="269"/>
        <v>0</v>
      </c>
      <c r="AK333" s="464">
        <f t="shared" si="269"/>
        <v>0</v>
      </c>
      <c r="AL333" s="534">
        <f t="shared" si="269"/>
        <v>0</v>
      </c>
      <c r="AM333" s="533">
        <f t="shared" si="269"/>
        <v>0</v>
      </c>
      <c r="AN333" s="533">
        <f t="shared" si="269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5">AT255+AT261+AT267+AT273+AT279+AT285+AT291+AT297+AT303+AT309+AT315+AT321+AT327</f>
        <v>4</v>
      </c>
      <c r="AU333" s="296">
        <f t="shared" si="275"/>
        <v>2</v>
      </c>
      <c r="AV333" s="296">
        <f>AV255+AV261+AV267+AV273+AV279+AV285+AV291+AV297+AV303+AV309+AV315+AV321+AV327</f>
        <v>0</v>
      </c>
      <c r="AW333" s="464">
        <f t="shared" si="275"/>
        <v>0</v>
      </c>
      <c r="AX333" s="296">
        <f t="shared" si="275"/>
        <v>0</v>
      </c>
    </row>
    <row r="334" spans="1:104" x14ac:dyDescent="0.25">
      <c r="A334" s="1311"/>
      <c r="B334" s="1279" t="s">
        <v>300</v>
      </c>
      <c r="C334" s="1281"/>
      <c r="D334" s="501">
        <f t="shared" si="272"/>
        <v>23</v>
      </c>
      <c r="E334" s="531">
        <f t="shared" si="273"/>
        <v>10</v>
      </c>
      <c r="F334" s="532">
        <f t="shared" si="273"/>
        <v>13</v>
      </c>
      <c r="G334" s="464">
        <f>G256+G268+G274+G280+G286+G316+G322+G328</f>
        <v>0</v>
      </c>
      <c r="H334" s="533">
        <f t="shared" si="267"/>
        <v>0</v>
      </c>
      <c r="I334" s="464">
        <f t="shared" si="267"/>
        <v>0</v>
      </c>
      <c r="J334" s="533">
        <f t="shared" si="267"/>
        <v>0</v>
      </c>
      <c r="K334" s="464">
        <f t="shared" si="267"/>
        <v>0</v>
      </c>
      <c r="L334" s="533">
        <f t="shared" si="267"/>
        <v>0</v>
      </c>
      <c r="M334" s="464">
        <f t="shared" si="267"/>
        <v>0</v>
      </c>
      <c r="N334" s="533">
        <f t="shared" si="267"/>
        <v>0</v>
      </c>
      <c r="O334" s="501">
        <f>O256+O262+O268+O274+O280+O286+O298+O316+O322+O328</f>
        <v>0</v>
      </c>
      <c r="P334" s="343">
        <f t="shared" si="268"/>
        <v>0</v>
      </c>
      <c r="Q334" s="501">
        <f t="shared" si="268"/>
        <v>0</v>
      </c>
      <c r="R334" s="343">
        <f t="shared" si="268"/>
        <v>0</v>
      </c>
      <c r="S334" s="501">
        <f t="shared" si="268"/>
        <v>1</v>
      </c>
      <c r="T334" s="343">
        <f t="shared" si="268"/>
        <v>0</v>
      </c>
      <c r="U334" s="501">
        <f t="shared" si="268"/>
        <v>1</v>
      </c>
      <c r="V334" s="372">
        <f t="shared" si="268"/>
        <v>2</v>
      </c>
      <c r="W334" s="464">
        <f>W256+W262+W268+W274+W280+W286+W292+W298+W304+W310+W316+W322+W328</f>
        <v>2</v>
      </c>
      <c r="X334" s="533">
        <f t="shared" si="269"/>
        <v>1</v>
      </c>
      <c r="Y334" s="464">
        <f t="shared" si="269"/>
        <v>0</v>
      </c>
      <c r="Z334" s="533">
        <f t="shared" si="269"/>
        <v>1</v>
      </c>
      <c r="AA334" s="464">
        <f t="shared" si="269"/>
        <v>1</v>
      </c>
      <c r="AB334" s="533">
        <f t="shared" si="269"/>
        <v>2</v>
      </c>
      <c r="AC334" s="464">
        <f t="shared" si="269"/>
        <v>3</v>
      </c>
      <c r="AD334" s="533">
        <f t="shared" si="269"/>
        <v>4</v>
      </c>
      <c r="AE334" s="464">
        <f t="shared" si="269"/>
        <v>2</v>
      </c>
      <c r="AF334" s="533">
        <f t="shared" si="269"/>
        <v>3</v>
      </c>
      <c r="AG334" s="464">
        <f t="shared" si="269"/>
        <v>0</v>
      </c>
      <c r="AH334" s="533">
        <f t="shared" si="269"/>
        <v>0</v>
      </c>
      <c r="AI334" s="464">
        <f t="shared" si="269"/>
        <v>0</v>
      </c>
      <c r="AJ334" s="533">
        <f t="shared" si="269"/>
        <v>0</v>
      </c>
      <c r="AK334" s="464">
        <f t="shared" si="269"/>
        <v>0</v>
      </c>
      <c r="AL334" s="534">
        <f t="shared" si="269"/>
        <v>0</v>
      </c>
      <c r="AM334" s="533">
        <f t="shared" si="269"/>
        <v>0</v>
      </c>
      <c r="AN334" s="533">
        <f t="shared" si="269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6">SUM(AT256+AT262+AT268+AT274+AT280+AT286+AT304+AT298+AT292+AT310+AT316+AT322+AT328)</f>
        <v>0</v>
      </c>
      <c r="AU334" s="296">
        <f t="shared" si="276"/>
        <v>0</v>
      </c>
      <c r="AV334" s="351"/>
      <c r="AW334" s="464">
        <f t="shared" si="276"/>
        <v>0</v>
      </c>
      <c r="AX334" s="296">
        <f t="shared" si="276"/>
        <v>0</v>
      </c>
    </row>
    <row r="335" spans="1:104" x14ac:dyDescent="0.25">
      <c r="A335" s="1312"/>
      <c r="B335" s="1316" t="s">
        <v>301</v>
      </c>
      <c r="C335" s="1316"/>
      <c r="D335" s="393">
        <f t="shared" si="272"/>
        <v>12</v>
      </c>
      <c r="E335" s="538">
        <f t="shared" si="273"/>
        <v>5</v>
      </c>
      <c r="F335" s="539">
        <f t="shared" si="273"/>
        <v>7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7">J257+J269+J275+J281+J287+J317+J323+J329</f>
        <v>0</v>
      </c>
      <c r="K335" s="396">
        <f t="shared" si="277"/>
        <v>0</v>
      </c>
      <c r="L335" s="353">
        <f t="shared" si="277"/>
        <v>0</v>
      </c>
      <c r="M335" s="396">
        <f t="shared" si="277"/>
        <v>0</v>
      </c>
      <c r="N335" s="353">
        <f t="shared" si="277"/>
        <v>0</v>
      </c>
      <c r="O335" s="393">
        <f>O257+O269+O275+O281+O287+O299+O317+O323+O329</f>
        <v>0</v>
      </c>
      <c r="P335" s="317">
        <f t="shared" ref="P335:V335" si="278">P257+P269+P275+P281+P287+P299+P317+P323+P329</f>
        <v>0</v>
      </c>
      <c r="Q335" s="393">
        <f t="shared" si="278"/>
        <v>0</v>
      </c>
      <c r="R335" s="317">
        <f t="shared" si="278"/>
        <v>0</v>
      </c>
      <c r="S335" s="393">
        <f t="shared" si="278"/>
        <v>0</v>
      </c>
      <c r="T335" s="317">
        <f t="shared" si="278"/>
        <v>0</v>
      </c>
      <c r="U335" s="393">
        <f t="shared" si="278"/>
        <v>0</v>
      </c>
      <c r="V335" s="540">
        <f t="shared" si="278"/>
        <v>0</v>
      </c>
      <c r="W335" s="396">
        <f>W257+W263+W269+W275+W281+W287+W293+W305+W311+W299+W317+W323+W329</f>
        <v>1</v>
      </c>
      <c r="X335" s="353">
        <f t="shared" ref="X335:AN335" si="279">X257+X263+X269+X275+X281+X287+X293+X305+X311+X299+X317+X323+X329</f>
        <v>2</v>
      </c>
      <c r="Y335" s="396">
        <f t="shared" si="279"/>
        <v>1</v>
      </c>
      <c r="Z335" s="353">
        <f t="shared" si="279"/>
        <v>4</v>
      </c>
      <c r="AA335" s="396">
        <f t="shared" si="279"/>
        <v>3</v>
      </c>
      <c r="AB335" s="353">
        <f t="shared" si="279"/>
        <v>1</v>
      </c>
      <c r="AC335" s="396">
        <f t="shared" si="279"/>
        <v>0</v>
      </c>
      <c r="AD335" s="353">
        <f t="shared" si="279"/>
        <v>0</v>
      </c>
      <c r="AE335" s="396">
        <f t="shared" si="279"/>
        <v>0</v>
      </c>
      <c r="AF335" s="353">
        <f t="shared" si="279"/>
        <v>0</v>
      </c>
      <c r="AG335" s="396">
        <f t="shared" si="279"/>
        <v>0</v>
      </c>
      <c r="AH335" s="353">
        <f t="shared" si="279"/>
        <v>0</v>
      </c>
      <c r="AI335" s="396">
        <f t="shared" si="279"/>
        <v>0</v>
      </c>
      <c r="AJ335" s="353">
        <f t="shared" si="279"/>
        <v>0</v>
      </c>
      <c r="AK335" s="396">
        <f t="shared" si="279"/>
        <v>0</v>
      </c>
      <c r="AL335" s="541">
        <f t="shared" si="279"/>
        <v>0</v>
      </c>
      <c r="AM335" s="353">
        <f t="shared" si="279"/>
        <v>0</v>
      </c>
      <c r="AN335" s="353">
        <f t="shared" si="279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80">SUM(AT257+AT263+AT269+AT275+AT281+AT287+AT293+AT299+AT305+AT311+AT317+AT323+AT329)</f>
        <v>0</v>
      </c>
      <c r="AU335" s="353">
        <f t="shared" si="280"/>
        <v>0</v>
      </c>
      <c r="AV335" s="543"/>
      <c r="AW335" s="396">
        <f t="shared" si="280"/>
        <v>0</v>
      </c>
      <c r="AX335" s="298">
        <f t="shared" si="280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545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554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545" t="s">
        <v>15</v>
      </c>
      <c r="J338" s="1546"/>
      <c r="K338" s="1545" t="s">
        <v>16</v>
      </c>
      <c r="L338" s="1546"/>
      <c r="M338" s="1545" t="s">
        <v>17</v>
      </c>
      <c r="N338" s="1546"/>
      <c r="O338" s="1545" t="s">
        <v>18</v>
      </c>
      <c r="P338" s="1546"/>
      <c r="Q338" s="1545" t="s">
        <v>19</v>
      </c>
      <c r="R338" s="1546"/>
      <c r="S338" s="1545" t="s">
        <v>20</v>
      </c>
      <c r="T338" s="1546"/>
      <c r="U338" s="1545" t="s">
        <v>21</v>
      </c>
      <c r="V338" s="1546"/>
      <c r="W338" s="1545" t="s">
        <v>22</v>
      </c>
      <c r="X338" s="1546"/>
      <c r="Y338" s="1545" t="s">
        <v>23</v>
      </c>
      <c r="Z338" s="1550"/>
      <c r="AA338" s="1545" t="s">
        <v>24</v>
      </c>
      <c r="AB338" s="1550"/>
      <c r="AC338" s="1545" t="s">
        <v>286</v>
      </c>
      <c r="AD338" s="1550"/>
      <c r="AE338" s="1545" t="s">
        <v>287</v>
      </c>
      <c r="AF338" s="1550"/>
      <c r="AG338" s="1545" t="s">
        <v>288</v>
      </c>
      <c r="AH338" s="1550"/>
      <c r="AI338" s="1545" t="s">
        <v>289</v>
      </c>
      <c r="AJ338" s="1550"/>
      <c r="AK338" s="1545" t="s">
        <v>29</v>
      </c>
      <c r="AL338" s="1550"/>
      <c r="AM338" s="1545" t="s">
        <v>30</v>
      </c>
      <c r="AN338" s="1550"/>
      <c r="AO338" s="1545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831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81">SUM(G341+I341+K341+M341+O341+Q341+S341+U341+W341+Y341+AA341+AC341+AE341+AG341+AI341+AK341+AM341+AO341)</f>
        <v>0</v>
      </c>
      <c r="F341" s="403">
        <f t="shared" si="281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82">CA341&amp;CB341</f>
        <v/>
      </c>
      <c r="CA341" s="23" t="str">
        <f t="shared" ref="CA341:CA344" si="283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4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5">IF(AND($F341&gt;0,AQ341=""),1,IF(AQ341&gt;$F341,1,0))</f>
        <v>0</v>
      </c>
      <c r="CP341" s="24">
        <f t="shared" ref="CP341:CP344" si="286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81"/>
        <v>0</v>
      </c>
      <c r="F342" s="403">
        <f t="shared" si="281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82"/>
        <v/>
      </c>
      <c r="CA342" s="23" t="str">
        <f t="shared" si="283"/>
        <v/>
      </c>
      <c r="CB342" s="23" t="str">
        <f t="shared" si="284"/>
        <v/>
      </c>
      <c r="CO342" s="24">
        <f t="shared" si="285"/>
        <v>0</v>
      </c>
      <c r="CP342" s="24">
        <f t="shared" si="286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81"/>
        <v>0</v>
      </c>
      <c r="F343" s="403">
        <f t="shared" si="281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82"/>
        <v/>
      </c>
      <c r="CA343" s="23" t="str">
        <f t="shared" si="283"/>
        <v/>
      </c>
      <c r="CB343" s="23" t="str">
        <f t="shared" si="284"/>
        <v/>
      </c>
      <c r="CO343" s="24">
        <f t="shared" si="285"/>
        <v>0</v>
      </c>
      <c r="CP343" s="24">
        <f t="shared" si="286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81"/>
        <v>0</v>
      </c>
      <c r="F344" s="203">
        <f t="shared" si="281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3"/>
        <v/>
      </c>
      <c r="CB344" s="23" t="str">
        <f t="shared" si="284"/>
        <v/>
      </c>
      <c r="CO344" s="24">
        <f t="shared" si="285"/>
        <v>0</v>
      </c>
      <c r="CP344" s="24">
        <f t="shared" si="286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545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5875</v>
      </c>
      <c r="B384" s="561">
        <f>SUM(CO12:CZ344)</f>
        <v>0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F7D35123-6A97-49F6-8027-63B2BF0F6453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36A81F03-0EE9-46D3-9479-190F323AD597}">
      <formula1>0</formula1>
      <formula2>9.99999999999999E+38</formula2>
    </dataValidation>
    <dataValidation type="whole" allowBlank="1" showInputMessage="1" showErrorMessage="1" sqref="G202:X203 C347:E357" xr:uid="{C0869F5E-3D2D-487F-9E28-620C5A590F3B}">
      <formula1>0</formula1>
      <formula2>9.99999999999999E+42</formula2>
    </dataValidation>
    <dataValidation type="whole" allowBlank="1" showInputMessage="1" showErrorMessage="1" sqref="E179:E191 F192:F200" xr:uid="{6CFBF397-C82C-496D-879D-B9B90BD61D1A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444539C4-3D1F-4343-A819-94D841D3AC64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8917E15E-A3A3-4D18-9DF7-59A3E9881693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E8A7E71E-14BA-48EA-9802-8D0399FD709E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930D3082-3F12-4BA5-8F7F-1749F119607C}">
      <formula1>0</formula1>
    </dataValidation>
    <dataValidation type="whole" operator="greaterThanOrEqual" allowBlank="1" showInputMessage="1" showErrorMessage="1" sqref="J71:N81 E71:H81" xr:uid="{1CE3210F-58DD-4B10-A4DB-65CF35CC5501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106C2AEC-FFB4-4038-A290-998D1EC2864C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I384"/>
  <sheetViews>
    <sheetView topLeftCell="A318" workbookViewId="0">
      <selection activeCell="D330" sqref="D330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7" width="11.42578125" customWidth="1"/>
    <col min="78" max="78" width="11.42578125" hidden="1" customWidth="1"/>
    <col min="79" max="104" width="11.42578125" style="2" hidden="1" customWidth="1"/>
    <col min="105" max="105" width="11.42578125" hidden="1" customWidth="1"/>
    <col min="106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545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554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566" t="s">
        <v>14</v>
      </c>
      <c r="H10" s="1557"/>
      <c r="I10" s="1545" t="s">
        <v>15</v>
      </c>
      <c r="J10" s="1546"/>
      <c r="K10" s="1553" t="s">
        <v>16</v>
      </c>
      <c r="L10" s="1546"/>
      <c r="M10" s="1545" t="s">
        <v>17</v>
      </c>
      <c r="N10" s="1546"/>
      <c r="O10" s="1545" t="s">
        <v>18</v>
      </c>
      <c r="P10" s="1546"/>
      <c r="Q10" s="1545" t="s">
        <v>19</v>
      </c>
      <c r="R10" s="1546"/>
      <c r="S10" s="1545" t="s">
        <v>20</v>
      </c>
      <c r="T10" s="1546"/>
      <c r="U10" s="1545" t="s">
        <v>21</v>
      </c>
      <c r="V10" s="1546"/>
      <c r="W10" s="1545" t="s">
        <v>22</v>
      </c>
      <c r="X10" s="1546"/>
      <c r="Y10" s="1545" t="s">
        <v>23</v>
      </c>
      <c r="Z10" s="1550"/>
      <c r="AA10" s="1545" t="s">
        <v>24</v>
      </c>
      <c r="AB10" s="1550"/>
      <c r="AC10" s="1545" t="s">
        <v>25</v>
      </c>
      <c r="AD10" s="1550"/>
      <c r="AE10" s="1545" t="s">
        <v>26</v>
      </c>
      <c r="AF10" s="1550"/>
      <c r="AG10" s="1545" t="s">
        <v>27</v>
      </c>
      <c r="AH10" s="1550"/>
      <c r="AI10" s="1545" t="s">
        <v>28</v>
      </c>
      <c r="AJ10" s="1550"/>
      <c r="AK10" s="1545" t="s">
        <v>29</v>
      </c>
      <c r="AL10" s="1550"/>
      <c r="AM10" s="1545" t="s">
        <v>30</v>
      </c>
      <c r="AN10" s="1550"/>
      <c r="AO10" s="1545" t="s">
        <v>31</v>
      </c>
      <c r="AP10" s="1595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839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826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353</v>
      </c>
      <c r="E12" s="15">
        <f>SUM(G12+I12+K12+M12+O12+Q12+S12+U12+W12+Y12+AA12+AC12+AE12+AG12+AI12+AK12+AM12+AO12)</f>
        <v>161</v>
      </c>
      <c r="F12" s="16">
        <f>SUM(H12+J12+L12+N12+P12+R12+T12+V12+X12+Z12+AB12+AD12+AF12+AH12+AJ12+AL12+AN12+AP12)</f>
        <v>192</v>
      </c>
      <c r="G12" s="17">
        <v>6</v>
      </c>
      <c r="H12" s="18">
        <v>3</v>
      </c>
      <c r="I12" s="17">
        <v>1</v>
      </c>
      <c r="J12" s="18">
        <v>1</v>
      </c>
      <c r="K12" s="17">
        <v>0</v>
      </c>
      <c r="L12" s="18">
        <v>1</v>
      </c>
      <c r="M12" s="17">
        <v>1</v>
      </c>
      <c r="N12" s="18">
        <v>2</v>
      </c>
      <c r="O12" s="17">
        <v>2</v>
      </c>
      <c r="P12" s="18">
        <v>1</v>
      </c>
      <c r="Q12" s="17">
        <v>4</v>
      </c>
      <c r="R12" s="19">
        <v>3</v>
      </c>
      <c r="S12" s="17">
        <v>2</v>
      </c>
      <c r="T12" s="19">
        <v>2</v>
      </c>
      <c r="U12" s="17">
        <v>3</v>
      </c>
      <c r="V12" s="19">
        <v>4</v>
      </c>
      <c r="W12" s="17">
        <v>7</v>
      </c>
      <c r="X12" s="19">
        <v>5</v>
      </c>
      <c r="Y12" s="17">
        <v>19</v>
      </c>
      <c r="Z12" s="19">
        <v>14</v>
      </c>
      <c r="AA12" s="17">
        <v>20</v>
      </c>
      <c r="AB12" s="19">
        <v>26</v>
      </c>
      <c r="AC12" s="17">
        <v>21</v>
      </c>
      <c r="AD12" s="19">
        <v>17</v>
      </c>
      <c r="AE12" s="17">
        <v>9</v>
      </c>
      <c r="AF12" s="19">
        <v>17</v>
      </c>
      <c r="AG12" s="17">
        <v>6</v>
      </c>
      <c r="AH12" s="19">
        <v>15</v>
      </c>
      <c r="AI12" s="17">
        <v>9</v>
      </c>
      <c r="AJ12" s="19">
        <v>29</v>
      </c>
      <c r="AK12" s="17">
        <v>9</v>
      </c>
      <c r="AL12" s="19">
        <v>13</v>
      </c>
      <c r="AM12" s="17">
        <v>25</v>
      </c>
      <c r="AN12" s="19">
        <v>25</v>
      </c>
      <c r="AO12" s="17">
        <v>17</v>
      </c>
      <c r="AP12" s="20">
        <v>14</v>
      </c>
      <c r="AQ12" s="21">
        <v>5</v>
      </c>
      <c r="AR12" s="22">
        <v>1</v>
      </c>
      <c r="AS12" s="22">
        <v>4</v>
      </c>
      <c r="AT12" s="22">
        <v>5</v>
      </c>
      <c r="AU12" s="22">
        <v>0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827</v>
      </c>
      <c r="E13" s="563">
        <f t="shared" ref="E13:F15" si="6">SUM(G13+I13+K13+M13+O13+Q13+S13+U13+W13+Y13+AA13+AC13+AE13+AG13+AI13+AK13+AM13+AO13)</f>
        <v>348</v>
      </c>
      <c r="F13" s="564">
        <f t="shared" si="6"/>
        <v>479</v>
      </c>
      <c r="G13" s="558">
        <v>5</v>
      </c>
      <c r="H13" s="25">
        <v>3</v>
      </c>
      <c r="I13" s="558">
        <v>0</v>
      </c>
      <c r="J13" s="25">
        <v>2</v>
      </c>
      <c r="K13" s="558">
        <v>3</v>
      </c>
      <c r="L13" s="25">
        <v>1</v>
      </c>
      <c r="M13" s="558">
        <v>4</v>
      </c>
      <c r="N13" s="25">
        <v>2</v>
      </c>
      <c r="O13" s="558">
        <v>10</v>
      </c>
      <c r="P13" s="25">
        <v>12</v>
      </c>
      <c r="Q13" s="558">
        <v>2</v>
      </c>
      <c r="R13" s="548">
        <v>4</v>
      </c>
      <c r="S13" s="558">
        <v>14</v>
      </c>
      <c r="T13" s="548">
        <v>9</v>
      </c>
      <c r="U13" s="558">
        <v>8</v>
      </c>
      <c r="V13" s="548">
        <v>11</v>
      </c>
      <c r="W13" s="558">
        <v>17</v>
      </c>
      <c r="X13" s="548">
        <v>8</v>
      </c>
      <c r="Y13" s="558">
        <v>47</v>
      </c>
      <c r="Z13" s="548">
        <v>32</v>
      </c>
      <c r="AA13" s="558">
        <v>99</v>
      </c>
      <c r="AB13" s="548">
        <v>92</v>
      </c>
      <c r="AC13" s="558">
        <v>60</v>
      </c>
      <c r="AD13" s="548">
        <v>79</v>
      </c>
      <c r="AE13" s="558">
        <v>10</v>
      </c>
      <c r="AF13" s="548">
        <v>48</v>
      </c>
      <c r="AG13" s="558">
        <v>13</v>
      </c>
      <c r="AH13" s="548">
        <v>61</v>
      </c>
      <c r="AI13" s="558">
        <v>14</v>
      </c>
      <c r="AJ13" s="548">
        <v>52</v>
      </c>
      <c r="AK13" s="558">
        <v>18</v>
      </c>
      <c r="AL13" s="548">
        <v>27</v>
      </c>
      <c r="AM13" s="558">
        <v>14</v>
      </c>
      <c r="AN13" s="548">
        <v>22</v>
      </c>
      <c r="AO13" s="558">
        <v>10</v>
      </c>
      <c r="AP13" s="549">
        <v>14</v>
      </c>
      <c r="AQ13" s="550">
        <v>15</v>
      </c>
      <c r="AR13" s="559">
        <v>3</v>
      </c>
      <c r="AS13" s="559">
        <v>10</v>
      </c>
      <c r="AT13" s="559">
        <v>23</v>
      </c>
      <c r="AU13" s="559">
        <v>2</v>
      </c>
      <c r="AV13" s="559">
        <v>0</v>
      </c>
      <c r="AW13" s="559">
        <v>0</v>
      </c>
      <c r="AX13" s="25">
        <v>3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11</v>
      </c>
      <c r="E14" s="563">
        <f t="shared" si="6"/>
        <v>4</v>
      </c>
      <c r="F14" s="564">
        <f t="shared" si="6"/>
        <v>7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0</v>
      </c>
      <c r="R14" s="548">
        <v>0</v>
      </c>
      <c r="S14" s="558">
        <v>0</v>
      </c>
      <c r="T14" s="548">
        <v>0</v>
      </c>
      <c r="U14" s="558">
        <v>1</v>
      </c>
      <c r="V14" s="548">
        <v>2</v>
      </c>
      <c r="W14" s="558">
        <v>0</v>
      </c>
      <c r="X14" s="548">
        <v>1</v>
      </c>
      <c r="Y14" s="558">
        <v>2</v>
      </c>
      <c r="Z14" s="548">
        <v>2</v>
      </c>
      <c r="AA14" s="558">
        <v>0</v>
      </c>
      <c r="AB14" s="548">
        <v>1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1</v>
      </c>
      <c r="AJ14" s="548">
        <v>1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1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206</v>
      </c>
      <c r="E15" s="563">
        <f t="shared" si="6"/>
        <v>82</v>
      </c>
      <c r="F15" s="564">
        <f t="shared" si="6"/>
        <v>124</v>
      </c>
      <c r="G15" s="558">
        <v>0</v>
      </c>
      <c r="H15" s="25">
        <v>0</v>
      </c>
      <c r="I15" s="558">
        <v>0</v>
      </c>
      <c r="J15" s="25">
        <v>0</v>
      </c>
      <c r="K15" s="558">
        <v>0</v>
      </c>
      <c r="L15" s="25">
        <v>0</v>
      </c>
      <c r="M15" s="558">
        <v>0</v>
      </c>
      <c r="N15" s="548">
        <v>0</v>
      </c>
      <c r="O15" s="558">
        <v>2</v>
      </c>
      <c r="P15" s="548">
        <v>0</v>
      </c>
      <c r="Q15" s="558">
        <v>1</v>
      </c>
      <c r="R15" s="548">
        <v>2</v>
      </c>
      <c r="S15" s="558">
        <v>4</v>
      </c>
      <c r="T15" s="548">
        <v>0</v>
      </c>
      <c r="U15" s="558">
        <v>1</v>
      </c>
      <c r="V15" s="548">
        <v>1</v>
      </c>
      <c r="W15" s="558">
        <v>1</v>
      </c>
      <c r="X15" s="548">
        <v>3</v>
      </c>
      <c r="Y15" s="558">
        <v>3</v>
      </c>
      <c r="Z15" s="548">
        <v>9</v>
      </c>
      <c r="AA15" s="558">
        <v>13</v>
      </c>
      <c r="AB15" s="548">
        <v>12</v>
      </c>
      <c r="AC15" s="558">
        <v>10</v>
      </c>
      <c r="AD15" s="548">
        <v>19</v>
      </c>
      <c r="AE15" s="558">
        <v>6</v>
      </c>
      <c r="AF15" s="548">
        <v>16</v>
      </c>
      <c r="AG15" s="558">
        <v>2</v>
      </c>
      <c r="AH15" s="548">
        <v>17</v>
      </c>
      <c r="AI15" s="558">
        <v>10</v>
      </c>
      <c r="AJ15" s="548">
        <v>10</v>
      </c>
      <c r="AK15" s="558">
        <v>5</v>
      </c>
      <c r="AL15" s="548">
        <v>6</v>
      </c>
      <c r="AM15" s="558">
        <v>12</v>
      </c>
      <c r="AN15" s="548">
        <v>11</v>
      </c>
      <c r="AO15" s="558">
        <v>12</v>
      </c>
      <c r="AP15" s="549">
        <v>18</v>
      </c>
      <c r="AQ15" s="550">
        <v>2</v>
      </c>
      <c r="AR15" s="559">
        <v>0</v>
      </c>
      <c r="AS15" s="559">
        <v>11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19</v>
      </c>
      <c r="E16" s="15">
        <f>SUM(G16+I16+K16+M16+O16+Q16+S16+U16+W16+Y16+AA16+AC16+AE16+AG16+AI16+AK16+AM16+AO16)</f>
        <v>2</v>
      </c>
      <c r="F16" s="16">
        <f>SUM(H16+J16+L16+N16+P16+R16+T16+V16+X16+Z16+AB16+AD16+AF16+AH16+AJ16+AL16+AN16+AP16)</f>
        <v>17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1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1</v>
      </c>
      <c r="AF16" s="19">
        <v>6</v>
      </c>
      <c r="AG16" s="17">
        <v>0</v>
      </c>
      <c r="AH16" s="19">
        <v>6</v>
      </c>
      <c r="AI16" s="17">
        <v>1</v>
      </c>
      <c r="AJ16" s="19">
        <v>1</v>
      </c>
      <c r="AK16" s="17">
        <v>0</v>
      </c>
      <c r="AL16" s="19">
        <v>1</v>
      </c>
      <c r="AM16" s="17">
        <v>0</v>
      </c>
      <c r="AN16" s="19">
        <v>1</v>
      </c>
      <c r="AO16" s="17">
        <v>0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45</v>
      </c>
      <c r="E17" s="27">
        <f>SUM(G17+I17+K17+M17+O17+Q17+S17+U17+W17+Y17+AA17+AC17+AE17+AG17+AI17+AK17+AM17+AO17)</f>
        <v>9</v>
      </c>
      <c r="F17" s="28">
        <f>SUM(H17+J17+L17+N17+P17+R17+T17+V17+X17+Z17+AB17+AD17+AF17+AH17+AJ17+AL17+AN17+AP17)</f>
        <v>36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1</v>
      </c>
      <c r="AD17" s="31">
        <v>4</v>
      </c>
      <c r="AE17" s="29">
        <v>2</v>
      </c>
      <c r="AF17" s="31">
        <v>4</v>
      </c>
      <c r="AG17" s="29">
        <v>2</v>
      </c>
      <c r="AH17" s="31">
        <v>7</v>
      </c>
      <c r="AI17" s="29">
        <v>2</v>
      </c>
      <c r="AJ17" s="31">
        <v>19</v>
      </c>
      <c r="AK17" s="29">
        <v>1</v>
      </c>
      <c r="AL17" s="31">
        <v>2</v>
      </c>
      <c r="AM17" s="29">
        <v>1</v>
      </c>
      <c r="AN17" s="31">
        <v>0</v>
      </c>
      <c r="AO17" s="29">
        <v>0</v>
      </c>
      <c r="AP17" s="32">
        <v>0</v>
      </c>
      <c r="AQ17" s="33">
        <v>0</v>
      </c>
      <c r="AR17" s="34">
        <v>0</v>
      </c>
      <c r="AS17" s="34">
        <v>1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545" t="s">
        <v>43</v>
      </c>
      <c r="E19" s="1553"/>
      <c r="F19" s="1546"/>
      <c r="G19" s="1619" t="s">
        <v>14</v>
      </c>
      <c r="H19" s="1492"/>
      <c r="I19" s="1546" t="s">
        <v>15</v>
      </c>
      <c r="J19" s="1616"/>
      <c r="K19" s="1545" t="s">
        <v>16</v>
      </c>
      <c r="L19" s="1546"/>
      <c r="M19" s="1546" t="s">
        <v>17</v>
      </c>
      <c r="N19" s="1616"/>
      <c r="O19" s="1545" t="s">
        <v>18</v>
      </c>
      <c r="P19" s="1546"/>
      <c r="Q19" s="1545" t="s">
        <v>19</v>
      </c>
      <c r="R19" s="1546"/>
      <c r="S19" s="1545" t="s">
        <v>20</v>
      </c>
      <c r="T19" s="1546"/>
      <c r="U19" s="1545" t="s">
        <v>21</v>
      </c>
      <c r="V19" s="1546"/>
      <c r="W19" s="1553" t="s">
        <v>22</v>
      </c>
      <c r="X19" s="1553"/>
      <c r="Y19" s="1545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595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831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831" t="s">
        <v>33</v>
      </c>
      <c r="X20" s="825" t="s">
        <v>34</v>
      </c>
      <c r="Y20" s="832" t="s">
        <v>33</v>
      </c>
      <c r="Z20" s="827" t="s">
        <v>34</v>
      </c>
      <c r="AA20" s="831" t="s">
        <v>33</v>
      </c>
      <c r="AB20" s="825" t="s">
        <v>34</v>
      </c>
      <c r="AC20" s="832" t="s">
        <v>33</v>
      </c>
      <c r="AD20" s="827" t="s">
        <v>34</v>
      </c>
      <c r="AE20" s="831" t="s">
        <v>33</v>
      </c>
      <c r="AF20" s="825" t="s">
        <v>34</v>
      </c>
      <c r="AG20" s="832" t="s">
        <v>33</v>
      </c>
      <c r="AH20" s="827" t="s">
        <v>34</v>
      </c>
      <c r="AI20" s="831" t="s">
        <v>33</v>
      </c>
      <c r="AJ20" s="825" t="s">
        <v>34</v>
      </c>
      <c r="AK20" s="832" t="s">
        <v>33</v>
      </c>
      <c r="AL20" s="827" t="s">
        <v>34</v>
      </c>
      <c r="AM20" s="831" t="s">
        <v>33</v>
      </c>
      <c r="AN20" s="827" t="s">
        <v>34</v>
      </c>
      <c r="AO20" s="831" t="s">
        <v>33</v>
      </c>
      <c r="AP20" s="826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78</v>
      </c>
      <c r="E21" s="844">
        <f>SUM(G21+I21+K21+M21+O21+Q21+S21+U21+W21+Y21+AA21+AC21+AE21+AG21+AI21+AK21+AM21+AO21)</f>
        <v>33</v>
      </c>
      <c r="F21" s="45">
        <f>SUM(H21+J21+L21+N21+P21+R21+T21+V21+X21+Z21+AB21+AD21+AF21+AH21+AJ21+AL21+AN21+AP21)</f>
        <v>45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7</v>
      </c>
      <c r="Z21" s="47">
        <v>6</v>
      </c>
      <c r="AA21" s="834">
        <v>13</v>
      </c>
      <c r="AB21" s="690">
        <v>14</v>
      </c>
      <c r="AC21" s="689">
        <v>9</v>
      </c>
      <c r="AD21" s="47">
        <v>12</v>
      </c>
      <c r="AE21" s="834">
        <v>0</v>
      </c>
      <c r="AF21" s="690">
        <v>0</v>
      </c>
      <c r="AG21" s="689">
        <v>0</v>
      </c>
      <c r="AH21" s="47">
        <v>2</v>
      </c>
      <c r="AI21" s="834">
        <v>1</v>
      </c>
      <c r="AJ21" s="690">
        <v>4</v>
      </c>
      <c r="AK21" s="689">
        <v>0</v>
      </c>
      <c r="AL21" s="47">
        <v>1</v>
      </c>
      <c r="AM21" s="834">
        <v>1</v>
      </c>
      <c r="AN21" s="47">
        <v>2</v>
      </c>
      <c r="AO21" s="834">
        <v>2</v>
      </c>
      <c r="AP21" s="50">
        <v>3</v>
      </c>
      <c r="AQ21" s="691">
        <v>2</v>
      </c>
      <c r="AR21" s="52">
        <v>1</v>
      </c>
      <c r="AS21" s="52">
        <v>1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163</v>
      </c>
      <c r="E23" s="563">
        <f t="shared" ref="E23:F33" si="31">SUM(G23+I23+K23+M23+O23+Q23+S23+U23+W23+Y23+AA23+AC23+AE23+AG23+AI23+AK23+AM23+AO23)</f>
        <v>68</v>
      </c>
      <c r="F23" s="564">
        <f t="shared" si="31"/>
        <v>95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0</v>
      </c>
      <c r="N23" s="25">
        <v>0</v>
      </c>
      <c r="O23" s="558">
        <v>1</v>
      </c>
      <c r="P23" s="548">
        <v>0</v>
      </c>
      <c r="Q23" s="558">
        <v>0</v>
      </c>
      <c r="R23" s="548">
        <v>2</v>
      </c>
      <c r="S23" s="558">
        <v>1</v>
      </c>
      <c r="T23" s="548">
        <v>1</v>
      </c>
      <c r="U23" s="558">
        <v>2</v>
      </c>
      <c r="V23" s="548">
        <v>1</v>
      </c>
      <c r="W23" s="547">
        <v>4</v>
      </c>
      <c r="X23" s="567">
        <v>5</v>
      </c>
      <c r="Y23" s="558">
        <v>13</v>
      </c>
      <c r="Z23" s="548">
        <v>8</v>
      </c>
      <c r="AA23" s="547">
        <v>6</v>
      </c>
      <c r="AB23" s="567">
        <v>8</v>
      </c>
      <c r="AC23" s="558">
        <v>2</v>
      </c>
      <c r="AD23" s="548">
        <v>3</v>
      </c>
      <c r="AE23" s="547">
        <v>4</v>
      </c>
      <c r="AF23" s="567">
        <v>11</v>
      </c>
      <c r="AG23" s="558">
        <v>1</v>
      </c>
      <c r="AH23" s="548">
        <v>10</v>
      </c>
      <c r="AI23" s="547">
        <v>4</v>
      </c>
      <c r="AJ23" s="567">
        <v>16</v>
      </c>
      <c r="AK23" s="558">
        <v>4</v>
      </c>
      <c r="AL23" s="548">
        <v>5</v>
      </c>
      <c r="AM23" s="547">
        <v>16</v>
      </c>
      <c r="AN23" s="548">
        <v>18</v>
      </c>
      <c r="AO23" s="547">
        <v>10</v>
      </c>
      <c r="AP23" s="549">
        <v>7</v>
      </c>
      <c r="AQ23" s="550">
        <v>6</v>
      </c>
      <c r="AR23" s="559">
        <v>0</v>
      </c>
      <c r="AS23" s="559">
        <v>1</v>
      </c>
      <c r="AT23" s="559">
        <v>0</v>
      </c>
      <c r="AU23" s="559">
        <v>4</v>
      </c>
      <c r="AV23" s="559">
        <v>1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56</v>
      </c>
      <c r="E24" s="563">
        <f t="shared" si="31"/>
        <v>37</v>
      </c>
      <c r="F24" s="564">
        <f t="shared" si="31"/>
        <v>19</v>
      </c>
      <c r="G24" s="558">
        <v>0</v>
      </c>
      <c r="H24" s="548">
        <v>0</v>
      </c>
      <c r="I24" s="558">
        <v>0</v>
      </c>
      <c r="J24" s="25">
        <v>0</v>
      </c>
      <c r="K24" s="558">
        <v>2</v>
      </c>
      <c r="L24" s="548">
        <v>0</v>
      </c>
      <c r="M24" s="558">
        <v>0</v>
      </c>
      <c r="N24" s="25">
        <v>6</v>
      </c>
      <c r="O24" s="558">
        <v>16</v>
      </c>
      <c r="P24" s="548">
        <v>6</v>
      </c>
      <c r="Q24" s="558">
        <v>0</v>
      </c>
      <c r="R24" s="548">
        <v>0</v>
      </c>
      <c r="S24" s="558">
        <v>0</v>
      </c>
      <c r="T24" s="548">
        <v>0</v>
      </c>
      <c r="U24" s="558">
        <v>0</v>
      </c>
      <c r="V24" s="548">
        <v>0</v>
      </c>
      <c r="W24" s="547">
        <v>11</v>
      </c>
      <c r="X24" s="567">
        <v>4</v>
      </c>
      <c r="Y24" s="558">
        <v>8</v>
      </c>
      <c r="Z24" s="548">
        <v>0</v>
      </c>
      <c r="AA24" s="547">
        <v>0</v>
      </c>
      <c r="AB24" s="567">
        <v>3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8</v>
      </c>
      <c r="AR24" s="559">
        <v>0</v>
      </c>
      <c r="AS24" s="559">
        <v>0</v>
      </c>
      <c r="AT24" s="559">
        <v>0</v>
      </c>
      <c r="AU24" s="559">
        <v>7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13</v>
      </c>
      <c r="E25" s="563">
        <f t="shared" si="31"/>
        <v>5</v>
      </c>
      <c r="F25" s="564">
        <f t="shared" si="31"/>
        <v>8</v>
      </c>
      <c r="G25" s="558">
        <v>0</v>
      </c>
      <c r="H25" s="548">
        <v>0</v>
      </c>
      <c r="I25" s="558">
        <v>0</v>
      </c>
      <c r="J25" s="25">
        <v>2</v>
      </c>
      <c r="K25" s="558">
        <v>2</v>
      </c>
      <c r="L25" s="548">
        <v>0</v>
      </c>
      <c r="M25" s="558">
        <v>0</v>
      </c>
      <c r="N25" s="25">
        <v>0</v>
      </c>
      <c r="O25" s="558">
        <v>1</v>
      </c>
      <c r="P25" s="548">
        <v>2</v>
      </c>
      <c r="Q25" s="558">
        <v>0</v>
      </c>
      <c r="R25" s="548">
        <v>0</v>
      </c>
      <c r="S25" s="558">
        <v>1</v>
      </c>
      <c r="T25" s="548">
        <v>0</v>
      </c>
      <c r="U25" s="558">
        <v>0</v>
      </c>
      <c r="V25" s="548">
        <v>0</v>
      </c>
      <c r="W25" s="547">
        <v>0</v>
      </c>
      <c r="X25" s="567">
        <v>0</v>
      </c>
      <c r="Y25" s="558">
        <v>1</v>
      </c>
      <c r="Z25" s="548">
        <v>1</v>
      </c>
      <c r="AA25" s="547">
        <v>0</v>
      </c>
      <c r="AB25" s="567">
        <v>1</v>
      </c>
      <c r="AC25" s="558">
        <v>0</v>
      </c>
      <c r="AD25" s="548">
        <v>0</v>
      </c>
      <c r="AE25" s="547">
        <v>0</v>
      </c>
      <c r="AF25" s="567">
        <v>0</v>
      </c>
      <c r="AG25" s="558">
        <v>0</v>
      </c>
      <c r="AH25" s="548">
        <v>2</v>
      </c>
      <c r="AI25" s="547">
        <v>0</v>
      </c>
      <c r="AJ25" s="567">
        <v>0</v>
      </c>
      <c r="AK25" s="558">
        <v>0</v>
      </c>
      <c r="AL25" s="548">
        <v>0</v>
      </c>
      <c r="AM25" s="547">
        <v>0</v>
      </c>
      <c r="AN25" s="548">
        <v>0</v>
      </c>
      <c r="AO25" s="547">
        <v>0</v>
      </c>
      <c r="AP25" s="549">
        <v>0</v>
      </c>
      <c r="AQ25" s="550">
        <v>1</v>
      </c>
      <c r="AR25" s="559">
        <v>0</v>
      </c>
      <c r="AS25" s="559">
        <v>0</v>
      </c>
      <c r="AT25" s="559">
        <v>0</v>
      </c>
      <c r="AU25" s="559">
        <v>2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8</v>
      </c>
      <c r="E28" s="563">
        <f t="shared" si="31"/>
        <v>5</v>
      </c>
      <c r="F28" s="564">
        <f t="shared" si="31"/>
        <v>3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0</v>
      </c>
      <c r="T28" s="548">
        <v>0</v>
      </c>
      <c r="U28" s="558">
        <v>0</v>
      </c>
      <c r="V28" s="548">
        <v>0</v>
      </c>
      <c r="W28" s="547">
        <v>0</v>
      </c>
      <c r="X28" s="567">
        <v>1</v>
      </c>
      <c r="Y28" s="558">
        <v>1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0</v>
      </c>
      <c r="AF28" s="567">
        <v>0</v>
      </c>
      <c r="AG28" s="558">
        <v>0</v>
      </c>
      <c r="AH28" s="548">
        <v>0</v>
      </c>
      <c r="AI28" s="547">
        <v>2</v>
      </c>
      <c r="AJ28" s="567">
        <v>0</v>
      </c>
      <c r="AK28" s="558">
        <v>0</v>
      </c>
      <c r="AL28" s="548">
        <v>1</v>
      </c>
      <c r="AM28" s="547">
        <v>2</v>
      </c>
      <c r="AN28" s="548">
        <v>1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2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78</v>
      </c>
      <c r="E31" s="563">
        <f t="shared" si="31"/>
        <v>13</v>
      </c>
      <c r="F31" s="564">
        <f t="shared" si="31"/>
        <v>65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2</v>
      </c>
      <c r="AE31" s="547">
        <v>2</v>
      </c>
      <c r="AF31" s="567">
        <v>10</v>
      </c>
      <c r="AG31" s="558">
        <v>4</v>
      </c>
      <c r="AH31" s="548">
        <v>12</v>
      </c>
      <c r="AI31" s="547">
        <v>5</v>
      </c>
      <c r="AJ31" s="567">
        <v>36</v>
      </c>
      <c r="AK31" s="558">
        <v>0</v>
      </c>
      <c r="AL31" s="548">
        <v>3</v>
      </c>
      <c r="AM31" s="547">
        <v>2</v>
      </c>
      <c r="AN31" s="548">
        <v>2</v>
      </c>
      <c r="AO31" s="547">
        <v>0</v>
      </c>
      <c r="AP31" s="549">
        <v>0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142</v>
      </c>
      <c r="E33" s="563">
        <f t="shared" si="31"/>
        <v>72</v>
      </c>
      <c r="F33" s="564">
        <f t="shared" si="31"/>
        <v>70</v>
      </c>
      <c r="G33" s="558">
        <v>0</v>
      </c>
      <c r="H33" s="548">
        <v>0</v>
      </c>
      <c r="I33" s="558">
        <v>0</v>
      </c>
      <c r="J33" s="25">
        <v>2</v>
      </c>
      <c r="K33" s="558">
        <v>2</v>
      </c>
      <c r="L33" s="548">
        <v>2</v>
      </c>
      <c r="M33" s="558">
        <v>2</v>
      </c>
      <c r="N33" s="25">
        <v>0</v>
      </c>
      <c r="O33" s="558">
        <v>6</v>
      </c>
      <c r="P33" s="548">
        <v>13</v>
      </c>
      <c r="Q33" s="558">
        <v>2</v>
      </c>
      <c r="R33" s="548">
        <v>6</v>
      </c>
      <c r="S33" s="558">
        <v>20</v>
      </c>
      <c r="T33" s="548">
        <v>11</v>
      </c>
      <c r="U33" s="558">
        <v>10</v>
      </c>
      <c r="V33" s="548">
        <v>14</v>
      </c>
      <c r="W33" s="547">
        <v>15</v>
      </c>
      <c r="X33" s="567">
        <v>7</v>
      </c>
      <c r="Y33" s="558">
        <v>7</v>
      </c>
      <c r="Z33" s="548">
        <v>4</v>
      </c>
      <c r="AA33" s="547">
        <v>8</v>
      </c>
      <c r="AB33" s="567">
        <v>2</v>
      </c>
      <c r="AC33" s="558">
        <v>0</v>
      </c>
      <c r="AD33" s="548">
        <v>5</v>
      </c>
      <c r="AE33" s="547">
        <v>0</v>
      </c>
      <c r="AF33" s="567">
        <v>0</v>
      </c>
      <c r="AG33" s="558">
        <v>0</v>
      </c>
      <c r="AH33" s="548">
        <v>0</v>
      </c>
      <c r="AI33" s="547">
        <v>0</v>
      </c>
      <c r="AJ33" s="567">
        <v>2</v>
      </c>
      <c r="AK33" s="558">
        <v>0</v>
      </c>
      <c r="AL33" s="548">
        <v>2</v>
      </c>
      <c r="AM33" s="547">
        <v>0</v>
      </c>
      <c r="AN33" s="548">
        <v>0</v>
      </c>
      <c r="AO33" s="547">
        <v>0</v>
      </c>
      <c r="AP33" s="549">
        <v>0</v>
      </c>
      <c r="AQ33" s="550">
        <v>1</v>
      </c>
      <c r="AR33" s="559">
        <v>0</v>
      </c>
      <c r="AS33" s="559">
        <v>0</v>
      </c>
      <c r="AT33" s="559">
        <v>0</v>
      </c>
      <c r="AU33" s="559">
        <v>30</v>
      </c>
      <c r="AV33" s="559">
        <v>0</v>
      </c>
      <c r="AW33" s="559">
        <v>0</v>
      </c>
      <c r="AX33" s="25">
        <v>5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70</v>
      </c>
      <c r="E37" s="563">
        <f t="shared" si="32"/>
        <v>27</v>
      </c>
      <c r="F37" s="564">
        <f t="shared" si="32"/>
        <v>43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1</v>
      </c>
      <c r="X37" s="567">
        <v>0</v>
      </c>
      <c r="Y37" s="558">
        <v>3</v>
      </c>
      <c r="Z37" s="548">
        <v>3</v>
      </c>
      <c r="AA37" s="547">
        <v>3</v>
      </c>
      <c r="AB37" s="567">
        <v>8</v>
      </c>
      <c r="AC37" s="558">
        <v>3</v>
      </c>
      <c r="AD37" s="548">
        <v>6</v>
      </c>
      <c r="AE37" s="547">
        <v>7</v>
      </c>
      <c r="AF37" s="567">
        <v>8</v>
      </c>
      <c r="AG37" s="558">
        <v>2</v>
      </c>
      <c r="AH37" s="548">
        <v>7</v>
      </c>
      <c r="AI37" s="547">
        <v>3</v>
      </c>
      <c r="AJ37" s="567">
        <v>5</v>
      </c>
      <c r="AK37" s="558">
        <v>2</v>
      </c>
      <c r="AL37" s="548">
        <v>5</v>
      </c>
      <c r="AM37" s="547">
        <v>1</v>
      </c>
      <c r="AN37" s="548">
        <v>0</v>
      </c>
      <c r="AO37" s="547">
        <v>2</v>
      </c>
      <c r="AP37" s="549">
        <v>1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16" t="s">
        <v>64</v>
      </c>
      <c r="B39" s="1616"/>
      <c r="C39" s="1616"/>
      <c r="D39" s="845">
        <f>SUM(D21:D38)</f>
        <v>608</v>
      </c>
      <c r="E39" s="846">
        <f>SUM(E21:E38)</f>
        <v>260</v>
      </c>
      <c r="F39" s="847">
        <f t="shared" ref="F39:AX39" si="34">SUM(F21:F38)</f>
        <v>348</v>
      </c>
      <c r="G39" s="845">
        <f t="shared" si="34"/>
        <v>0</v>
      </c>
      <c r="H39" s="847">
        <f t="shared" si="34"/>
        <v>0</v>
      </c>
      <c r="I39" s="845">
        <f t="shared" si="34"/>
        <v>0</v>
      </c>
      <c r="J39" s="847">
        <f t="shared" si="34"/>
        <v>4</v>
      </c>
      <c r="K39" s="845">
        <f t="shared" si="34"/>
        <v>6</v>
      </c>
      <c r="L39" s="847">
        <f t="shared" si="34"/>
        <v>2</v>
      </c>
      <c r="M39" s="845">
        <f t="shared" si="34"/>
        <v>2</v>
      </c>
      <c r="N39" s="847">
        <f t="shared" si="34"/>
        <v>6</v>
      </c>
      <c r="O39" s="845">
        <f t="shared" si="34"/>
        <v>24</v>
      </c>
      <c r="P39" s="847">
        <f t="shared" si="34"/>
        <v>21</v>
      </c>
      <c r="Q39" s="845">
        <f t="shared" si="34"/>
        <v>2</v>
      </c>
      <c r="R39" s="847">
        <f t="shared" si="34"/>
        <v>8</v>
      </c>
      <c r="S39" s="845">
        <f t="shared" si="34"/>
        <v>22</v>
      </c>
      <c r="T39" s="847">
        <f t="shared" si="34"/>
        <v>12</v>
      </c>
      <c r="U39" s="845">
        <f t="shared" si="34"/>
        <v>12</v>
      </c>
      <c r="V39" s="847">
        <f t="shared" si="34"/>
        <v>15</v>
      </c>
      <c r="W39" s="845">
        <f t="shared" si="34"/>
        <v>31</v>
      </c>
      <c r="X39" s="847">
        <f t="shared" si="34"/>
        <v>18</v>
      </c>
      <c r="Y39" s="845">
        <f t="shared" si="34"/>
        <v>40</v>
      </c>
      <c r="Z39" s="847">
        <f t="shared" si="34"/>
        <v>22</v>
      </c>
      <c r="AA39" s="845">
        <f t="shared" si="34"/>
        <v>30</v>
      </c>
      <c r="AB39" s="847">
        <f t="shared" si="34"/>
        <v>36</v>
      </c>
      <c r="AC39" s="845">
        <f t="shared" si="34"/>
        <v>14</v>
      </c>
      <c r="AD39" s="847">
        <f t="shared" si="34"/>
        <v>28</v>
      </c>
      <c r="AE39" s="845">
        <f t="shared" si="34"/>
        <v>13</v>
      </c>
      <c r="AF39" s="847">
        <f t="shared" si="34"/>
        <v>29</v>
      </c>
      <c r="AG39" s="845">
        <f t="shared" si="34"/>
        <v>7</v>
      </c>
      <c r="AH39" s="847">
        <f t="shared" si="34"/>
        <v>33</v>
      </c>
      <c r="AI39" s="845">
        <f t="shared" si="34"/>
        <v>15</v>
      </c>
      <c r="AJ39" s="847">
        <f t="shared" si="34"/>
        <v>63</v>
      </c>
      <c r="AK39" s="845">
        <f t="shared" si="34"/>
        <v>6</v>
      </c>
      <c r="AL39" s="847">
        <f t="shared" si="34"/>
        <v>17</v>
      </c>
      <c r="AM39" s="845">
        <f t="shared" si="34"/>
        <v>22</v>
      </c>
      <c r="AN39" s="847">
        <f t="shared" si="34"/>
        <v>23</v>
      </c>
      <c r="AO39" s="845">
        <f t="shared" si="34"/>
        <v>14</v>
      </c>
      <c r="AP39" s="847">
        <f t="shared" si="34"/>
        <v>11</v>
      </c>
      <c r="AQ39" s="845">
        <f t="shared" si="34"/>
        <v>18</v>
      </c>
      <c r="AR39" s="847">
        <f t="shared" si="34"/>
        <v>1</v>
      </c>
      <c r="AS39" s="845">
        <f t="shared" si="34"/>
        <v>2</v>
      </c>
      <c r="AT39" s="847">
        <f t="shared" si="34"/>
        <v>0</v>
      </c>
      <c r="AU39" s="845">
        <f t="shared" si="34"/>
        <v>45</v>
      </c>
      <c r="AV39" s="847">
        <f t="shared" si="34"/>
        <v>1</v>
      </c>
      <c r="AW39" s="845">
        <f t="shared" si="34"/>
        <v>0</v>
      </c>
      <c r="AX39" s="847">
        <f t="shared" si="34"/>
        <v>5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545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554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587" t="s">
        <v>14</v>
      </c>
      <c r="H42" s="1550"/>
      <c r="I42" s="1545" t="s">
        <v>15</v>
      </c>
      <c r="J42" s="1546"/>
      <c r="K42" s="1553" t="s">
        <v>16</v>
      </c>
      <c r="L42" s="1546"/>
      <c r="M42" s="1545" t="s">
        <v>17</v>
      </c>
      <c r="N42" s="1546"/>
      <c r="O42" s="1545" t="s">
        <v>18</v>
      </c>
      <c r="P42" s="1546"/>
      <c r="Q42" s="1545" t="s">
        <v>19</v>
      </c>
      <c r="R42" s="1546"/>
      <c r="S42" s="1545" t="s">
        <v>20</v>
      </c>
      <c r="T42" s="1546"/>
      <c r="U42" s="1545" t="s">
        <v>21</v>
      </c>
      <c r="V42" s="1546"/>
      <c r="W42" s="1545" t="s">
        <v>22</v>
      </c>
      <c r="X42" s="1546"/>
      <c r="Y42" s="1545" t="s">
        <v>23</v>
      </c>
      <c r="Z42" s="1550"/>
      <c r="AA42" s="1545" t="s">
        <v>24</v>
      </c>
      <c r="AB42" s="1550"/>
      <c r="AC42" s="1545" t="s">
        <v>25</v>
      </c>
      <c r="AD42" s="1550"/>
      <c r="AE42" s="1545" t="s">
        <v>26</v>
      </c>
      <c r="AF42" s="1550"/>
      <c r="AG42" s="1545" t="s">
        <v>27</v>
      </c>
      <c r="AH42" s="1550"/>
      <c r="AI42" s="1545" t="s">
        <v>28</v>
      </c>
      <c r="AJ42" s="1550"/>
      <c r="AK42" s="1545" t="s">
        <v>29</v>
      </c>
      <c r="AL42" s="1550"/>
      <c r="AM42" s="1545" t="s">
        <v>30</v>
      </c>
      <c r="AN42" s="1550"/>
      <c r="AO42" s="1545" t="s">
        <v>31</v>
      </c>
      <c r="AP42" s="1595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839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824" t="s">
        <v>33</v>
      </c>
      <c r="V43" s="827" t="s">
        <v>34</v>
      </c>
      <c r="W43" s="824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826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9</v>
      </c>
      <c r="E48" s="77">
        <f>SUM(G48+I48+K48+M48+O48+Q48+S48+U48+W48+Y48+AA48+AC48+AE48+AG48+AI48+AK48+AM48+AO48)</f>
        <v>0</v>
      </c>
      <c r="F48" s="89">
        <f>SUM(H48+J48+L48+N48+P48+R48+T48+V48+X48+Z48+AB48+AD48+AF48+AH48+AJ48+AL48+AN48+AP48)</f>
        <v>9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4</v>
      </c>
      <c r="AG48" s="576">
        <v>0</v>
      </c>
      <c r="AH48" s="90">
        <v>3</v>
      </c>
      <c r="AI48" s="576">
        <v>0</v>
      </c>
      <c r="AJ48" s="88">
        <v>1</v>
      </c>
      <c r="AK48" s="578">
        <v>0</v>
      </c>
      <c r="AL48" s="90">
        <v>0</v>
      </c>
      <c r="AM48" s="576">
        <v>0</v>
      </c>
      <c r="AN48" s="88">
        <v>1</v>
      </c>
      <c r="AO48" s="578">
        <v>0</v>
      </c>
      <c r="AP48" s="580">
        <v>0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16</v>
      </c>
      <c r="E49" s="77">
        <f>SUM(G49+I49+K49+M49+O49+Q49+S49+U49+W49+Y49+AA49+AC49+AE49+AG49+AI49+AK49+AM49+AO49)</f>
        <v>4</v>
      </c>
      <c r="F49" s="89">
        <f>SUM(H49+J49+L49+N49+P49+R49+T49+V49+X49+Z49+AB49+AD49+AF49+AH49+AJ49+AL49+AN49+AP49)</f>
        <v>12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1</v>
      </c>
      <c r="AD49" s="94">
        <v>0</v>
      </c>
      <c r="AE49" s="95">
        <v>0</v>
      </c>
      <c r="AF49" s="96">
        <v>1</v>
      </c>
      <c r="AG49" s="93">
        <v>0</v>
      </c>
      <c r="AH49" s="96">
        <v>4</v>
      </c>
      <c r="AI49" s="93">
        <v>2</v>
      </c>
      <c r="AJ49" s="94">
        <v>7</v>
      </c>
      <c r="AK49" s="624">
        <v>0</v>
      </c>
      <c r="AL49" s="98">
        <v>0</v>
      </c>
      <c r="AM49" s="93">
        <v>1</v>
      </c>
      <c r="AN49" s="94">
        <v>0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12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858"/>
      <c r="AD50" s="857"/>
      <c r="AE50" s="859"/>
      <c r="AF50" s="857"/>
      <c r="AG50" s="854"/>
      <c r="AH50" s="857"/>
      <c r="AI50" s="854"/>
      <c r="AJ50" s="857"/>
      <c r="AK50" s="854"/>
      <c r="AL50" s="857"/>
      <c r="AM50" s="858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16" t="s">
        <v>4</v>
      </c>
      <c r="B57" s="1616"/>
      <c r="C57" s="1616"/>
      <c r="D57" s="851">
        <f>SUM(D51:D56)</f>
        <v>0</v>
      </c>
      <c r="E57" s="863">
        <f>SUM(E51:E56)</f>
        <v>0</v>
      </c>
      <c r="F57" s="853">
        <f>SUM(F51:F56)</f>
        <v>0</v>
      </c>
      <c r="G57" s="851">
        <f>SUM(G51:G56)</f>
        <v>0</v>
      </c>
      <c r="H57" s="863">
        <f t="shared" ref="H57:AW57" si="56">SUM(H51:H56)</f>
        <v>0</v>
      </c>
      <c r="I57" s="851">
        <f t="shared" si="56"/>
        <v>0</v>
      </c>
      <c r="J57" s="863">
        <f t="shared" si="56"/>
        <v>0</v>
      </c>
      <c r="K57" s="851">
        <f t="shared" si="56"/>
        <v>0</v>
      </c>
      <c r="L57" s="863">
        <f t="shared" si="56"/>
        <v>0</v>
      </c>
      <c r="M57" s="851">
        <f t="shared" si="56"/>
        <v>0</v>
      </c>
      <c r="N57" s="863">
        <f t="shared" si="56"/>
        <v>0</v>
      </c>
      <c r="O57" s="851">
        <f t="shared" si="56"/>
        <v>0</v>
      </c>
      <c r="P57" s="863">
        <f t="shared" si="56"/>
        <v>0</v>
      </c>
      <c r="Q57" s="851">
        <f t="shared" si="56"/>
        <v>0</v>
      </c>
      <c r="R57" s="863">
        <f t="shared" si="56"/>
        <v>0</v>
      </c>
      <c r="S57" s="851">
        <f t="shared" si="56"/>
        <v>0</v>
      </c>
      <c r="T57" s="863">
        <f t="shared" si="56"/>
        <v>0</v>
      </c>
      <c r="U57" s="851">
        <f t="shared" si="56"/>
        <v>0</v>
      </c>
      <c r="V57" s="863">
        <f t="shared" si="56"/>
        <v>0</v>
      </c>
      <c r="W57" s="851">
        <f t="shared" si="56"/>
        <v>0</v>
      </c>
      <c r="X57" s="863">
        <f t="shared" si="56"/>
        <v>0</v>
      </c>
      <c r="Y57" s="851">
        <f>SUM(Y51:Y56)</f>
        <v>0</v>
      </c>
      <c r="Z57" s="863">
        <f>SUM(Z51:Z56)</f>
        <v>0</v>
      </c>
      <c r="AA57" s="851">
        <f t="shared" si="56"/>
        <v>0</v>
      </c>
      <c r="AB57" s="863">
        <f t="shared" si="56"/>
        <v>0</v>
      </c>
      <c r="AC57" s="851">
        <f t="shared" si="56"/>
        <v>0</v>
      </c>
      <c r="AD57" s="863">
        <f t="shared" si="56"/>
        <v>0</v>
      </c>
      <c r="AE57" s="851">
        <f t="shared" si="56"/>
        <v>0</v>
      </c>
      <c r="AF57" s="863">
        <f t="shared" si="56"/>
        <v>0</v>
      </c>
      <c r="AG57" s="851">
        <f t="shared" si="56"/>
        <v>0</v>
      </c>
      <c r="AH57" s="863">
        <f t="shared" si="56"/>
        <v>0</v>
      </c>
      <c r="AI57" s="851">
        <f t="shared" si="56"/>
        <v>0</v>
      </c>
      <c r="AJ57" s="863">
        <f t="shared" si="56"/>
        <v>0</v>
      </c>
      <c r="AK57" s="851">
        <f t="shared" si="56"/>
        <v>0</v>
      </c>
      <c r="AL57" s="863">
        <f t="shared" si="56"/>
        <v>0</v>
      </c>
      <c r="AM57" s="851">
        <f t="shared" si="56"/>
        <v>0</v>
      </c>
      <c r="AN57" s="863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545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863">
        <f t="shared" si="67"/>
        <v>0</v>
      </c>
      <c r="I63" s="851">
        <f t="shared" si="67"/>
        <v>0</v>
      </c>
      <c r="J63" s="863">
        <f t="shared" si="67"/>
        <v>0</v>
      </c>
      <c r="K63" s="851">
        <f t="shared" si="67"/>
        <v>0</v>
      </c>
      <c r="L63" s="863">
        <f t="shared" si="67"/>
        <v>0</v>
      </c>
      <c r="M63" s="851">
        <f t="shared" si="67"/>
        <v>0</v>
      </c>
      <c r="N63" s="863">
        <f t="shared" si="67"/>
        <v>0</v>
      </c>
      <c r="O63" s="851">
        <f t="shared" si="67"/>
        <v>0</v>
      </c>
      <c r="P63" s="863">
        <f t="shared" si="67"/>
        <v>0</v>
      </c>
      <c r="Q63" s="851">
        <f t="shared" si="67"/>
        <v>0</v>
      </c>
      <c r="R63" s="863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863">
        <f t="shared" si="67"/>
        <v>0</v>
      </c>
      <c r="W63" s="851">
        <f t="shared" si="67"/>
        <v>0</v>
      </c>
      <c r="X63" s="863">
        <f t="shared" si="67"/>
        <v>0</v>
      </c>
      <c r="Y63" s="851">
        <f t="shared" si="67"/>
        <v>0</v>
      </c>
      <c r="Z63" s="863">
        <f t="shared" si="67"/>
        <v>0</v>
      </c>
      <c r="AA63" s="851">
        <f t="shared" si="67"/>
        <v>0</v>
      </c>
      <c r="AB63" s="863">
        <f t="shared" si="67"/>
        <v>0</v>
      </c>
      <c r="AC63" s="851">
        <f t="shared" si="67"/>
        <v>0</v>
      </c>
      <c r="AD63" s="863">
        <f t="shared" si="67"/>
        <v>0</v>
      </c>
      <c r="AE63" s="851">
        <f t="shared" si="67"/>
        <v>0</v>
      </c>
      <c r="AF63" s="863">
        <f t="shared" si="67"/>
        <v>0</v>
      </c>
      <c r="AG63" s="851">
        <f t="shared" si="67"/>
        <v>0</v>
      </c>
      <c r="AH63" s="863">
        <f t="shared" si="67"/>
        <v>0</v>
      </c>
      <c r="AI63" s="851">
        <f t="shared" si="67"/>
        <v>0</v>
      </c>
      <c r="AJ63" s="863">
        <f t="shared" si="67"/>
        <v>0</v>
      </c>
      <c r="AK63" s="851">
        <f t="shared" si="67"/>
        <v>0</v>
      </c>
      <c r="AL63" s="863">
        <f t="shared" si="67"/>
        <v>0</v>
      </c>
      <c r="AM63" s="851">
        <f t="shared" si="67"/>
        <v>0</v>
      </c>
      <c r="AN63" s="863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07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863">
        <f t="shared" si="78"/>
        <v>0</v>
      </c>
      <c r="AF67" s="866">
        <f t="shared" si="78"/>
        <v>0</v>
      </c>
      <c r="AG67" s="863">
        <f t="shared" si="78"/>
        <v>0</v>
      </c>
      <c r="AH67" s="866">
        <f t="shared" si="78"/>
        <v>0</v>
      </c>
      <c r="AI67" s="863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863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575" t="s">
        <v>93</v>
      </c>
      <c r="E69" s="1610"/>
      <c r="F69" s="1610"/>
      <c r="G69" s="1610"/>
      <c r="H69" s="1576"/>
      <c r="I69" s="1575" t="s">
        <v>94</v>
      </c>
      <c r="J69" s="1610"/>
      <c r="K69" s="1610"/>
      <c r="L69" s="1610"/>
      <c r="M69" s="1611"/>
      <c r="N69" s="1297" t="s">
        <v>95</v>
      </c>
    </row>
    <row r="70" spans="1:100" ht="22.5" customHeight="1" x14ac:dyDescent="0.25">
      <c r="A70" s="1292"/>
      <c r="B70" s="1293"/>
      <c r="C70" s="1294"/>
      <c r="D70" s="872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872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23</v>
      </c>
      <c r="E71" s="874">
        <v>18</v>
      </c>
      <c r="F71" s="875">
        <v>5</v>
      </c>
      <c r="G71" s="875"/>
      <c r="H71" s="876"/>
      <c r="I71" s="170">
        <f>SUM(J71:M71)</f>
        <v>20</v>
      </c>
      <c r="J71" s="874">
        <v>16</v>
      </c>
      <c r="K71" s="875">
        <v>4</v>
      </c>
      <c r="L71" s="875"/>
      <c r="M71" s="877"/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64</v>
      </c>
      <c r="E72" s="175">
        <v>55</v>
      </c>
      <c r="F72" s="176">
        <v>9</v>
      </c>
      <c r="G72" s="176"/>
      <c r="H72" s="177"/>
      <c r="I72" s="114">
        <f>SUM(J72:M72)</f>
        <v>64</v>
      </c>
      <c r="J72" s="175">
        <v>55</v>
      </c>
      <c r="K72" s="176">
        <v>9</v>
      </c>
      <c r="L72" s="176"/>
      <c r="M72" s="178"/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14</v>
      </c>
      <c r="E73" s="558">
        <v>6</v>
      </c>
      <c r="F73" s="559">
        <v>8</v>
      </c>
      <c r="G73" s="559"/>
      <c r="H73" s="548"/>
      <c r="I73" s="114">
        <f t="shared" ref="I73:I81" si="83">SUM(J73:M73)</f>
        <v>9</v>
      </c>
      <c r="J73" s="558">
        <v>5</v>
      </c>
      <c r="K73" s="559">
        <v>4</v>
      </c>
      <c r="L73" s="559"/>
      <c r="M73" s="549"/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76</v>
      </c>
      <c r="E74" s="558">
        <v>44</v>
      </c>
      <c r="F74" s="559">
        <v>32</v>
      </c>
      <c r="G74" s="559"/>
      <c r="H74" s="548"/>
      <c r="I74" s="114">
        <f t="shared" si="83"/>
        <v>72</v>
      </c>
      <c r="J74" s="558">
        <v>43</v>
      </c>
      <c r="K74" s="559">
        <v>29</v>
      </c>
      <c r="L74" s="559"/>
      <c r="M74" s="549"/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14</v>
      </c>
      <c r="E75" s="558">
        <v>10</v>
      </c>
      <c r="F75" s="559">
        <v>4</v>
      </c>
      <c r="G75" s="559"/>
      <c r="H75" s="548"/>
      <c r="I75" s="114">
        <f t="shared" si="83"/>
        <v>13</v>
      </c>
      <c r="J75" s="558">
        <v>9</v>
      </c>
      <c r="K75" s="559">
        <v>4</v>
      </c>
      <c r="L75" s="559"/>
      <c r="M75" s="549"/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12</v>
      </c>
      <c r="E76" s="558">
        <v>8</v>
      </c>
      <c r="F76" s="559">
        <v>4</v>
      </c>
      <c r="G76" s="559"/>
      <c r="H76" s="548"/>
      <c r="I76" s="114">
        <f t="shared" si="83"/>
        <v>12</v>
      </c>
      <c r="J76" s="558">
        <v>8</v>
      </c>
      <c r="K76" s="559">
        <v>4</v>
      </c>
      <c r="L76" s="559"/>
      <c r="M76" s="549"/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25</v>
      </c>
      <c r="E77" s="558">
        <v>21</v>
      </c>
      <c r="F77" s="559">
        <v>4</v>
      </c>
      <c r="G77" s="559"/>
      <c r="H77" s="548"/>
      <c r="I77" s="114">
        <f t="shared" si="83"/>
        <v>25</v>
      </c>
      <c r="J77" s="558">
        <v>21</v>
      </c>
      <c r="K77" s="559">
        <v>4</v>
      </c>
      <c r="L77" s="559"/>
      <c r="M77" s="549"/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11</v>
      </c>
      <c r="E78" s="558">
        <v>9</v>
      </c>
      <c r="F78" s="559">
        <v>2</v>
      </c>
      <c r="G78" s="559"/>
      <c r="H78" s="548"/>
      <c r="I78" s="114">
        <f t="shared" si="83"/>
        <v>11</v>
      </c>
      <c r="J78" s="558">
        <v>9</v>
      </c>
      <c r="K78" s="559">
        <v>2</v>
      </c>
      <c r="L78" s="559"/>
      <c r="M78" s="549"/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587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878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545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554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566" t="s">
        <v>127</v>
      </c>
      <c r="H89" s="1557"/>
      <c r="I89" s="1545" t="s">
        <v>16</v>
      </c>
      <c r="J89" s="1546"/>
      <c r="K89" s="1545" t="s">
        <v>17</v>
      </c>
      <c r="L89" s="1546"/>
      <c r="M89" s="1545" t="s">
        <v>18</v>
      </c>
      <c r="N89" s="1546"/>
      <c r="O89" s="1545" t="s">
        <v>19</v>
      </c>
      <c r="P89" s="1546"/>
      <c r="Q89" s="1545" t="s">
        <v>20</v>
      </c>
      <c r="R89" s="1546"/>
      <c r="S89" s="1545" t="s">
        <v>21</v>
      </c>
      <c r="T89" s="1546"/>
      <c r="U89" s="1553" t="s">
        <v>22</v>
      </c>
      <c r="V89" s="1546"/>
      <c r="W89" s="1545" t="s">
        <v>23</v>
      </c>
      <c r="X89" s="1550"/>
      <c r="Y89" s="1545" t="s">
        <v>24</v>
      </c>
      <c r="Z89" s="1550"/>
      <c r="AA89" s="1545" t="s">
        <v>25</v>
      </c>
      <c r="AB89" s="1550"/>
      <c r="AC89" s="1545" t="s">
        <v>26</v>
      </c>
      <c r="AD89" s="1550"/>
      <c r="AE89" s="1545" t="s">
        <v>27</v>
      </c>
      <c r="AF89" s="1550"/>
      <c r="AG89" s="1545" t="s">
        <v>28</v>
      </c>
      <c r="AH89" s="1550"/>
      <c r="AI89" s="1545" t="s">
        <v>29</v>
      </c>
      <c r="AJ89" s="1550"/>
      <c r="AK89" s="1553" t="s">
        <v>30</v>
      </c>
      <c r="AL89" s="1550"/>
      <c r="AM89" s="1545" t="s">
        <v>31</v>
      </c>
      <c r="AN89" s="1595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831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831" t="s">
        <v>33</v>
      </c>
      <c r="P90" s="827" t="s">
        <v>34</v>
      </c>
      <c r="Q90" s="831" t="s">
        <v>33</v>
      </c>
      <c r="R90" s="827" t="s">
        <v>34</v>
      </c>
      <c r="S90" s="831" t="s">
        <v>33</v>
      </c>
      <c r="T90" s="827" t="s">
        <v>34</v>
      </c>
      <c r="U90" s="831" t="s">
        <v>33</v>
      </c>
      <c r="V90" s="827" t="s">
        <v>34</v>
      </c>
      <c r="W90" s="831" t="s">
        <v>33</v>
      </c>
      <c r="X90" s="827" t="s">
        <v>34</v>
      </c>
      <c r="Y90" s="831" t="s">
        <v>33</v>
      </c>
      <c r="Z90" s="827" t="s">
        <v>34</v>
      </c>
      <c r="AA90" s="831" t="s">
        <v>33</v>
      </c>
      <c r="AB90" s="827" t="s">
        <v>34</v>
      </c>
      <c r="AC90" s="831" t="s">
        <v>33</v>
      </c>
      <c r="AD90" s="827" t="s">
        <v>34</v>
      </c>
      <c r="AE90" s="831" t="s">
        <v>33</v>
      </c>
      <c r="AF90" s="827" t="s">
        <v>34</v>
      </c>
      <c r="AG90" s="831" t="s">
        <v>33</v>
      </c>
      <c r="AH90" s="827" t="s">
        <v>34</v>
      </c>
      <c r="AI90" s="831" t="s">
        <v>33</v>
      </c>
      <c r="AJ90" s="827" t="s">
        <v>34</v>
      </c>
      <c r="AK90" s="831" t="s">
        <v>33</v>
      </c>
      <c r="AL90" s="827" t="s">
        <v>34</v>
      </c>
      <c r="AM90" s="831" t="s">
        <v>33</v>
      </c>
      <c r="AN90" s="826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10</v>
      </c>
      <c r="E91" s="844">
        <f>SUM(G91+I91+K91+M91+O91+Q91+S91+U91+W91+Y91+AA91+AC91+AE91+AG91+AI91+AK91+AM91)</f>
        <v>5</v>
      </c>
      <c r="F91" s="45">
        <f>SUM(H91+J91+L91+N91+P91+R91+T91+V91+X91+Z91+AB91+AD91+AF91+AH91+AJ91+AL91+AN91)</f>
        <v>5</v>
      </c>
      <c r="G91" s="689">
        <v>0</v>
      </c>
      <c r="H91" s="47">
        <v>0</v>
      </c>
      <c r="I91" s="689">
        <v>0</v>
      </c>
      <c r="J91" s="690">
        <v>0</v>
      </c>
      <c r="K91" s="689">
        <v>0</v>
      </c>
      <c r="L91" s="47">
        <v>1</v>
      </c>
      <c r="M91" s="689">
        <v>0</v>
      </c>
      <c r="N91" s="47">
        <v>0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0</v>
      </c>
      <c r="X91" s="47">
        <v>0</v>
      </c>
      <c r="Y91" s="834">
        <v>1</v>
      </c>
      <c r="Z91" s="47">
        <v>0</v>
      </c>
      <c r="AA91" s="834">
        <v>2</v>
      </c>
      <c r="AB91" s="47">
        <v>0</v>
      </c>
      <c r="AC91" s="834">
        <v>0</v>
      </c>
      <c r="AD91" s="47">
        <v>1</v>
      </c>
      <c r="AE91" s="834">
        <v>1</v>
      </c>
      <c r="AF91" s="47">
        <v>1</v>
      </c>
      <c r="AG91" s="834">
        <v>1</v>
      </c>
      <c r="AH91" s="47">
        <v>0</v>
      </c>
      <c r="AI91" s="834">
        <v>0</v>
      </c>
      <c r="AJ91" s="47">
        <v>1</v>
      </c>
      <c r="AK91" s="834">
        <v>0</v>
      </c>
      <c r="AL91" s="47">
        <v>0</v>
      </c>
      <c r="AM91" s="834">
        <v>0</v>
      </c>
      <c r="AN91" s="50">
        <v>1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1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1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1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7</v>
      </c>
      <c r="E97" s="844">
        <f t="shared" si="91"/>
        <v>2</v>
      </c>
      <c r="F97" s="844">
        <f t="shared" si="91"/>
        <v>5</v>
      </c>
      <c r="G97" s="689">
        <v>0</v>
      </c>
      <c r="H97" s="47">
        <v>0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0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0</v>
      </c>
      <c r="X97" s="47">
        <v>0</v>
      </c>
      <c r="Y97" s="834">
        <v>1</v>
      </c>
      <c r="Z97" s="47">
        <v>0</v>
      </c>
      <c r="AA97" s="834">
        <v>1</v>
      </c>
      <c r="AB97" s="47">
        <v>1</v>
      </c>
      <c r="AC97" s="834">
        <v>0</v>
      </c>
      <c r="AD97" s="47">
        <v>1</v>
      </c>
      <c r="AE97" s="834">
        <v>0</v>
      </c>
      <c r="AF97" s="47">
        <v>3</v>
      </c>
      <c r="AG97" s="834">
        <v>0</v>
      </c>
      <c r="AH97" s="47">
        <v>0</v>
      </c>
      <c r="AI97" s="834">
        <v>0</v>
      </c>
      <c r="AJ97" s="47">
        <v>0</v>
      </c>
      <c r="AK97" s="834">
        <v>0</v>
      </c>
      <c r="AL97" s="47">
        <v>0</v>
      </c>
      <c r="AM97" s="834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13</v>
      </c>
      <c r="E103" s="15">
        <f t="shared" si="91"/>
        <v>3</v>
      </c>
      <c r="F103" s="16">
        <f t="shared" si="91"/>
        <v>10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0</v>
      </c>
      <c r="R103" s="19">
        <v>1</v>
      </c>
      <c r="S103" s="187">
        <v>1</v>
      </c>
      <c r="T103" s="19">
        <v>2</v>
      </c>
      <c r="U103" s="187">
        <v>0</v>
      </c>
      <c r="V103" s="19">
        <v>2</v>
      </c>
      <c r="W103" s="187">
        <v>2</v>
      </c>
      <c r="X103" s="19">
        <v>2</v>
      </c>
      <c r="Y103" s="187">
        <v>0</v>
      </c>
      <c r="Z103" s="19">
        <v>1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1</v>
      </c>
      <c r="AG103" s="187">
        <v>0</v>
      </c>
      <c r="AH103" s="19">
        <v>0</v>
      </c>
      <c r="AI103" s="187">
        <v>0</v>
      </c>
      <c r="AJ103" s="19">
        <v>1</v>
      </c>
      <c r="AK103" s="187">
        <v>0</v>
      </c>
      <c r="AL103" s="19">
        <v>0</v>
      </c>
      <c r="AM103" s="187">
        <v>0</v>
      </c>
      <c r="AN103" s="20">
        <v>0</v>
      </c>
      <c r="AO103" s="21">
        <v>1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2</v>
      </c>
      <c r="E104" s="563">
        <f>SUM(Y104+AA104+AC104+AE104+AG104+AI104+AK104+AM104)</f>
        <v>0</v>
      </c>
      <c r="F104" s="564">
        <f>SUM(Z104+AB104+AD104+AF104+AH104+AJ104+AL104+AN104)</f>
        <v>2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2</v>
      </c>
      <c r="AC104" s="547">
        <v>0</v>
      </c>
      <c r="AD104" s="548">
        <v>0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42</v>
      </c>
      <c r="E105" s="563">
        <f>SUM(G105+I105+K105+M105+O105+Q105+S105+U105+W105+Y105)</f>
        <v>27</v>
      </c>
      <c r="F105" s="564">
        <f>SUM(H105+J105+L105+N105+P105+R105+T105+V105+X105+Z105)</f>
        <v>15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2</v>
      </c>
      <c r="V105" s="548">
        <v>0</v>
      </c>
      <c r="W105" s="547">
        <v>11</v>
      </c>
      <c r="X105" s="548">
        <v>8</v>
      </c>
      <c r="Y105" s="547">
        <v>14</v>
      </c>
      <c r="Z105" s="548">
        <v>7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6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23</v>
      </c>
      <c r="E106" s="563">
        <f t="shared" ref="E106:F109" si="105">SUM(G106+I106+K106+M106+O106+Q106+S106+U106+W106+Y106+AA106+AC106+AE106+AG106+AI106+AK106+AM106)</f>
        <v>12</v>
      </c>
      <c r="F106" s="564">
        <f t="shared" si="105"/>
        <v>11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2</v>
      </c>
      <c r="X106" s="548">
        <v>5</v>
      </c>
      <c r="Y106" s="547">
        <v>10</v>
      </c>
      <c r="Z106" s="548">
        <v>6</v>
      </c>
      <c r="AA106" s="547">
        <v>0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1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18</v>
      </c>
      <c r="E107" s="563">
        <f t="shared" si="105"/>
        <v>6</v>
      </c>
      <c r="F107" s="564">
        <f t="shared" si="105"/>
        <v>12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1</v>
      </c>
      <c r="Z107" s="548">
        <v>0</v>
      </c>
      <c r="AA107" s="547">
        <v>2</v>
      </c>
      <c r="AB107" s="548">
        <v>1</v>
      </c>
      <c r="AC107" s="547">
        <v>0</v>
      </c>
      <c r="AD107" s="548">
        <v>1</v>
      </c>
      <c r="AE107" s="547">
        <v>2</v>
      </c>
      <c r="AF107" s="548">
        <v>6</v>
      </c>
      <c r="AG107" s="547">
        <v>0</v>
      </c>
      <c r="AH107" s="548">
        <v>1</v>
      </c>
      <c r="AI107" s="547">
        <v>0</v>
      </c>
      <c r="AJ107" s="548">
        <v>2</v>
      </c>
      <c r="AK107" s="547">
        <v>0</v>
      </c>
      <c r="AL107" s="548">
        <v>0</v>
      </c>
      <c r="AM107" s="547">
        <v>1</v>
      </c>
      <c r="AN107" s="549">
        <v>1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9</v>
      </c>
      <c r="E108" s="563">
        <f t="shared" si="105"/>
        <v>5</v>
      </c>
      <c r="F108" s="564">
        <f t="shared" si="105"/>
        <v>4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0</v>
      </c>
      <c r="Y108" s="547">
        <v>1</v>
      </c>
      <c r="Z108" s="548">
        <v>0</v>
      </c>
      <c r="AA108" s="547">
        <v>4</v>
      </c>
      <c r="AB108" s="548">
        <v>4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2</v>
      </c>
      <c r="E110" s="563">
        <f>SUM(Q110+S110+U110+W110+Y110+AA110+AC110+AE110+AG110+AI110+AK110+AM110)</f>
        <v>2</v>
      </c>
      <c r="F110" s="564">
        <f>SUM(R110+T110+V110+X110+Z110+AB110+AD110+AF110+AH110+AJ110+AL110+AN110)</f>
        <v>0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0</v>
      </c>
      <c r="Z110" s="548">
        <v>0</v>
      </c>
      <c r="AA110" s="547">
        <v>0</v>
      </c>
      <c r="AB110" s="548">
        <v>0</v>
      </c>
      <c r="AC110" s="547">
        <v>0</v>
      </c>
      <c r="AD110" s="548">
        <v>0</v>
      </c>
      <c r="AE110" s="547">
        <v>1</v>
      </c>
      <c r="AF110" s="548">
        <v>0</v>
      </c>
      <c r="AG110" s="547">
        <v>0</v>
      </c>
      <c r="AH110" s="548">
        <v>0</v>
      </c>
      <c r="AI110" s="547">
        <v>0</v>
      </c>
      <c r="AJ110" s="548">
        <v>0</v>
      </c>
      <c r="AK110" s="547">
        <v>1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3</v>
      </c>
      <c r="E111" s="563">
        <f t="shared" ref="E111:E114" si="107">SUM(Q111+S111+U111+W111+Y111+AA111+AC111+AE111+AG111+AI111+AK111+AM111)</f>
        <v>0</v>
      </c>
      <c r="F111" s="564">
        <f t="shared" ref="F111:F113" si="108">SUM(R111+T111+V111+X111+Z111+AB111+AD111+AF111+AH111+AJ111+AL111+AN111)</f>
        <v>3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0</v>
      </c>
      <c r="AB111" s="548">
        <v>0</v>
      </c>
      <c r="AC111" s="547">
        <v>0</v>
      </c>
      <c r="AD111" s="548">
        <v>1</v>
      </c>
      <c r="AE111" s="547">
        <v>0</v>
      </c>
      <c r="AF111" s="548">
        <v>0</v>
      </c>
      <c r="AG111" s="547">
        <v>0</v>
      </c>
      <c r="AH111" s="548">
        <v>2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7</v>
      </c>
      <c r="E112" s="563">
        <f t="shared" si="107"/>
        <v>1</v>
      </c>
      <c r="F112" s="564">
        <f t="shared" si="108"/>
        <v>6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0</v>
      </c>
      <c r="X112" s="548">
        <v>1</v>
      </c>
      <c r="Y112" s="547">
        <v>1</v>
      </c>
      <c r="Z112" s="548">
        <v>1</v>
      </c>
      <c r="AA112" s="547">
        <v>0</v>
      </c>
      <c r="AB112" s="548">
        <v>0</v>
      </c>
      <c r="AC112" s="547">
        <v>0</v>
      </c>
      <c r="AD112" s="548">
        <v>3</v>
      </c>
      <c r="AE112" s="547">
        <v>0</v>
      </c>
      <c r="AF112" s="548">
        <v>0</v>
      </c>
      <c r="AG112" s="547">
        <v>0</v>
      </c>
      <c r="AH112" s="548">
        <v>1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69</v>
      </c>
      <c r="E119" s="563">
        <f>SUM(K119+M119+O119+Q119+S119+U119+W119+Y119+AA119+AC119+AE119+AG119+AI119+AK119+AM119)</f>
        <v>18</v>
      </c>
      <c r="F119" s="564">
        <f>SUM(L119+N119+P119+R119+T119+V119+X119+Z119+AB119+AD119+AF119+AH119+AJ119+AL119+AN119)</f>
        <v>51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4</v>
      </c>
      <c r="Z119" s="548">
        <v>1</v>
      </c>
      <c r="AA119" s="547">
        <v>2</v>
      </c>
      <c r="AB119" s="548">
        <v>4</v>
      </c>
      <c r="AC119" s="547">
        <v>9</v>
      </c>
      <c r="AD119" s="548">
        <v>7</v>
      </c>
      <c r="AE119" s="547">
        <v>0</v>
      </c>
      <c r="AF119" s="548">
        <v>15</v>
      </c>
      <c r="AG119" s="547">
        <v>0</v>
      </c>
      <c r="AH119" s="548">
        <v>21</v>
      </c>
      <c r="AI119" s="547">
        <v>3</v>
      </c>
      <c r="AJ119" s="548">
        <v>3</v>
      </c>
      <c r="AK119" s="547">
        <v>0</v>
      </c>
      <c r="AL119" s="548">
        <v>0</v>
      </c>
      <c r="AM119" s="547">
        <v>0</v>
      </c>
      <c r="AN119" s="549">
        <v>0</v>
      </c>
      <c r="AO119" s="550">
        <v>0</v>
      </c>
      <c r="AP119" s="559">
        <v>0</v>
      </c>
      <c r="AQ119" s="559">
        <v>0</v>
      </c>
      <c r="AR119" s="559">
        <v>3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18</v>
      </c>
      <c r="E120" s="563">
        <f>SUM(G120+I120+K120+M120+O120+Q120+S120+U120+W120+Y120+AA120+AC120+AE120+AG120+AI120+AK120+AM120)</f>
        <v>6</v>
      </c>
      <c r="F120" s="564">
        <f>SUM(H120+J120+L120+N120+P120+R120+T120+V120+X120+Z120+AB120+AD120+AF120+AH120+AJ120+AL120+AN120)</f>
        <v>12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1</v>
      </c>
      <c r="Z120" s="548">
        <v>0</v>
      </c>
      <c r="AA120" s="547">
        <v>2</v>
      </c>
      <c r="AB120" s="548">
        <v>1</v>
      </c>
      <c r="AC120" s="547">
        <v>0</v>
      </c>
      <c r="AD120" s="548">
        <v>1</v>
      </c>
      <c r="AE120" s="547">
        <v>2</v>
      </c>
      <c r="AF120" s="548">
        <v>6</v>
      </c>
      <c r="AG120" s="547">
        <v>0</v>
      </c>
      <c r="AH120" s="548">
        <v>1</v>
      </c>
      <c r="AI120" s="547">
        <v>0</v>
      </c>
      <c r="AJ120" s="548">
        <v>2</v>
      </c>
      <c r="AK120" s="547">
        <v>0</v>
      </c>
      <c r="AL120" s="548">
        <v>0</v>
      </c>
      <c r="AM120" s="547">
        <v>1</v>
      </c>
      <c r="AN120" s="549">
        <v>1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0</v>
      </c>
      <c r="E121" s="563">
        <f>SUM(Q121+S121+U121+W121+Y121+AA121+AC121+AE121+AG121+AI121+AK121+AM121)</f>
        <v>0</v>
      </c>
      <c r="F121" s="564">
        <f>SUM(R121+T121+V121+X121+Z121+AB121+AD121+AF121+AH121+AJ121+AL121+AN121)</f>
        <v>0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/>
      <c r="T121" s="548"/>
      <c r="U121" s="547"/>
      <c r="V121" s="548"/>
      <c r="W121" s="547"/>
      <c r="X121" s="548"/>
      <c r="Y121" s="547"/>
      <c r="Z121" s="548"/>
      <c r="AA121" s="547"/>
      <c r="AB121" s="548"/>
      <c r="AC121" s="547"/>
      <c r="AD121" s="548"/>
      <c r="AE121" s="547"/>
      <c r="AF121" s="548"/>
      <c r="AG121" s="547"/>
      <c r="AH121" s="548"/>
      <c r="AI121" s="547"/>
      <c r="AJ121" s="548"/>
      <c r="AK121" s="547"/>
      <c r="AL121" s="548"/>
      <c r="AM121" s="547"/>
      <c r="AN121" s="549"/>
      <c r="AO121" s="594"/>
      <c r="AP121" s="559"/>
      <c r="AQ121" s="559"/>
      <c r="AR121" s="602"/>
      <c r="AS121" s="559"/>
      <c r="AT121" s="559"/>
      <c r="AU121" s="559"/>
      <c r="AV121" s="559"/>
      <c r="AW121" s="559"/>
      <c r="AX121" s="25"/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2</v>
      </c>
      <c r="E123" s="563">
        <f t="shared" ref="E123:F127" si="111">SUM(Y123+AA123+AC123+AE123+AG123+AI123+AK123+AM123)</f>
        <v>1</v>
      </c>
      <c r="F123" s="564">
        <f t="shared" si="111"/>
        <v>1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0</v>
      </c>
      <c r="AE123" s="547">
        <v>0</v>
      </c>
      <c r="AF123" s="548">
        <v>0</v>
      </c>
      <c r="AG123" s="547">
        <v>0</v>
      </c>
      <c r="AH123" s="548">
        <v>0</v>
      </c>
      <c r="AI123" s="547">
        <v>1</v>
      </c>
      <c r="AJ123" s="548">
        <v>0</v>
      </c>
      <c r="AK123" s="547">
        <v>0</v>
      </c>
      <c r="AL123" s="548">
        <v>0</v>
      </c>
      <c r="AM123" s="547">
        <v>0</v>
      </c>
      <c r="AN123" s="549">
        <v>1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3</v>
      </c>
      <c r="E124" s="563">
        <f t="shared" si="111"/>
        <v>2</v>
      </c>
      <c r="F124" s="564">
        <f t="shared" si="111"/>
        <v>1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1</v>
      </c>
      <c r="AE124" s="547">
        <v>0</v>
      </c>
      <c r="AF124" s="548">
        <v>0</v>
      </c>
      <c r="AG124" s="547">
        <v>0</v>
      </c>
      <c r="AH124" s="548">
        <v>0</v>
      </c>
      <c r="AI124" s="547">
        <v>1</v>
      </c>
      <c r="AJ124" s="548">
        <v>0</v>
      </c>
      <c r="AK124" s="547">
        <v>0</v>
      </c>
      <c r="AL124" s="548">
        <v>0</v>
      </c>
      <c r="AM124" s="547">
        <v>1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0</v>
      </c>
      <c r="E126" s="563">
        <f>SUM(Q126+S126+U126+W126+Y126+AA126+AC126+AE126+AG126+AI126+AK126+AM126)</f>
        <v>0</v>
      </c>
      <c r="F126" s="564">
        <f>SUM(R126+T126+V126+X126+Z126+AB126+AD126+AF126+AH126+AJ126+AL126+AN126)</f>
        <v>0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/>
      <c r="Z126" s="548"/>
      <c r="AA126" s="547"/>
      <c r="AB126" s="548"/>
      <c r="AC126" s="547"/>
      <c r="AD126" s="548"/>
      <c r="AE126" s="547"/>
      <c r="AF126" s="548"/>
      <c r="AG126" s="547"/>
      <c r="AH126" s="548"/>
      <c r="AI126" s="547"/>
      <c r="AJ126" s="548"/>
      <c r="AK126" s="547"/>
      <c r="AL126" s="548"/>
      <c r="AM126" s="547"/>
      <c r="AN126" s="549"/>
      <c r="AO126" s="550"/>
      <c r="AP126" s="559"/>
      <c r="AQ126" s="559"/>
      <c r="AR126" s="602"/>
      <c r="AS126" s="559"/>
      <c r="AT126" s="559"/>
      <c r="AU126" s="559"/>
      <c r="AV126" s="559"/>
      <c r="AW126" s="559"/>
      <c r="AX126" s="25"/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1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1</v>
      </c>
      <c r="G128" s="600">
        <v>0</v>
      </c>
      <c r="H128" s="601">
        <v>0</v>
      </c>
      <c r="I128" s="600">
        <v>0</v>
      </c>
      <c r="J128" s="603">
        <v>0</v>
      </c>
      <c r="K128" s="600">
        <v>0</v>
      </c>
      <c r="L128" s="601">
        <v>0</v>
      </c>
      <c r="M128" s="600">
        <v>0</v>
      </c>
      <c r="N128" s="601">
        <v>0</v>
      </c>
      <c r="O128" s="604">
        <v>0</v>
      </c>
      <c r="P128" s="548">
        <v>0</v>
      </c>
      <c r="Q128" s="547">
        <v>0</v>
      </c>
      <c r="R128" s="548">
        <v>0</v>
      </c>
      <c r="S128" s="547">
        <v>0</v>
      </c>
      <c r="T128" s="601">
        <v>0</v>
      </c>
      <c r="U128" s="604">
        <v>0</v>
      </c>
      <c r="V128" s="548">
        <v>0</v>
      </c>
      <c r="W128" s="547">
        <v>0</v>
      </c>
      <c r="X128" s="548">
        <v>0</v>
      </c>
      <c r="Y128" s="547">
        <v>0</v>
      </c>
      <c r="Z128" s="548">
        <v>0</v>
      </c>
      <c r="AA128" s="547">
        <v>0</v>
      </c>
      <c r="AB128" s="548">
        <v>0</v>
      </c>
      <c r="AC128" s="547">
        <v>0</v>
      </c>
      <c r="AD128" s="548">
        <v>0</v>
      </c>
      <c r="AE128" s="547">
        <v>0</v>
      </c>
      <c r="AF128" s="548">
        <v>0</v>
      </c>
      <c r="AG128" s="547">
        <v>0</v>
      </c>
      <c r="AH128" s="548">
        <v>0</v>
      </c>
      <c r="AI128" s="547">
        <v>0</v>
      </c>
      <c r="AJ128" s="548">
        <v>0</v>
      </c>
      <c r="AK128" s="547">
        <v>0</v>
      </c>
      <c r="AL128" s="548">
        <v>1</v>
      </c>
      <c r="AM128" s="547">
        <v>0</v>
      </c>
      <c r="AN128" s="549">
        <v>0</v>
      </c>
      <c r="AO128" s="550">
        <v>0</v>
      </c>
      <c r="AP128" s="602">
        <v>0</v>
      </c>
      <c r="AQ128" s="602">
        <v>1</v>
      </c>
      <c r="AR128" s="602">
        <v>0</v>
      </c>
      <c r="AS128" s="559">
        <v>0</v>
      </c>
      <c r="AT128" s="559">
        <v>0</v>
      </c>
      <c r="AU128" s="559">
        <v>0</v>
      </c>
      <c r="AV128" s="559">
        <v>0</v>
      </c>
      <c r="AW128" s="559">
        <v>0</v>
      </c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>
        <v>0</v>
      </c>
      <c r="H129" s="601">
        <v>0</v>
      </c>
      <c r="I129" s="600">
        <v>0</v>
      </c>
      <c r="J129" s="603">
        <v>0</v>
      </c>
      <c r="K129" s="600">
        <v>0</v>
      </c>
      <c r="L129" s="601">
        <v>0</v>
      </c>
      <c r="M129" s="600">
        <v>0</v>
      </c>
      <c r="N129" s="601">
        <v>0</v>
      </c>
      <c r="O129" s="604">
        <v>0</v>
      </c>
      <c r="P129" s="548">
        <v>0</v>
      </c>
      <c r="Q129" s="547">
        <v>0</v>
      </c>
      <c r="R129" s="548">
        <v>0</v>
      </c>
      <c r="S129" s="547">
        <v>0</v>
      </c>
      <c r="T129" s="601">
        <v>0</v>
      </c>
      <c r="U129" s="604">
        <v>0</v>
      </c>
      <c r="V129" s="548">
        <v>0</v>
      </c>
      <c r="W129" s="547">
        <v>0</v>
      </c>
      <c r="X129" s="548">
        <v>0</v>
      </c>
      <c r="Y129" s="547">
        <v>0</v>
      </c>
      <c r="Z129" s="548">
        <v>0</v>
      </c>
      <c r="AA129" s="547">
        <v>0</v>
      </c>
      <c r="AB129" s="548">
        <v>0</v>
      </c>
      <c r="AC129" s="547">
        <v>0</v>
      </c>
      <c r="AD129" s="548">
        <v>0</v>
      </c>
      <c r="AE129" s="547">
        <v>0</v>
      </c>
      <c r="AF129" s="548">
        <v>0</v>
      </c>
      <c r="AG129" s="547">
        <v>0</v>
      </c>
      <c r="AH129" s="548">
        <v>0</v>
      </c>
      <c r="AI129" s="547">
        <v>0</v>
      </c>
      <c r="AJ129" s="548">
        <v>0</v>
      </c>
      <c r="AK129" s="547">
        <v>0</v>
      </c>
      <c r="AL129" s="548">
        <v>0</v>
      </c>
      <c r="AM129" s="547">
        <v>0</v>
      </c>
      <c r="AN129" s="549">
        <v>0</v>
      </c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5</v>
      </c>
      <c r="E130" s="563">
        <f t="shared" si="114"/>
        <v>0</v>
      </c>
      <c r="F130" s="564">
        <f t="shared" si="115"/>
        <v>5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0</v>
      </c>
      <c r="Y130" s="547">
        <v>0</v>
      </c>
      <c r="Z130" s="548">
        <v>0</v>
      </c>
      <c r="AA130" s="547">
        <v>0</v>
      </c>
      <c r="AB130" s="548">
        <v>0</v>
      </c>
      <c r="AC130" s="547">
        <v>0</v>
      </c>
      <c r="AD130" s="548">
        <v>0</v>
      </c>
      <c r="AE130" s="547">
        <v>0</v>
      </c>
      <c r="AF130" s="548">
        <v>0</v>
      </c>
      <c r="AG130" s="547">
        <v>0</v>
      </c>
      <c r="AH130" s="548">
        <v>0</v>
      </c>
      <c r="AI130" s="547">
        <v>0</v>
      </c>
      <c r="AJ130" s="548">
        <v>1</v>
      </c>
      <c r="AK130" s="547">
        <v>0</v>
      </c>
      <c r="AL130" s="548">
        <v>1</v>
      </c>
      <c r="AM130" s="547">
        <v>0</v>
      </c>
      <c r="AN130" s="549">
        <v>3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13</v>
      </c>
      <c r="E131" s="563">
        <f t="shared" si="114"/>
        <v>4</v>
      </c>
      <c r="F131" s="564">
        <f t="shared" si="115"/>
        <v>9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0</v>
      </c>
      <c r="Z131" s="548">
        <v>1</v>
      </c>
      <c r="AA131" s="547">
        <v>0</v>
      </c>
      <c r="AB131" s="548">
        <v>2</v>
      </c>
      <c r="AC131" s="547">
        <v>0</v>
      </c>
      <c r="AD131" s="548">
        <v>0</v>
      </c>
      <c r="AE131" s="547">
        <v>0</v>
      </c>
      <c r="AF131" s="548">
        <v>1</v>
      </c>
      <c r="AG131" s="547">
        <v>1</v>
      </c>
      <c r="AH131" s="548">
        <v>3</v>
      </c>
      <c r="AI131" s="547">
        <v>0</v>
      </c>
      <c r="AJ131" s="548">
        <v>0</v>
      </c>
      <c r="AK131" s="547">
        <v>1</v>
      </c>
      <c r="AL131" s="548">
        <v>2</v>
      </c>
      <c r="AM131" s="547">
        <v>2</v>
      </c>
      <c r="AN131" s="549">
        <v>0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2</v>
      </c>
      <c r="E138" s="563">
        <f t="shared" si="114"/>
        <v>0</v>
      </c>
      <c r="F138" s="564">
        <f t="shared" si="115"/>
        <v>2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0</v>
      </c>
      <c r="AB138" s="548">
        <v>0</v>
      </c>
      <c r="AC138" s="547">
        <v>0</v>
      </c>
      <c r="AD138" s="548">
        <v>0</v>
      </c>
      <c r="AE138" s="547">
        <v>0</v>
      </c>
      <c r="AF138" s="548">
        <v>1</v>
      </c>
      <c r="AG138" s="547">
        <v>0</v>
      </c>
      <c r="AH138" s="548">
        <v>1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545" t="s">
        <v>4</v>
      </c>
      <c r="B143" s="1553"/>
      <c r="C143" s="1546"/>
      <c r="D143" s="881">
        <f t="shared" si="101"/>
        <v>250</v>
      </c>
      <c r="E143" s="846">
        <f t="shared" si="114"/>
        <v>94</v>
      </c>
      <c r="F143" s="882">
        <f>SUM(H143+J143+L143+N143+P143+R143+T143+V143+X143+Z143+AB143+AD143+AF143+AH143+AJ143+AL143+AN143)</f>
        <v>156</v>
      </c>
      <c r="G143" s="881">
        <f>SUM(G91:G103,G105:G109,G115:G117,G120,G128:G142)</f>
        <v>0</v>
      </c>
      <c r="H143" s="883">
        <f>SUM(H91:H103,H105:H109,H115:H117,H120,H128:H142)</f>
        <v>0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0</v>
      </c>
      <c r="L143" s="883">
        <f t="shared" si="117"/>
        <v>1</v>
      </c>
      <c r="M143" s="885">
        <f t="shared" si="117"/>
        <v>0</v>
      </c>
      <c r="N143" s="886">
        <f t="shared" si="117"/>
        <v>0</v>
      </c>
      <c r="O143" s="885">
        <f t="shared" si="117"/>
        <v>0</v>
      </c>
      <c r="P143" s="886">
        <f t="shared" si="117"/>
        <v>0</v>
      </c>
      <c r="Q143" s="885">
        <f>SUM(Q91:Q103,Q105:Q117,Q119:Q121,Q126,Q128:Q142)</f>
        <v>0</v>
      </c>
      <c r="R143" s="887">
        <f>SUM(R91:R103,R105:R117,R119:R121,R126,R128:R142)</f>
        <v>1</v>
      </c>
      <c r="S143" s="885">
        <f t="shared" ref="S143:X143" si="118">SUM(S91:S103,S105:S121,S126,S128:S142)</f>
        <v>1</v>
      </c>
      <c r="T143" s="886">
        <f t="shared" si="118"/>
        <v>2</v>
      </c>
      <c r="U143" s="885">
        <f t="shared" si="118"/>
        <v>2</v>
      </c>
      <c r="V143" s="886">
        <f t="shared" si="118"/>
        <v>2</v>
      </c>
      <c r="W143" s="885">
        <f t="shared" si="118"/>
        <v>15</v>
      </c>
      <c r="X143" s="886">
        <f t="shared" si="118"/>
        <v>16</v>
      </c>
      <c r="Y143" s="885">
        <f>SUM(Y91:Y142)</f>
        <v>34</v>
      </c>
      <c r="Z143" s="886">
        <f>SUM(Z91:Z142)</f>
        <v>17</v>
      </c>
      <c r="AA143" s="885">
        <f t="shared" ref="AA143:AN143" si="119">SUM(AA91:AA104,AA106:AA112,AA114:AA142)</f>
        <v>13</v>
      </c>
      <c r="AB143" s="886">
        <f t="shared" si="119"/>
        <v>15</v>
      </c>
      <c r="AC143" s="885">
        <f t="shared" si="119"/>
        <v>9</v>
      </c>
      <c r="AD143" s="886">
        <f t="shared" si="119"/>
        <v>16</v>
      </c>
      <c r="AE143" s="885">
        <f t="shared" si="119"/>
        <v>6</v>
      </c>
      <c r="AF143" s="886">
        <f t="shared" si="119"/>
        <v>34</v>
      </c>
      <c r="AG143" s="885">
        <f t="shared" si="119"/>
        <v>2</v>
      </c>
      <c r="AH143" s="886">
        <f t="shared" si="119"/>
        <v>30</v>
      </c>
      <c r="AI143" s="885">
        <f t="shared" si="119"/>
        <v>5</v>
      </c>
      <c r="AJ143" s="886">
        <f t="shared" si="119"/>
        <v>10</v>
      </c>
      <c r="AK143" s="885">
        <f t="shared" si="119"/>
        <v>2</v>
      </c>
      <c r="AL143" s="886">
        <f t="shared" si="119"/>
        <v>5</v>
      </c>
      <c r="AM143" s="885">
        <f t="shared" si="119"/>
        <v>5</v>
      </c>
      <c r="AN143" s="886">
        <f t="shared" si="119"/>
        <v>7</v>
      </c>
      <c r="AO143" s="888">
        <f>SUM(AO91:AO103,AO105:AO120,AO128:AO142,AO126)</f>
        <v>8</v>
      </c>
      <c r="AP143" s="889">
        <f>SUM(AP91:AP142)</f>
        <v>0</v>
      </c>
      <c r="AQ143" s="889">
        <f>SUM(AQ91:AQ142)</f>
        <v>1</v>
      </c>
      <c r="AR143" s="889">
        <f>SUM(AR91:AR104,AR106:AR112,AR114:AR142)</f>
        <v>3</v>
      </c>
      <c r="AS143" s="889">
        <f>SUM(AS91:AS142)</f>
        <v>0</v>
      </c>
      <c r="AT143" s="889">
        <f t="shared" ref="AT143:AW143" si="120">SUM(AT91:AT142)</f>
        <v>0</v>
      </c>
      <c r="AU143" s="889">
        <f t="shared" si="120"/>
        <v>0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90</v>
      </c>
      <c r="C150" s="242"/>
      <c r="D150" s="602">
        <v>70</v>
      </c>
      <c r="E150" s="607">
        <v>20</v>
      </c>
      <c r="F150" s="604">
        <v>0</v>
      </c>
      <c r="G150" s="602">
        <v>37</v>
      </c>
      <c r="H150" s="240"/>
      <c r="I150" s="236">
        <f t="shared" si="122"/>
        <v>5</v>
      </c>
      <c r="J150" s="600">
        <v>1</v>
      </c>
      <c r="K150" s="607">
        <v>4</v>
      </c>
      <c r="L150" s="608">
        <v>0</v>
      </c>
      <c r="M150" s="602">
        <v>0</v>
      </c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841" t="s">
        <v>4</v>
      </c>
      <c r="B158" s="892">
        <f>SUM(B148:B157)</f>
        <v>90</v>
      </c>
      <c r="C158" s="851">
        <f>SUM(C148:C157)</f>
        <v>0</v>
      </c>
      <c r="D158" s="852">
        <f>SUM(D148:D157)</f>
        <v>70</v>
      </c>
      <c r="E158" s="864">
        <f>SUM(E148:E157)</f>
        <v>20</v>
      </c>
      <c r="F158" s="863">
        <f>SUM(F149,F150,F153,F155,F157)</f>
        <v>0</v>
      </c>
      <c r="G158" s="852">
        <f>SUM(G148:G157)</f>
        <v>37</v>
      </c>
      <c r="H158" s="866">
        <f>SUM(H148:H157)</f>
        <v>0</v>
      </c>
      <c r="I158" s="853">
        <f>SUM(I148:I157)</f>
        <v>5</v>
      </c>
      <c r="J158" s="851">
        <f>SUM(J148:J157)</f>
        <v>1</v>
      </c>
      <c r="K158" s="864">
        <f>SUM(K148:K157)</f>
        <v>4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545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554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566" t="s">
        <v>14</v>
      </c>
      <c r="H161" s="1557"/>
      <c r="I161" s="1545" t="s">
        <v>15</v>
      </c>
      <c r="J161" s="1546"/>
      <c r="K161" s="1553" t="s">
        <v>16</v>
      </c>
      <c r="L161" s="1546"/>
      <c r="M161" s="1545" t="s">
        <v>17</v>
      </c>
      <c r="N161" s="1546"/>
      <c r="O161" s="1545" t="s">
        <v>18</v>
      </c>
      <c r="P161" s="1546"/>
      <c r="Q161" s="1545" t="s">
        <v>19</v>
      </c>
      <c r="R161" s="1546"/>
      <c r="S161" s="1545" t="s">
        <v>20</v>
      </c>
      <c r="T161" s="1546"/>
      <c r="U161" s="1545" t="s">
        <v>21</v>
      </c>
      <c r="V161" s="1546"/>
      <c r="W161" s="1545" t="s">
        <v>22</v>
      </c>
      <c r="X161" s="1546"/>
      <c r="Y161" s="1545" t="s">
        <v>23</v>
      </c>
      <c r="Z161" s="1550"/>
      <c r="AA161" s="1545" t="s">
        <v>24</v>
      </c>
      <c r="AB161" s="1550"/>
      <c r="AC161" s="1545" t="s">
        <v>25</v>
      </c>
      <c r="AD161" s="1550"/>
      <c r="AE161" s="1545" t="s">
        <v>26</v>
      </c>
      <c r="AF161" s="1550"/>
      <c r="AG161" s="1545" t="s">
        <v>27</v>
      </c>
      <c r="AH161" s="1550"/>
      <c r="AI161" s="1545" t="s">
        <v>28</v>
      </c>
      <c r="AJ161" s="1550"/>
      <c r="AK161" s="1545" t="s">
        <v>29</v>
      </c>
      <c r="AL161" s="1550"/>
      <c r="AM161" s="1545" t="s">
        <v>30</v>
      </c>
      <c r="AN161" s="1550"/>
      <c r="AO161" s="1545" t="s">
        <v>31</v>
      </c>
      <c r="AP161" s="1595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831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826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167</v>
      </c>
      <c r="E163" s="844">
        <f>SUM(G163+I163+K163+M163+O163+Q163+S163+U163+W163+Y163+AA163+AC163+AE163+AG163+AI163+AK163+AM163+AO163)</f>
        <v>76</v>
      </c>
      <c r="F163" s="45">
        <f>SUM(H163+J163+L163+N163+P163+R163+T163+V163+X163+Z163+AB163+AD163+AF163+AH163+AJ163+AL163+AN163+AP163)</f>
        <v>91</v>
      </c>
      <c r="G163" s="689">
        <v>0</v>
      </c>
      <c r="H163" s="47">
        <v>0</v>
      </c>
      <c r="I163" s="834">
        <v>0</v>
      </c>
      <c r="J163" s="47">
        <v>0</v>
      </c>
      <c r="K163" s="834">
        <v>0</v>
      </c>
      <c r="L163" s="47">
        <v>0</v>
      </c>
      <c r="M163" s="834">
        <v>0</v>
      </c>
      <c r="N163" s="47">
        <v>1</v>
      </c>
      <c r="O163" s="52">
        <v>0</v>
      </c>
      <c r="P163" s="47">
        <v>5</v>
      </c>
      <c r="Q163" s="52">
        <v>0</v>
      </c>
      <c r="R163" s="47">
        <v>1</v>
      </c>
      <c r="S163" s="52">
        <v>13</v>
      </c>
      <c r="T163" s="47">
        <v>7</v>
      </c>
      <c r="U163" s="834">
        <v>6</v>
      </c>
      <c r="V163" s="47">
        <v>6</v>
      </c>
      <c r="W163" s="834">
        <v>2</v>
      </c>
      <c r="X163" s="47">
        <v>2</v>
      </c>
      <c r="Y163" s="834">
        <v>12</v>
      </c>
      <c r="Z163" s="47">
        <v>2</v>
      </c>
      <c r="AA163" s="834">
        <v>1</v>
      </c>
      <c r="AB163" s="47">
        <v>0</v>
      </c>
      <c r="AC163" s="834">
        <v>1</v>
      </c>
      <c r="AD163" s="47">
        <v>19</v>
      </c>
      <c r="AE163" s="834">
        <v>0</v>
      </c>
      <c r="AF163" s="47">
        <v>8</v>
      </c>
      <c r="AG163" s="834">
        <v>8</v>
      </c>
      <c r="AH163" s="47">
        <v>8</v>
      </c>
      <c r="AI163" s="834">
        <v>4</v>
      </c>
      <c r="AJ163" s="47">
        <v>5</v>
      </c>
      <c r="AK163" s="834">
        <v>27</v>
      </c>
      <c r="AL163" s="47">
        <v>11</v>
      </c>
      <c r="AM163" s="834">
        <v>2</v>
      </c>
      <c r="AN163" s="47">
        <v>11</v>
      </c>
      <c r="AO163" s="834">
        <v>0</v>
      </c>
      <c r="AP163" s="50">
        <v>5</v>
      </c>
      <c r="AQ163" s="691">
        <v>1</v>
      </c>
      <c r="AR163" s="22">
        <v>0</v>
      </c>
      <c r="AS163" s="22">
        <v>24</v>
      </c>
      <c r="AT163" s="22">
        <v>0</v>
      </c>
      <c r="AU163" s="22">
        <v>4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44</v>
      </c>
      <c r="E164" s="563">
        <f t="shared" ref="E164:E173" si="130">SUM(G164+I164+K164+M164+O164+Q164+S164+U164+W164+Y164+AA164+AC164+AE164+AG164+AI164+AK164+AM164+AO164)</f>
        <v>20</v>
      </c>
      <c r="F164" s="564">
        <f t="shared" ref="F164:F173" si="131">SUM(H164+J164+L164+N164+P164+R164+T164+V164+X164+Z164+AB164+AD164+AF164+AH164+AJ164+AL164+AN164+AP164)</f>
        <v>24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2</v>
      </c>
      <c r="W164" s="547">
        <v>0</v>
      </c>
      <c r="X164" s="548">
        <v>4</v>
      </c>
      <c r="Y164" s="547">
        <v>20</v>
      </c>
      <c r="Z164" s="548">
        <v>2</v>
      </c>
      <c r="AA164" s="547">
        <v>0</v>
      </c>
      <c r="AB164" s="548">
        <v>0</v>
      </c>
      <c r="AC164" s="547">
        <v>0</v>
      </c>
      <c r="AD164" s="548">
        <v>0</v>
      </c>
      <c r="AE164" s="547">
        <v>0</v>
      </c>
      <c r="AF164" s="548">
        <v>8</v>
      </c>
      <c r="AG164" s="547">
        <v>0</v>
      </c>
      <c r="AH164" s="548">
        <v>8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26</v>
      </c>
      <c r="E166" s="563">
        <f t="shared" si="130"/>
        <v>13</v>
      </c>
      <c r="F166" s="564">
        <f t="shared" si="131"/>
        <v>13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1</v>
      </c>
      <c r="V166" s="548">
        <v>0</v>
      </c>
      <c r="W166" s="547">
        <v>2</v>
      </c>
      <c r="X166" s="548">
        <v>2</v>
      </c>
      <c r="Y166" s="547">
        <v>9</v>
      </c>
      <c r="Z166" s="548">
        <v>8</v>
      </c>
      <c r="AA166" s="547">
        <v>1</v>
      </c>
      <c r="AB166" s="548">
        <v>2</v>
      </c>
      <c r="AC166" s="547">
        <v>0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1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88</v>
      </c>
      <c r="E167" s="563">
        <f t="shared" si="130"/>
        <v>31</v>
      </c>
      <c r="F167" s="564">
        <f t="shared" si="131"/>
        <v>57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1</v>
      </c>
      <c r="O167" s="559">
        <v>0</v>
      </c>
      <c r="P167" s="548">
        <v>0</v>
      </c>
      <c r="Q167" s="559">
        <v>0</v>
      </c>
      <c r="R167" s="548">
        <v>0</v>
      </c>
      <c r="S167" s="559">
        <v>0</v>
      </c>
      <c r="T167" s="548">
        <v>0</v>
      </c>
      <c r="U167" s="547">
        <v>1</v>
      </c>
      <c r="V167" s="548">
        <v>1</v>
      </c>
      <c r="W167" s="547">
        <v>3</v>
      </c>
      <c r="X167" s="548">
        <v>3</v>
      </c>
      <c r="Y167" s="547">
        <v>10</v>
      </c>
      <c r="Z167" s="548">
        <v>12</v>
      </c>
      <c r="AA167" s="547">
        <v>8</v>
      </c>
      <c r="AB167" s="548">
        <v>5</v>
      </c>
      <c r="AC167" s="547">
        <v>1</v>
      </c>
      <c r="AD167" s="548">
        <v>12</v>
      </c>
      <c r="AE167" s="547">
        <v>2</v>
      </c>
      <c r="AF167" s="548">
        <v>9</v>
      </c>
      <c r="AG167" s="547">
        <v>0</v>
      </c>
      <c r="AH167" s="548">
        <v>3</v>
      </c>
      <c r="AI167" s="547">
        <v>0</v>
      </c>
      <c r="AJ167" s="548">
        <v>4</v>
      </c>
      <c r="AK167" s="547">
        <v>3</v>
      </c>
      <c r="AL167" s="548">
        <v>1</v>
      </c>
      <c r="AM167" s="547">
        <v>1</v>
      </c>
      <c r="AN167" s="548">
        <v>5</v>
      </c>
      <c r="AO167" s="547">
        <v>2</v>
      </c>
      <c r="AP167" s="549">
        <v>1</v>
      </c>
      <c r="AQ167" s="550">
        <v>2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22</v>
      </c>
      <c r="E168" s="563">
        <f t="shared" si="130"/>
        <v>13</v>
      </c>
      <c r="F168" s="564">
        <f t="shared" si="131"/>
        <v>9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1</v>
      </c>
      <c r="T168" s="548">
        <v>0</v>
      </c>
      <c r="U168" s="547">
        <v>1</v>
      </c>
      <c r="V168" s="548">
        <v>0</v>
      </c>
      <c r="W168" s="547">
        <v>2</v>
      </c>
      <c r="X168" s="548">
        <v>1</v>
      </c>
      <c r="Y168" s="547">
        <v>8</v>
      </c>
      <c r="Z168" s="548">
        <v>6</v>
      </c>
      <c r="AA168" s="547">
        <v>0</v>
      </c>
      <c r="AB168" s="548">
        <v>1</v>
      </c>
      <c r="AC168" s="547">
        <v>1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1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15</v>
      </c>
      <c r="E169" s="563">
        <f t="shared" si="130"/>
        <v>2</v>
      </c>
      <c r="F169" s="564">
        <f t="shared" si="131"/>
        <v>13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1</v>
      </c>
      <c r="Y169" s="547">
        <v>0</v>
      </c>
      <c r="Z169" s="548">
        <v>1</v>
      </c>
      <c r="AA169" s="547">
        <v>0</v>
      </c>
      <c r="AB169" s="548">
        <v>1</v>
      </c>
      <c r="AC169" s="547">
        <v>0</v>
      </c>
      <c r="AD169" s="548">
        <v>4</v>
      </c>
      <c r="AE169" s="547">
        <v>2</v>
      </c>
      <c r="AF169" s="548">
        <v>2</v>
      </c>
      <c r="AG169" s="547">
        <v>0</v>
      </c>
      <c r="AH169" s="548">
        <v>0</v>
      </c>
      <c r="AI169" s="547">
        <v>0</v>
      </c>
      <c r="AJ169" s="548">
        <v>0</v>
      </c>
      <c r="AK169" s="547">
        <v>0</v>
      </c>
      <c r="AL169" s="548">
        <v>3</v>
      </c>
      <c r="AM169" s="547">
        <v>0</v>
      </c>
      <c r="AN169" s="548">
        <v>1</v>
      </c>
      <c r="AO169" s="547">
        <v>0</v>
      </c>
      <c r="AP169" s="549">
        <v>0</v>
      </c>
      <c r="AQ169" s="550">
        <v>1</v>
      </c>
      <c r="AR169" s="22">
        <v>0</v>
      </c>
      <c r="AS169" s="22">
        <v>1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2</v>
      </c>
      <c r="E170" s="563">
        <f t="shared" si="130"/>
        <v>0</v>
      </c>
      <c r="F170" s="564">
        <f t="shared" si="131"/>
        <v>2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0</v>
      </c>
      <c r="AA170" s="547">
        <v>0</v>
      </c>
      <c r="AB170" s="548">
        <v>0</v>
      </c>
      <c r="AC170" s="547">
        <v>0</v>
      </c>
      <c r="AD170" s="548">
        <v>2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545" t="s">
        <v>4</v>
      </c>
      <c r="B174" s="1553"/>
      <c r="C174" s="1546"/>
      <c r="D174" s="881">
        <f t="shared" ref="D174:AX174" si="140">SUM(D163:D173)</f>
        <v>364</v>
      </c>
      <c r="E174" s="893">
        <f t="shared" si="140"/>
        <v>155</v>
      </c>
      <c r="F174" s="886">
        <f t="shared" si="140"/>
        <v>209</v>
      </c>
      <c r="G174" s="885">
        <f t="shared" si="140"/>
        <v>0</v>
      </c>
      <c r="H174" s="886">
        <f t="shared" si="140"/>
        <v>0</v>
      </c>
      <c r="I174" s="885">
        <f t="shared" si="140"/>
        <v>0</v>
      </c>
      <c r="J174" s="886">
        <f t="shared" si="140"/>
        <v>0</v>
      </c>
      <c r="K174" s="885">
        <f t="shared" si="140"/>
        <v>0</v>
      </c>
      <c r="L174" s="886">
        <f>SUM(L163:L173)</f>
        <v>0</v>
      </c>
      <c r="M174" s="885">
        <f t="shared" si="140"/>
        <v>0</v>
      </c>
      <c r="N174" s="886">
        <f t="shared" si="140"/>
        <v>2</v>
      </c>
      <c r="O174" s="885">
        <f t="shared" si="140"/>
        <v>0</v>
      </c>
      <c r="P174" s="886">
        <f t="shared" si="140"/>
        <v>5</v>
      </c>
      <c r="Q174" s="885">
        <f t="shared" si="140"/>
        <v>0</v>
      </c>
      <c r="R174" s="886">
        <f t="shared" si="140"/>
        <v>1</v>
      </c>
      <c r="S174" s="885">
        <f t="shared" si="140"/>
        <v>14</v>
      </c>
      <c r="T174" s="886">
        <f t="shared" si="140"/>
        <v>7</v>
      </c>
      <c r="U174" s="885">
        <f t="shared" si="140"/>
        <v>9</v>
      </c>
      <c r="V174" s="886">
        <f t="shared" si="140"/>
        <v>9</v>
      </c>
      <c r="W174" s="885">
        <f t="shared" si="140"/>
        <v>9</v>
      </c>
      <c r="X174" s="886">
        <f t="shared" si="140"/>
        <v>13</v>
      </c>
      <c r="Y174" s="885">
        <f t="shared" si="140"/>
        <v>59</v>
      </c>
      <c r="Z174" s="886">
        <f t="shared" si="140"/>
        <v>31</v>
      </c>
      <c r="AA174" s="885">
        <f t="shared" si="140"/>
        <v>10</v>
      </c>
      <c r="AB174" s="886">
        <f t="shared" si="140"/>
        <v>9</v>
      </c>
      <c r="AC174" s="885">
        <f t="shared" si="140"/>
        <v>3</v>
      </c>
      <c r="AD174" s="886">
        <f t="shared" si="140"/>
        <v>37</v>
      </c>
      <c r="AE174" s="885">
        <f t="shared" si="140"/>
        <v>4</v>
      </c>
      <c r="AF174" s="886">
        <f t="shared" si="140"/>
        <v>27</v>
      </c>
      <c r="AG174" s="885">
        <f t="shared" si="140"/>
        <v>8</v>
      </c>
      <c r="AH174" s="886">
        <f t="shared" si="140"/>
        <v>19</v>
      </c>
      <c r="AI174" s="885">
        <f t="shared" si="140"/>
        <v>4</v>
      </c>
      <c r="AJ174" s="886">
        <f t="shared" si="140"/>
        <v>10</v>
      </c>
      <c r="AK174" s="885">
        <f t="shared" si="140"/>
        <v>30</v>
      </c>
      <c r="AL174" s="886">
        <f t="shared" si="140"/>
        <v>15</v>
      </c>
      <c r="AM174" s="885">
        <f t="shared" si="140"/>
        <v>3</v>
      </c>
      <c r="AN174" s="886">
        <f t="shared" si="140"/>
        <v>17</v>
      </c>
      <c r="AO174" s="885">
        <f t="shared" si="140"/>
        <v>2</v>
      </c>
      <c r="AP174" s="894">
        <f t="shared" si="140"/>
        <v>7</v>
      </c>
      <c r="AQ174" s="888">
        <f t="shared" si="140"/>
        <v>4</v>
      </c>
      <c r="AR174" s="889">
        <f t="shared" si="140"/>
        <v>0</v>
      </c>
      <c r="AS174" s="889">
        <f t="shared" si="140"/>
        <v>25</v>
      </c>
      <c r="AT174" s="895">
        <f t="shared" si="140"/>
        <v>0</v>
      </c>
      <c r="AU174" s="895">
        <f t="shared" si="140"/>
        <v>4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545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566" t="s">
        <v>14</v>
      </c>
      <c r="H177" s="1557"/>
      <c r="I177" s="1545" t="s">
        <v>15</v>
      </c>
      <c r="J177" s="1546"/>
      <c r="K177" s="1553" t="s">
        <v>16</v>
      </c>
      <c r="L177" s="1546"/>
      <c r="M177" s="1545" t="s">
        <v>17</v>
      </c>
      <c r="N177" s="1546"/>
      <c r="O177" s="1545" t="s">
        <v>18</v>
      </c>
      <c r="P177" s="1546"/>
      <c r="Q177" s="1545" t="s">
        <v>19</v>
      </c>
      <c r="R177" s="1546"/>
      <c r="S177" s="1545" t="s">
        <v>20</v>
      </c>
      <c r="T177" s="1546"/>
      <c r="U177" s="1545" t="s">
        <v>21</v>
      </c>
      <c r="V177" s="1546"/>
      <c r="W177" s="1545" t="s">
        <v>22</v>
      </c>
      <c r="X177" s="1546"/>
      <c r="Y177" s="1545" t="s">
        <v>23</v>
      </c>
      <c r="Z177" s="1550"/>
      <c r="AA177" s="1545" t="s">
        <v>24</v>
      </c>
      <c r="AB177" s="1550"/>
      <c r="AC177" s="1590" t="s">
        <v>25</v>
      </c>
      <c r="AD177" s="1591"/>
      <c r="AE177" s="1590" t="s">
        <v>26</v>
      </c>
      <c r="AF177" s="1591"/>
      <c r="AG177" s="1590" t="s">
        <v>27</v>
      </c>
      <c r="AH177" s="1591"/>
      <c r="AI177" s="1590" t="s">
        <v>28</v>
      </c>
      <c r="AJ177" s="1591"/>
      <c r="AK177" s="1545" t="s">
        <v>29</v>
      </c>
      <c r="AL177" s="1550"/>
      <c r="AM177" s="1545" t="s">
        <v>30</v>
      </c>
      <c r="AN177" s="1550"/>
      <c r="AO177" s="1545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878" t="s">
        <v>32</v>
      </c>
      <c r="E178" s="839" t="s">
        <v>33</v>
      </c>
      <c r="F178" s="827" t="s">
        <v>34</v>
      </c>
      <c r="G178" s="831" t="s">
        <v>33</v>
      </c>
      <c r="H178" s="897" t="s">
        <v>34</v>
      </c>
      <c r="I178" s="831" t="s">
        <v>33</v>
      </c>
      <c r="J178" s="897" t="s">
        <v>34</v>
      </c>
      <c r="K178" s="831" t="s">
        <v>33</v>
      </c>
      <c r="L178" s="897" t="s">
        <v>34</v>
      </c>
      <c r="M178" s="831" t="s">
        <v>33</v>
      </c>
      <c r="N178" s="897" t="s">
        <v>34</v>
      </c>
      <c r="O178" s="831" t="s">
        <v>33</v>
      </c>
      <c r="P178" s="897" t="s">
        <v>34</v>
      </c>
      <c r="Q178" s="831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 t="str">
        <f>IF(AND(D179&gt;0,AQ179="")," * No olvide digitar la variable Compra de Servicio. Digite Cero si no tiene.",IF(AQ179&gt;D179," * La variable Compra de Servicio no puede superar la suma el Total Ambos Sexos.",""))</f>
        <v/>
      </c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>
        <f>IF(AND(D179&gt;0,AQ179=""),1,IF(AQ179&gt;D179,1,0))</f>
        <v>0</v>
      </c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 t="str">
        <f t="shared" ref="CA180:CA226" si="146">IF(AND(D180&gt;0,AQ180="")," * No olvide digitar la variable Compra de Servicio. Digite Cero si no tiene.",IF(AQ180&gt;D180," * La variable Compra de Servicio no puede superar la suma el Total Ambos Sexos.",""))</f>
        <v/>
      </c>
      <c r="CB180" s="23" t="str">
        <f t="shared" ref="CB180:CB182" si="147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8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9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50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1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2">IF(AND($D180&gt;0,AX180=""),"  * No olvide digitar la variable Pueblos Originarios. Digite Cero si no tiene.",IF(AX180&gt;$D180," * La variable Pueblos Originarios no pueden superar el Total Ambos Sexos.",""))</f>
        <v/>
      </c>
      <c r="CO180" s="24">
        <f>IF(AND(D180&gt;0,AQ180=""),1,IF(AQ180&gt;D180,1,0))</f>
        <v>0</v>
      </c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 t="str">
        <f t="shared" si="146"/>
        <v/>
      </c>
      <c r="CB181" s="23" t="str">
        <f t="shared" si="147"/>
        <v/>
      </c>
      <c r="CC181" s="23" t="str">
        <f t="shared" si="148"/>
        <v/>
      </c>
      <c r="CD181" s="23" t="str">
        <f t="shared" si="149"/>
        <v/>
      </c>
      <c r="CE181" s="23" t="str">
        <f t="shared" si="150"/>
        <v/>
      </c>
      <c r="CF181" s="87"/>
      <c r="CG181" s="23" t="str">
        <f t="shared" si="151"/>
        <v/>
      </c>
      <c r="CH181" s="23" t="str">
        <f t="shared" si="152"/>
        <v/>
      </c>
      <c r="CO181" s="24">
        <f>IF(AND(D181&gt;0,AQ181=""),1,IF(AQ181&gt;D181,1,0))</f>
        <v>0</v>
      </c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 t="str">
        <f t="shared" si="146"/>
        <v/>
      </c>
      <c r="CB182" s="23" t="str">
        <f t="shared" si="147"/>
        <v/>
      </c>
      <c r="CC182" s="23" t="str">
        <f t="shared" si="148"/>
        <v/>
      </c>
      <c r="CD182" s="23" t="str">
        <f t="shared" si="149"/>
        <v/>
      </c>
      <c r="CE182" s="23" t="str">
        <f t="shared" si="150"/>
        <v/>
      </c>
      <c r="CF182" s="87"/>
      <c r="CG182" s="23" t="str">
        <f t="shared" si="151"/>
        <v/>
      </c>
      <c r="CH182" s="23" t="str">
        <f t="shared" si="152"/>
        <v/>
      </c>
      <c r="CO182" s="24">
        <f>IF(AND(D182&gt;0,AQ182=""),1,IF(AQ182&gt;D182,1,0))</f>
        <v>0</v>
      </c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878" t="s">
        <v>4</v>
      </c>
      <c r="D183" s="901">
        <f t="shared" si="141"/>
        <v>0</v>
      </c>
      <c r="E183" s="902"/>
      <c r="F183" s="896">
        <f t="shared" si="142"/>
        <v>0</v>
      </c>
      <c r="G183" s="903"/>
      <c r="H183" s="904"/>
      <c r="I183" s="903"/>
      <c r="J183" s="904"/>
      <c r="K183" s="903"/>
      <c r="L183" s="904"/>
      <c r="M183" s="903"/>
      <c r="N183" s="904"/>
      <c r="O183" s="903"/>
      <c r="P183" s="904"/>
      <c r="Q183" s="903"/>
      <c r="R183" s="904"/>
      <c r="S183" s="903"/>
      <c r="T183" s="904"/>
      <c r="U183" s="903"/>
      <c r="V183" s="904"/>
      <c r="W183" s="903"/>
      <c r="X183" s="904"/>
      <c r="Y183" s="903"/>
      <c r="Z183" s="904"/>
      <c r="AA183" s="903"/>
      <c r="AB183" s="904"/>
      <c r="AC183" s="905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3">SUM(AP184:AP189)</f>
        <v>0</v>
      </c>
      <c r="AQ183" s="907">
        <f t="shared" si="153"/>
        <v>0</v>
      </c>
      <c r="AR183" s="908">
        <f t="shared" si="153"/>
        <v>0</v>
      </c>
      <c r="AS183" s="908">
        <f t="shared" si="153"/>
        <v>0</v>
      </c>
      <c r="AT183" s="908">
        <f t="shared" si="153"/>
        <v>0</v>
      </c>
      <c r="AU183" s="908">
        <f t="shared" si="153"/>
        <v>0</v>
      </c>
      <c r="AV183" s="908">
        <f t="shared" si="153"/>
        <v>0</v>
      </c>
      <c r="AW183" s="908">
        <f t="shared" si="153"/>
        <v>0</v>
      </c>
      <c r="AX183" s="847">
        <f t="shared" si="153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 t="str">
        <f t="shared" si="146"/>
        <v/>
      </c>
      <c r="CB184" s="23" t="str">
        <f t="shared" ref="CB184:CB200" si="154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5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6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7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8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9">IF(AND($D184&gt;0,AX184=""),"  * No olvide digitar la variable Pueblos Originarios. Digite Cero si no tiene.",IF(AX184&gt;$D184," * La variable Pueblos Originarios no pueden superar el Total Ambos Sexos.",""))</f>
        <v/>
      </c>
      <c r="CO184" s="24">
        <f t="shared" ref="CO184:CO200" si="160">IF(AND(D184&gt;0,AQ184=""),1,IF(AQ184&gt;D184,1,0))</f>
        <v>0</v>
      </c>
      <c r="CP184" s="24">
        <f t="shared" ref="CP184:CQ200" si="161">IF(AND($D184&gt;0,AR184=""),1,IF(AR184&gt;$D184,1,0))</f>
        <v>0</v>
      </c>
      <c r="CQ184" s="24">
        <f t="shared" si="161"/>
        <v>0</v>
      </c>
      <c r="CR184" s="24">
        <f t="shared" ref="CR184:CR200" si="162">IF(AND(D184&gt;0,AT184=""),1,IF(AT184&gt;D184,1,0))</f>
        <v>0</v>
      </c>
      <c r="CS184" s="24">
        <f t="shared" ref="CS184:CV199" si="163">IF(AND($D184&gt;0,AU184=""),1,IF(AU184&gt;$D184,1,0))</f>
        <v>0</v>
      </c>
      <c r="CT184" s="24">
        <f t="shared" si="163"/>
        <v>0</v>
      </c>
      <c r="CU184" s="24">
        <f t="shared" si="163"/>
        <v>0</v>
      </c>
      <c r="CV184" s="24">
        <f t="shared" si="163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 t="str">
        <f t="shared" si="146"/>
        <v/>
      </c>
      <c r="CB185" s="23" t="str">
        <f t="shared" si="154"/>
        <v/>
      </c>
      <c r="CC185" s="23" t="str">
        <f t="shared" si="155"/>
        <v/>
      </c>
      <c r="CD185" s="23" t="str">
        <f t="shared" si="156"/>
        <v/>
      </c>
      <c r="CE185" s="23" t="str">
        <f t="shared" si="157"/>
        <v/>
      </c>
      <c r="CF185" s="23" t="str">
        <f t="shared" ref="CF185:CF190" si="164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8"/>
        <v/>
      </c>
      <c r="CH185" s="23" t="str">
        <f t="shared" si="159"/>
        <v/>
      </c>
      <c r="CO185" s="24">
        <f t="shared" si="160"/>
        <v>0</v>
      </c>
      <c r="CP185" s="24">
        <f t="shared" si="161"/>
        <v>0</v>
      </c>
      <c r="CQ185" s="24">
        <f t="shared" si="161"/>
        <v>0</v>
      </c>
      <c r="CR185" s="24">
        <f t="shared" si="162"/>
        <v>0</v>
      </c>
      <c r="CS185" s="24">
        <f t="shared" si="163"/>
        <v>0</v>
      </c>
      <c r="CT185" s="24">
        <f t="shared" si="163"/>
        <v>0</v>
      </c>
      <c r="CU185" s="24">
        <f t="shared" si="163"/>
        <v>0</v>
      </c>
      <c r="CV185" s="24">
        <f t="shared" si="163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 t="str">
        <f t="shared" si="146"/>
        <v/>
      </c>
      <c r="CB186" s="23" t="str">
        <f t="shared" si="154"/>
        <v/>
      </c>
      <c r="CC186" s="23" t="str">
        <f t="shared" si="155"/>
        <v/>
      </c>
      <c r="CD186" s="23" t="str">
        <f t="shared" si="156"/>
        <v/>
      </c>
      <c r="CE186" s="23" t="str">
        <f t="shared" si="157"/>
        <v/>
      </c>
      <c r="CF186" s="23" t="str">
        <f t="shared" si="164"/>
        <v/>
      </c>
      <c r="CG186" s="23" t="str">
        <f t="shared" si="158"/>
        <v/>
      </c>
      <c r="CH186" s="23" t="str">
        <f t="shared" si="159"/>
        <v/>
      </c>
      <c r="CO186" s="24">
        <f t="shared" si="160"/>
        <v>0</v>
      </c>
      <c r="CP186" s="24">
        <f t="shared" si="161"/>
        <v>0</v>
      </c>
      <c r="CQ186" s="24">
        <f t="shared" si="161"/>
        <v>0</v>
      </c>
      <c r="CR186" s="24">
        <f t="shared" si="162"/>
        <v>0</v>
      </c>
      <c r="CS186" s="24">
        <f t="shared" si="163"/>
        <v>0</v>
      </c>
      <c r="CT186" s="24">
        <f t="shared" si="163"/>
        <v>0</v>
      </c>
      <c r="CU186" s="24">
        <f t="shared" si="163"/>
        <v>0</v>
      </c>
      <c r="CV186" s="24">
        <f t="shared" si="163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 t="str">
        <f t="shared" si="146"/>
        <v/>
      </c>
      <c r="CB187" s="23" t="str">
        <f t="shared" si="154"/>
        <v/>
      </c>
      <c r="CC187" s="23" t="str">
        <f t="shared" si="155"/>
        <v/>
      </c>
      <c r="CD187" s="23" t="str">
        <f t="shared" si="156"/>
        <v/>
      </c>
      <c r="CE187" s="23" t="str">
        <f t="shared" si="157"/>
        <v/>
      </c>
      <c r="CF187" s="23" t="str">
        <f t="shared" si="164"/>
        <v/>
      </c>
      <c r="CG187" s="23" t="str">
        <f t="shared" si="158"/>
        <v/>
      </c>
      <c r="CH187" s="23" t="str">
        <f t="shared" si="159"/>
        <v/>
      </c>
      <c r="CO187" s="24">
        <f t="shared" si="160"/>
        <v>0</v>
      </c>
      <c r="CP187" s="24">
        <f t="shared" si="161"/>
        <v>0</v>
      </c>
      <c r="CQ187" s="24">
        <f t="shared" si="161"/>
        <v>0</v>
      </c>
      <c r="CR187" s="24">
        <f t="shared" si="162"/>
        <v>0</v>
      </c>
      <c r="CS187" s="24">
        <f t="shared" si="163"/>
        <v>0</v>
      </c>
      <c r="CT187" s="24">
        <f t="shared" si="163"/>
        <v>0</v>
      </c>
      <c r="CU187" s="24">
        <f t="shared" si="163"/>
        <v>0</v>
      </c>
      <c r="CV187" s="24">
        <f t="shared" si="163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 t="str">
        <f t="shared" si="146"/>
        <v/>
      </c>
      <c r="CB188" s="23" t="str">
        <f t="shared" si="154"/>
        <v/>
      </c>
      <c r="CC188" s="23" t="str">
        <f t="shared" si="155"/>
        <v/>
      </c>
      <c r="CD188" s="23" t="str">
        <f t="shared" si="156"/>
        <v/>
      </c>
      <c r="CE188" s="23" t="str">
        <f t="shared" si="157"/>
        <v/>
      </c>
      <c r="CF188" s="23" t="str">
        <f t="shared" si="164"/>
        <v/>
      </c>
      <c r="CG188" s="23" t="str">
        <f t="shared" si="158"/>
        <v/>
      </c>
      <c r="CH188" s="23" t="str">
        <f t="shared" si="159"/>
        <v/>
      </c>
      <c r="CO188" s="24">
        <f t="shared" si="160"/>
        <v>0</v>
      </c>
      <c r="CP188" s="24">
        <f t="shared" si="161"/>
        <v>0</v>
      </c>
      <c r="CQ188" s="24">
        <f t="shared" si="161"/>
        <v>0</v>
      </c>
      <c r="CR188" s="24">
        <f t="shared" si="162"/>
        <v>0</v>
      </c>
      <c r="CS188" s="24">
        <f t="shared" si="163"/>
        <v>0</v>
      </c>
      <c r="CT188" s="24">
        <f t="shared" si="163"/>
        <v>0</v>
      </c>
      <c r="CU188" s="24">
        <f t="shared" si="163"/>
        <v>0</v>
      </c>
      <c r="CV188" s="24">
        <f t="shared" si="163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 t="str">
        <f t="shared" si="146"/>
        <v/>
      </c>
      <c r="CB189" s="23" t="str">
        <f t="shared" si="154"/>
        <v/>
      </c>
      <c r="CC189" s="23" t="str">
        <f t="shared" si="155"/>
        <v/>
      </c>
      <c r="CD189" s="23" t="str">
        <f t="shared" si="156"/>
        <v/>
      </c>
      <c r="CE189" s="23" t="str">
        <f t="shared" si="157"/>
        <v/>
      </c>
      <c r="CF189" s="23" t="str">
        <f t="shared" si="164"/>
        <v/>
      </c>
      <c r="CG189" s="23" t="str">
        <f t="shared" si="158"/>
        <v/>
      </c>
      <c r="CH189" s="23" t="str">
        <f t="shared" si="159"/>
        <v/>
      </c>
      <c r="CO189" s="24">
        <f t="shared" si="160"/>
        <v>0</v>
      </c>
      <c r="CP189" s="24">
        <f t="shared" si="161"/>
        <v>0</v>
      </c>
      <c r="CQ189" s="24">
        <f t="shared" si="161"/>
        <v>0</v>
      </c>
      <c r="CR189" s="24">
        <f t="shared" si="162"/>
        <v>0</v>
      </c>
      <c r="CS189" s="24">
        <f t="shared" si="163"/>
        <v>0</v>
      </c>
      <c r="CT189" s="24">
        <f t="shared" si="163"/>
        <v>0</v>
      </c>
      <c r="CU189" s="24">
        <f t="shared" si="163"/>
        <v>0</v>
      </c>
      <c r="CV189" s="24">
        <f t="shared" si="163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5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 t="str">
        <f t="shared" si="146"/>
        <v/>
      </c>
      <c r="CB190" s="23" t="str">
        <f t="shared" si="154"/>
        <v/>
      </c>
      <c r="CC190" s="23" t="str">
        <f t="shared" si="155"/>
        <v/>
      </c>
      <c r="CD190" s="23" t="str">
        <f t="shared" si="156"/>
        <v/>
      </c>
      <c r="CE190" s="23" t="str">
        <f t="shared" si="157"/>
        <v/>
      </c>
      <c r="CF190" s="23" t="str">
        <f t="shared" si="164"/>
        <v/>
      </c>
      <c r="CG190" s="23" t="str">
        <f t="shared" si="158"/>
        <v/>
      </c>
      <c r="CH190" s="23" t="str">
        <f t="shared" si="159"/>
        <v/>
      </c>
      <c r="CO190" s="24">
        <f t="shared" si="160"/>
        <v>0</v>
      </c>
      <c r="CP190" s="24">
        <f t="shared" si="161"/>
        <v>0</v>
      </c>
      <c r="CQ190" s="24">
        <f t="shared" si="161"/>
        <v>0</v>
      </c>
      <c r="CR190" s="24">
        <f t="shared" si="162"/>
        <v>0</v>
      </c>
      <c r="CS190" s="24">
        <f t="shared" si="163"/>
        <v>0</v>
      </c>
      <c r="CT190" s="24">
        <f t="shared" si="163"/>
        <v>0</v>
      </c>
      <c r="CU190" s="24">
        <f t="shared" si="163"/>
        <v>0</v>
      </c>
      <c r="CV190" s="24">
        <f t="shared" si="163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5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 t="str">
        <f>IF(AND(D191&gt;0,AQ191="")," * No olvide digitar la variable Compra de Servicio. Digite Cero si no tiene.",IF(AQ191&gt;D191," * La variable Compra de Servicio no puede superar la suma el Total Ambos Sexos.",""))</f>
        <v/>
      </c>
      <c r="CB191" s="23" t="str">
        <f t="shared" si="154"/>
        <v/>
      </c>
      <c r="CC191" s="23" t="str">
        <f t="shared" si="155"/>
        <v/>
      </c>
      <c r="CD191" s="23" t="str">
        <f t="shared" si="156"/>
        <v/>
      </c>
      <c r="CE191" s="23" t="str">
        <f t="shared" si="157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8"/>
        <v/>
      </c>
      <c r="CH191" s="23" t="str">
        <f t="shared" si="159"/>
        <v/>
      </c>
      <c r="CO191" s="24">
        <f t="shared" si="160"/>
        <v>0</v>
      </c>
      <c r="CP191" s="24">
        <f t="shared" si="161"/>
        <v>0</v>
      </c>
      <c r="CQ191" s="24">
        <f t="shared" si="161"/>
        <v>0</v>
      </c>
      <c r="CR191" s="24">
        <f t="shared" si="162"/>
        <v>0</v>
      </c>
      <c r="CS191" s="24">
        <f t="shared" si="163"/>
        <v>0</v>
      </c>
      <c r="CT191" s="24">
        <f>IF(AND($D191&gt;0,AV191=""),1,IF(AV191&gt;$D191,1,0))</f>
        <v>0</v>
      </c>
      <c r="CU191" s="24">
        <f t="shared" si="163"/>
        <v>0</v>
      </c>
      <c r="CV191" s="24">
        <f t="shared" si="163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6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 t="str">
        <f t="shared" si="146"/>
        <v/>
      </c>
      <c r="CB192" s="23" t="str">
        <f t="shared" si="154"/>
        <v/>
      </c>
      <c r="CC192" s="23" t="str">
        <f t="shared" si="155"/>
        <v/>
      </c>
      <c r="CD192" s="23" t="str">
        <f t="shared" si="156"/>
        <v/>
      </c>
      <c r="CE192" s="23" t="str">
        <f t="shared" si="157"/>
        <v/>
      </c>
      <c r="CF192" s="87"/>
      <c r="CG192" s="23" t="str">
        <f t="shared" si="158"/>
        <v/>
      </c>
      <c r="CH192" s="23" t="str">
        <f t="shared" si="159"/>
        <v/>
      </c>
      <c r="CO192" s="24">
        <f t="shared" si="160"/>
        <v>0</v>
      </c>
      <c r="CP192" s="24">
        <f t="shared" si="161"/>
        <v>0</v>
      </c>
      <c r="CQ192" s="24">
        <f t="shared" si="161"/>
        <v>0</v>
      </c>
      <c r="CR192" s="24">
        <f t="shared" si="162"/>
        <v>0</v>
      </c>
      <c r="CS192" s="24">
        <f t="shared" si="163"/>
        <v>0</v>
      </c>
      <c r="CT192" s="87"/>
      <c r="CU192" s="24">
        <f t="shared" si="163"/>
        <v>0</v>
      </c>
      <c r="CV192" s="24">
        <f t="shared" si="163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6"/>
        <v>0</v>
      </c>
      <c r="E193" s="533">
        <f t="shared" ref="E193:E200" si="167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 t="str">
        <f t="shared" si="146"/>
        <v/>
      </c>
      <c r="CB193" s="23" t="str">
        <f t="shared" si="154"/>
        <v/>
      </c>
      <c r="CC193" s="23" t="str">
        <f t="shared" si="155"/>
        <v/>
      </c>
      <c r="CD193" s="23" t="str">
        <f t="shared" si="156"/>
        <v/>
      </c>
      <c r="CE193" s="23" t="str">
        <f t="shared" si="157"/>
        <v/>
      </c>
      <c r="CF193" s="87"/>
      <c r="CG193" s="23" t="str">
        <f t="shared" si="158"/>
        <v/>
      </c>
      <c r="CH193" s="23" t="str">
        <f t="shared" si="159"/>
        <v/>
      </c>
      <c r="CO193" s="24">
        <f t="shared" si="160"/>
        <v>0</v>
      </c>
      <c r="CP193" s="24">
        <f t="shared" si="161"/>
        <v>0</v>
      </c>
      <c r="CQ193" s="24">
        <f t="shared" si="161"/>
        <v>0</v>
      </c>
      <c r="CR193" s="24">
        <f t="shared" si="162"/>
        <v>0</v>
      </c>
      <c r="CS193" s="24">
        <f t="shared" si="163"/>
        <v>0</v>
      </c>
      <c r="CT193" s="87"/>
      <c r="CU193" s="24">
        <f t="shared" si="163"/>
        <v>0</v>
      </c>
      <c r="CV193" s="24">
        <f t="shared" si="163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6"/>
        <v>0</v>
      </c>
      <c r="E194" s="533">
        <f t="shared" si="167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 t="str">
        <f t="shared" si="146"/>
        <v/>
      </c>
      <c r="CB194" s="23" t="str">
        <f t="shared" si="154"/>
        <v/>
      </c>
      <c r="CC194" s="23" t="str">
        <f t="shared" si="155"/>
        <v/>
      </c>
      <c r="CD194" s="23" t="str">
        <f t="shared" si="156"/>
        <v/>
      </c>
      <c r="CE194" s="23" t="str">
        <f t="shared" si="157"/>
        <v/>
      </c>
      <c r="CF194" s="87"/>
      <c r="CG194" s="23" t="str">
        <f t="shared" si="158"/>
        <v/>
      </c>
      <c r="CH194" s="23" t="str">
        <f t="shared" si="159"/>
        <v/>
      </c>
      <c r="CO194" s="24">
        <f t="shared" si="160"/>
        <v>0</v>
      </c>
      <c r="CP194" s="24">
        <f t="shared" si="161"/>
        <v>0</v>
      </c>
      <c r="CQ194" s="24">
        <f t="shared" si="161"/>
        <v>0</v>
      </c>
      <c r="CR194" s="24">
        <f t="shared" si="162"/>
        <v>0</v>
      </c>
      <c r="CS194" s="24">
        <f t="shared" si="163"/>
        <v>0</v>
      </c>
      <c r="CT194" s="87"/>
      <c r="CU194" s="24">
        <f t="shared" si="163"/>
        <v>0</v>
      </c>
      <c r="CV194" s="24">
        <f t="shared" si="163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6"/>
        <v>0</v>
      </c>
      <c r="E195" s="317">
        <f t="shared" si="167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 t="str">
        <f t="shared" si="146"/>
        <v/>
      </c>
      <c r="CB195" s="23" t="str">
        <f t="shared" si="154"/>
        <v/>
      </c>
      <c r="CC195" s="23" t="str">
        <f t="shared" si="155"/>
        <v/>
      </c>
      <c r="CD195" s="23" t="str">
        <f t="shared" si="156"/>
        <v/>
      </c>
      <c r="CE195" s="23" t="str">
        <f t="shared" si="157"/>
        <v/>
      </c>
      <c r="CF195" s="87"/>
      <c r="CG195" s="23" t="str">
        <f t="shared" si="158"/>
        <v/>
      </c>
      <c r="CH195" s="23" t="str">
        <f t="shared" si="159"/>
        <v/>
      </c>
      <c r="CO195" s="24">
        <f t="shared" si="160"/>
        <v>0</v>
      </c>
      <c r="CP195" s="24">
        <f t="shared" si="161"/>
        <v>0</v>
      </c>
      <c r="CQ195" s="24">
        <f t="shared" si="161"/>
        <v>0</v>
      </c>
      <c r="CR195" s="24">
        <f t="shared" si="162"/>
        <v>0</v>
      </c>
      <c r="CS195" s="24">
        <f t="shared" si="163"/>
        <v>0</v>
      </c>
      <c r="CT195" s="87"/>
      <c r="CU195" s="24">
        <f t="shared" si="163"/>
        <v>0</v>
      </c>
      <c r="CV195" s="24">
        <f t="shared" si="163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7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8">SUM(AQ199:AQ200)</f>
        <v>0</v>
      </c>
      <c r="AR196" s="923">
        <f t="shared" si="168"/>
        <v>0</v>
      </c>
      <c r="AS196" s="923">
        <f t="shared" si="168"/>
        <v>0</v>
      </c>
      <c r="AT196" s="923">
        <f t="shared" si="168"/>
        <v>0</v>
      </c>
      <c r="AU196" s="923">
        <f t="shared" si="168"/>
        <v>0</v>
      </c>
      <c r="AV196" s="923">
        <f t="shared" si="168"/>
        <v>0</v>
      </c>
      <c r="AW196" s="923">
        <f t="shared" si="168"/>
        <v>0</v>
      </c>
      <c r="AX196" s="924">
        <f>SUM(AX199:AX200)</f>
        <v>0</v>
      </c>
      <c r="AY196" t="str">
        <f t="shared" si="145"/>
        <v/>
      </c>
      <c r="CA196" s="23" t="str">
        <f t="shared" si="146"/>
        <v/>
      </c>
      <c r="CB196" s="23" t="str">
        <f t="shared" si="154"/>
        <v/>
      </c>
      <c r="CC196" s="23" t="str">
        <f t="shared" si="155"/>
        <v/>
      </c>
      <c r="CD196" s="23" t="str">
        <f t="shared" si="156"/>
        <v/>
      </c>
      <c r="CE196" s="23" t="str">
        <f t="shared" si="157"/>
        <v/>
      </c>
      <c r="CF196" s="23" t="str">
        <f t="shared" ref="CF196:CF199" si="169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8"/>
        <v/>
      </c>
      <c r="CH196" s="23" t="str">
        <f t="shared" si="159"/>
        <v/>
      </c>
      <c r="CO196" s="24">
        <f t="shared" si="160"/>
        <v>0</v>
      </c>
      <c r="CP196" s="24">
        <f t="shared" si="161"/>
        <v>0</v>
      </c>
      <c r="CQ196" s="24">
        <f t="shared" si="161"/>
        <v>0</v>
      </c>
      <c r="CR196" s="24">
        <f t="shared" si="162"/>
        <v>0</v>
      </c>
      <c r="CS196" s="24">
        <f t="shared" si="163"/>
        <v>0</v>
      </c>
      <c r="CT196" s="24">
        <f>IF(AND($D196&gt;0,AV196=""),1,IF(AV196&gt;$D196,1,0))</f>
        <v>0</v>
      </c>
      <c r="CU196" s="24">
        <f t="shared" si="163"/>
        <v>0</v>
      </c>
      <c r="CV196" s="24">
        <f t="shared" si="163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6"/>
        <v>0</v>
      </c>
      <c r="E197" s="343">
        <f t="shared" si="167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 t="str">
        <f t="shared" si="146"/>
        <v/>
      </c>
      <c r="CB197" s="23" t="str">
        <f t="shared" si="154"/>
        <v/>
      </c>
      <c r="CC197" s="23" t="str">
        <f t="shared" si="155"/>
        <v/>
      </c>
      <c r="CD197" s="23" t="str">
        <f t="shared" si="156"/>
        <v/>
      </c>
      <c r="CE197" s="23" t="str">
        <f t="shared" si="157"/>
        <v/>
      </c>
      <c r="CF197" s="23" t="str">
        <f t="shared" si="169"/>
        <v/>
      </c>
      <c r="CG197" s="23" t="str">
        <f t="shared" si="158"/>
        <v/>
      </c>
      <c r="CH197" s="23" t="str">
        <f t="shared" si="159"/>
        <v/>
      </c>
      <c r="CO197" s="24">
        <f t="shared" si="160"/>
        <v>0</v>
      </c>
      <c r="CP197" s="24">
        <f t="shared" si="161"/>
        <v>0</v>
      </c>
      <c r="CQ197" s="24">
        <f t="shared" si="161"/>
        <v>0</v>
      </c>
      <c r="CR197" s="24">
        <f t="shared" si="162"/>
        <v>0</v>
      </c>
      <c r="CS197" s="24">
        <f t="shared" si="163"/>
        <v>0</v>
      </c>
      <c r="CT197" s="24">
        <f>IF(AND($D197&gt;0,AV197=""),1,IF(AV197&gt;$D197,1,0))</f>
        <v>0</v>
      </c>
      <c r="CU197" s="24">
        <f t="shared" si="163"/>
        <v>0</v>
      </c>
      <c r="CV197" s="24">
        <f t="shared" si="163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6"/>
        <v>0</v>
      </c>
      <c r="E198" s="343">
        <f t="shared" si="167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 t="str">
        <f t="shared" si="146"/>
        <v/>
      </c>
      <c r="CB198" s="23" t="str">
        <f t="shared" si="154"/>
        <v/>
      </c>
      <c r="CC198" s="23" t="str">
        <f t="shared" si="155"/>
        <v/>
      </c>
      <c r="CD198" s="23" t="str">
        <f t="shared" si="156"/>
        <v/>
      </c>
      <c r="CE198" s="23" t="str">
        <f t="shared" si="157"/>
        <v/>
      </c>
      <c r="CF198" s="23" t="str">
        <f t="shared" si="169"/>
        <v/>
      </c>
      <c r="CG198" s="23" t="str">
        <f t="shared" si="158"/>
        <v/>
      </c>
      <c r="CH198" s="23" t="str">
        <f t="shared" si="159"/>
        <v/>
      </c>
      <c r="CO198" s="24">
        <f t="shared" si="160"/>
        <v>0</v>
      </c>
      <c r="CP198" s="24">
        <f t="shared" si="161"/>
        <v>0</v>
      </c>
      <c r="CQ198" s="24">
        <f t="shared" si="161"/>
        <v>0</v>
      </c>
      <c r="CR198" s="24">
        <f t="shared" si="162"/>
        <v>0</v>
      </c>
      <c r="CS198" s="24">
        <f t="shared" si="163"/>
        <v>0</v>
      </c>
      <c r="CT198" s="24">
        <f>IF(AND($D198&gt;0,AV198=""),1,IF(AV198&gt;$D198,1,0))</f>
        <v>0</v>
      </c>
      <c r="CU198" s="24">
        <f t="shared" si="163"/>
        <v>0</v>
      </c>
      <c r="CV198" s="24">
        <f t="shared" si="163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6"/>
        <v>0</v>
      </c>
      <c r="E199" s="343">
        <f t="shared" si="167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 t="str">
        <f t="shared" si="146"/>
        <v/>
      </c>
      <c r="CB199" s="23" t="str">
        <f t="shared" si="154"/>
        <v/>
      </c>
      <c r="CC199" s="23" t="str">
        <f t="shared" si="155"/>
        <v/>
      </c>
      <c r="CD199" s="23" t="str">
        <f t="shared" si="156"/>
        <v/>
      </c>
      <c r="CE199" s="23" t="str">
        <f t="shared" si="157"/>
        <v/>
      </c>
      <c r="CF199" s="23" t="str">
        <f t="shared" si="169"/>
        <v/>
      </c>
      <c r="CG199" s="23" t="str">
        <f t="shared" si="158"/>
        <v/>
      </c>
      <c r="CH199" s="23" t="str">
        <f t="shared" si="159"/>
        <v/>
      </c>
      <c r="CO199" s="24">
        <f t="shared" si="160"/>
        <v>0</v>
      </c>
      <c r="CP199" s="24">
        <f t="shared" si="161"/>
        <v>0</v>
      </c>
      <c r="CQ199" s="24">
        <f t="shared" si="161"/>
        <v>0</v>
      </c>
      <c r="CR199" s="24">
        <f t="shared" si="162"/>
        <v>0</v>
      </c>
      <c r="CS199" s="24">
        <f t="shared" si="163"/>
        <v>0</v>
      </c>
      <c r="CT199" s="24">
        <f>IF(AND($D199&gt;0,AV199=""),1,IF(AV199&gt;$D199,1,0))</f>
        <v>0</v>
      </c>
      <c r="CU199" s="24">
        <f t="shared" si="163"/>
        <v>0</v>
      </c>
      <c r="CV199" s="24">
        <f t="shared" si="163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6"/>
        <v>0</v>
      </c>
      <c r="E200" s="353">
        <f t="shared" si="167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 t="str">
        <f t="shared" si="146"/>
        <v/>
      </c>
      <c r="CB200" s="23" t="str">
        <f t="shared" si="154"/>
        <v/>
      </c>
      <c r="CC200" s="23" t="str">
        <f t="shared" si="155"/>
        <v/>
      </c>
      <c r="CD200" s="23" t="str">
        <f t="shared" si="156"/>
        <v/>
      </c>
      <c r="CE200" s="23" t="str">
        <f t="shared" si="157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8"/>
        <v/>
      </c>
      <c r="CH200" s="23" t="str">
        <f t="shared" si="159"/>
        <v/>
      </c>
      <c r="CO200" s="24">
        <f t="shared" si="160"/>
        <v>0</v>
      </c>
      <c r="CP200" s="24">
        <f t="shared" si="161"/>
        <v>0</v>
      </c>
      <c r="CQ200" s="24">
        <f t="shared" si="161"/>
        <v>0</v>
      </c>
      <c r="CR200" s="24">
        <f t="shared" si="162"/>
        <v>0</v>
      </c>
      <c r="CS200" s="24">
        <f t="shared" ref="CS200" si="170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71">IF(AND($D200&gt;0,AW200=""),1,IF(AW200&gt;$D200,1,0))</f>
        <v>0</v>
      </c>
      <c r="CV200" s="24">
        <f t="shared" si="171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2">SUM(G202:G203)</f>
        <v>0</v>
      </c>
      <c r="H201" s="362">
        <f t="shared" si="172"/>
        <v>0</v>
      </c>
      <c r="I201" s="361">
        <f t="shared" si="172"/>
        <v>0</v>
      </c>
      <c r="J201" s="362">
        <f t="shared" si="172"/>
        <v>0</v>
      </c>
      <c r="K201" s="361">
        <f t="shared" si="172"/>
        <v>0</v>
      </c>
      <c r="L201" s="362">
        <f t="shared" si="172"/>
        <v>0</v>
      </c>
      <c r="M201" s="361">
        <f t="shared" si="172"/>
        <v>0</v>
      </c>
      <c r="N201" s="362">
        <f t="shared" si="172"/>
        <v>0</v>
      </c>
      <c r="O201" s="361">
        <f t="shared" si="172"/>
        <v>0</v>
      </c>
      <c r="P201" s="362">
        <f t="shared" si="172"/>
        <v>0</v>
      </c>
      <c r="Q201" s="361">
        <f t="shared" si="172"/>
        <v>0</v>
      </c>
      <c r="R201" s="362">
        <f t="shared" si="172"/>
        <v>0</v>
      </c>
      <c r="S201" s="361">
        <f t="shared" si="172"/>
        <v>0</v>
      </c>
      <c r="T201" s="362">
        <f t="shared" si="172"/>
        <v>0</v>
      </c>
      <c r="U201" s="361">
        <f t="shared" si="172"/>
        <v>0</v>
      </c>
      <c r="V201" s="362">
        <f t="shared" si="172"/>
        <v>0</v>
      </c>
      <c r="W201" s="361">
        <f t="shared" si="172"/>
        <v>0</v>
      </c>
      <c r="X201" s="362">
        <f t="shared" si="172"/>
        <v>0</v>
      </c>
      <c r="Y201" s="361">
        <f t="shared" si="172"/>
        <v>0</v>
      </c>
      <c r="Z201" s="362">
        <f t="shared" si="172"/>
        <v>0</v>
      </c>
      <c r="AA201" s="361">
        <f t="shared" si="172"/>
        <v>0</v>
      </c>
      <c r="AB201" s="363">
        <f t="shared" si="172"/>
        <v>0</v>
      </c>
      <c r="AC201" s="364">
        <f t="shared" si="172"/>
        <v>0</v>
      </c>
      <c r="AD201" s="363">
        <f t="shared" si="172"/>
        <v>0</v>
      </c>
      <c r="AE201" s="364">
        <f t="shared" si="172"/>
        <v>0</v>
      </c>
      <c r="AF201" s="363">
        <f t="shared" si="172"/>
        <v>0</v>
      </c>
      <c r="AG201" s="364">
        <f t="shared" si="172"/>
        <v>0</v>
      </c>
      <c r="AH201" s="363">
        <f t="shared" si="172"/>
        <v>0</v>
      </c>
      <c r="AI201" s="364">
        <f t="shared" si="172"/>
        <v>0</v>
      </c>
      <c r="AJ201" s="363">
        <f t="shared" si="172"/>
        <v>0</v>
      </c>
      <c r="AK201" s="364">
        <f t="shared" si="172"/>
        <v>0</v>
      </c>
      <c r="AL201" s="363">
        <f t="shared" si="172"/>
        <v>0</v>
      </c>
      <c r="AM201" s="364">
        <f t="shared" si="172"/>
        <v>0</v>
      </c>
      <c r="AN201" s="363">
        <f t="shared" si="172"/>
        <v>0</v>
      </c>
      <c r="AO201" s="364">
        <f t="shared" si="172"/>
        <v>0</v>
      </c>
      <c r="AP201" s="363">
        <f t="shared" si="172"/>
        <v>0</v>
      </c>
      <c r="AQ201" s="365">
        <f t="shared" si="172"/>
        <v>0</v>
      </c>
      <c r="AR201" s="366">
        <f t="shared" si="172"/>
        <v>0</v>
      </c>
      <c r="AS201" s="366">
        <f t="shared" si="172"/>
        <v>0</v>
      </c>
      <c r="AT201" s="366">
        <f t="shared" si="172"/>
        <v>0</v>
      </c>
      <c r="AU201" s="366">
        <f t="shared" si="172"/>
        <v>0</v>
      </c>
      <c r="AV201" s="366">
        <f t="shared" si="172"/>
        <v>0</v>
      </c>
      <c r="AW201" s="366">
        <f t="shared" si="172"/>
        <v>0</v>
      </c>
      <c r="AX201" s="363">
        <f t="shared" ref="AX201" si="173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4">+G202+I202+K202+M202+O202+Q202+S202+U202+W202+Y202+AA202+AC202+AE202+AG202+AI202+AK202+AM202+AO202</f>
        <v>0</v>
      </c>
      <c r="F202" s="822">
        <f t="shared" si="174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 t="str">
        <f t="shared" si="146"/>
        <v/>
      </c>
      <c r="CB202" s="23" t="str">
        <f t="shared" ref="CB202:CB226" si="175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6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7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8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9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80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81">IF(AND($D202&gt;0,AX202=""),"  * No olvide digitar la variable Pueblos Originarios. Digite Cero si no tiene.",IF(AX202&gt;$D202," * La variable Pueblos Originarios no pueden superar el Total Ambos Sexos.",""))</f>
        <v/>
      </c>
      <c r="CO202" s="24">
        <f t="shared" ref="CO202:CO226" si="182">IF(AND(D202&gt;0,AQ202=""),1,IF(AQ202&gt;D202,1,0))</f>
        <v>0</v>
      </c>
      <c r="CP202" s="24">
        <f t="shared" ref="CP202:CQ217" si="183">IF(AND($D202&gt;0,AR202=""),1,IF(AR202&gt;$D202,1,0))</f>
        <v>0</v>
      </c>
      <c r="CQ202" s="24">
        <f t="shared" si="183"/>
        <v>0</v>
      </c>
      <c r="CR202" s="24">
        <f t="shared" ref="CR202:CR211" si="184">IF(AND(D202&gt;0,AT202=""),1,IF(AT202&gt;D202,1,0))</f>
        <v>0</v>
      </c>
      <c r="CS202" s="24">
        <f t="shared" ref="CS202:CV217" si="185">IF(AND($D202&gt;0,AU202=""),1,IF(AU202&gt;$D202,1,0))</f>
        <v>0</v>
      </c>
      <c r="CT202" s="24">
        <f t="shared" si="185"/>
        <v>0</v>
      </c>
      <c r="CU202" s="24">
        <f t="shared" si="185"/>
        <v>0</v>
      </c>
      <c r="CV202" s="24">
        <f t="shared" si="185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4"/>
        <v>0</v>
      </c>
      <c r="F203" s="298">
        <f t="shared" si="174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 t="str">
        <f t="shared" si="146"/>
        <v/>
      </c>
      <c r="CB203" s="23" t="str">
        <f t="shared" si="175"/>
        <v/>
      </c>
      <c r="CC203" s="23" t="str">
        <f t="shared" si="176"/>
        <v/>
      </c>
      <c r="CD203" s="23" t="str">
        <f t="shared" si="177"/>
        <v/>
      </c>
      <c r="CE203" s="23" t="str">
        <f t="shared" si="178"/>
        <v/>
      </c>
      <c r="CF203" s="23" t="str">
        <f t="shared" si="179"/>
        <v/>
      </c>
      <c r="CG203" s="23" t="str">
        <f t="shared" si="180"/>
        <v/>
      </c>
      <c r="CH203" s="23" t="str">
        <f t="shared" si="181"/>
        <v/>
      </c>
      <c r="CO203" s="24">
        <f t="shared" si="182"/>
        <v>0</v>
      </c>
      <c r="CP203" s="24">
        <f t="shared" si="183"/>
        <v>0</v>
      </c>
      <c r="CQ203" s="24">
        <f t="shared" si="183"/>
        <v>0</v>
      </c>
      <c r="CR203" s="24">
        <f t="shared" si="184"/>
        <v>0</v>
      </c>
      <c r="CS203" s="24">
        <f t="shared" si="185"/>
        <v>0</v>
      </c>
      <c r="CT203" s="24">
        <f t="shared" si="185"/>
        <v>0</v>
      </c>
      <c r="CU203" s="24">
        <f t="shared" si="185"/>
        <v>0</v>
      </c>
      <c r="CV203" s="24">
        <f t="shared" si="185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6">SUM(E204+F204)</f>
        <v>0</v>
      </c>
      <c r="E204" s="343">
        <f t="shared" ref="E204:F208" si="187">SUM(AA204+AC204+AE204+AG204+AI204+AK204+AM204+AO204)</f>
        <v>0</v>
      </c>
      <c r="F204" s="372">
        <f t="shared" si="187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 t="str">
        <f t="shared" si="146"/>
        <v/>
      </c>
      <c r="CB204" s="23" t="str">
        <f t="shared" si="175"/>
        <v/>
      </c>
      <c r="CC204" s="23" t="str">
        <f t="shared" si="176"/>
        <v/>
      </c>
      <c r="CD204" s="23" t="str">
        <f t="shared" si="177"/>
        <v/>
      </c>
      <c r="CE204" s="23" t="str">
        <f t="shared" si="178"/>
        <v/>
      </c>
      <c r="CF204" s="23" t="str">
        <f t="shared" si="179"/>
        <v/>
      </c>
      <c r="CG204" s="23" t="str">
        <f t="shared" si="180"/>
        <v/>
      </c>
      <c r="CH204" s="23" t="str">
        <f t="shared" si="181"/>
        <v/>
      </c>
      <c r="CO204" s="24">
        <f t="shared" si="182"/>
        <v>0</v>
      </c>
      <c r="CP204" s="24">
        <f t="shared" si="183"/>
        <v>0</v>
      </c>
      <c r="CQ204" s="24">
        <f t="shared" si="183"/>
        <v>0</v>
      </c>
      <c r="CR204" s="24">
        <f t="shared" si="184"/>
        <v>0</v>
      </c>
      <c r="CS204" s="24">
        <f t="shared" si="185"/>
        <v>0</v>
      </c>
      <c r="CT204" s="24">
        <f t="shared" si="185"/>
        <v>0</v>
      </c>
      <c r="CU204" s="24">
        <f t="shared" si="185"/>
        <v>0</v>
      </c>
      <c r="CV204" s="24">
        <f t="shared" si="185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6"/>
        <v>0</v>
      </c>
      <c r="E205" s="343">
        <f t="shared" si="187"/>
        <v>0</v>
      </c>
      <c r="F205" s="372">
        <f t="shared" si="187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 t="str">
        <f t="shared" si="146"/>
        <v/>
      </c>
      <c r="CB205" s="23" t="str">
        <f t="shared" si="175"/>
        <v/>
      </c>
      <c r="CC205" s="23" t="str">
        <f t="shared" si="176"/>
        <v/>
      </c>
      <c r="CD205" s="23" t="str">
        <f t="shared" si="177"/>
        <v/>
      </c>
      <c r="CE205" s="23" t="str">
        <f t="shared" si="178"/>
        <v/>
      </c>
      <c r="CF205" s="374"/>
      <c r="CG205" s="23" t="str">
        <f t="shared" si="180"/>
        <v/>
      </c>
      <c r="CH205" s="23" t="str">
        <f t="shared" si="181"/>
        <v/>
      </c>
      <c r="CO205" s="24">
        <f t="shared" si="182"/>
        <v>0</v>
      </c>
      <c r="CP205" s="24">
        <f t="shared" si="183"/>
        <v>0</v>
      </c>
      <c r="CQ205" s="24">
        <f t="shared" si="183"/>
        <v>0</v>
      </c>
      <c r="CR205" s="24">
        <f t="shared" si="184"/>
        <v>0</v>
      </c>
      <c r="CS205" s="24">
        <f t="shared" si="185"/>
        <v>0</v>
      </c>
      <c r="CT205" s="374"/>
      <c r="CU205" s="24">
        <f t="shared" si="185"/>
        <v>0</v>
      </c>
      <c r="CV205" s="24">
        <f t="shared" si="185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6"/>
        <v>0</v>
      </c>
      <c r="E206" s="353">
        <f t="shared" si="187"/>
        <v>0</v>
      </c>
      <c r="F206" s="298">
        <f t="shared" si="187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 t="str">
        <f t="shared" si="146"/>
        <v/>
      </c>
      <c r="CB206" s="23" t="str">
        <f t="shared" si="175"/>
        <v/>
      </c>
      <c r="CC206" s="23" t="str">
        <f t="shared" si="176"/>
        <v/>
      </c>
      <c r="CD206" s="23" t="str">
        <f t="shared" si="177"/>
        <v/>
      </c>
      <c r="CE206" s="23" t="str">
        <f t="shared" si="178"/>
        <v/>
      </c>
      <c r="CF206" s="374"/>
      <c r="CG206" s="23" t="str">
        <f t="shared" si="180"/>
        <v/>
      </c>
      <c r="CH206" s="23" t="str">
        <f t="shared" si="181"/>
        <v/>
      </c>
      <c r="CO206" s="24">
        <f t="shared" si="182"/>
        <v>0</v>
      </c>
      <c r="CP206" s="24">
        <f t="shared" si="183"/>
        <v>0</v>
      </c>
      <c r="CQ206" s="24">
        <f t="shared" si="183"/>
        <v>0</v>
      </c>
      <c r="CR206" s="24">
        <f t="shared" si="184"/>
        <v>0</v>
      </c>
      <c r="CS206" s="24">
        <f t="shared" si="185"/>
        <v>0</v>
      </c>
      <c r="CT206" s="374"/>
      <c r="CU206" s="24">
        <f t="shared" si="185"/>
        <v>0</v>
      </c>
      <c r="CV206" s="24">
        <f t="shared" si="185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6"/>
        <v>0</v>
      </c>
      <c r="E207" s="343">
        <f t="shared" si="187"/>
        <v>0</v>
      </c>
      <c r="F207" s="372">
        <f t="shared" si="187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 t="str">
        <f t="shared" si="146"/>
        <v/>
      </c>
      <c r="CB207" s="23" t="str">
        <f t="shared" si="175"/>
        <v/>
      </c>
      <c r="CC207" s="23" t="str">
        <f t="shared" si="176"/>
        <v/>
      </c>
      <c r="CD207" s="23" t="str">
        <f t="shared" si="177"/>
        <v/>
      </c>
      <c r="CE207" s="23" t="str">
        <f t="shared" si="178"/>
        <v/>
      </c>
      <c r="CF207" s="23" t="str">
        <f t="shared" si="179"/>
        <v/>
      </c>
      <c r="CG207" s="23" t="str">
        <f t="shared" si="180"/>
        <v/>
      </c>
      <c r="CH207" s="23" t="str">
        <f t="shared" si="181"/>
        <v/>
      </c>
      <c r="CO207" s="24">
        <f t="shared" si="182"/>
        <v>0</v>
      </c>
      <c r="CP207" s="24">
        <f t="shared" si="183"/>
        <v>0</v>
      </c>
      <c r="CQ207" s="24">
        <f t="shared" si="183"/>
        <v>0</v>
      </c>
      <c r="CR207" s="24">
        <f t="shared" si="184"/>
        <v>0</v>
      </c>
      <c r="CS207" s="24">
        <f t="shared" si="185"/>
        <v>0</v>
      </c>
      <c r="CT207" s="24">
        <f>IF(AND($D207&gt;0,AV207=""),1,IF(AV207&gt;$D207,1,0))</f>
        <v>0</v>
      </c>
      <c r="CU207" s="24">
        <f t="shared" si="185"/>
        <v>0</v>
      </c>
      <c r="CV207" s="24">
        <f t="shared" si="185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6"/>
        <v>0</v>
      </c>
      <c r="E208" s="353">
        <f t="shared" si="187"/>
        <v>0</v>
      </c>
      <c r="F208" s="298">
        <f t="shared" si="187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 t="str">
        <f t="shared" si="146"/>
        <v/>
      </c>
      <c r="CB208" s="23" t="str">
        <f t="shared" si="175"/>
        <v/>
      </c>
      <c r="CC208" s="23" t="str">
        <f t="shared" si="176"/>
        <v/>
      </c>
      <c r="CD208" s="23" t="str">
        <f t="shared" si="177"/>
        <v/>
      </c>
      <c r="CE208" s="23" t="str">
        <f t="shared" si="178"/>
        <v/>
      </c>
      <c r="CF208" s="374"/>
      <c r="CG208" s="23" t="str">
        <f t="shared" si="180"/>
        <v/>
      </c>
      <c r="CH208" s="23" t="str">
        <f t="shared" si="181"/>
        <v/>
      </c>
      <c r="CO208" s="24">
        <f t="shared" si="182"/>
        <v>0</v>
      </c>
      <c r="CP208" s="24">
        <f t="shared" si="183"/>
        <v>0</v>
      </c>
      <c r="CQ208" s="24">
        <f t="shared" si="183"/>
        <v>0</v>
      </c>
      <c r="CR208" s="24">
        <f t="shared" si="184"/>
        <v>0</v>
      </c>
      <c r="CS208" s="24">
        <f t="shared" si="185"/>
        <v>0</v>
      </c>
      <c r="CT208" s="374"/>
      <c r="CU208" s="24">
        <f t="shared" si="185"/>
        <v>0</v>
      </c>
      <c r="CV208" s="24">
        <f t="shared" si="185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6"/>
        <v>0</v>
      </c>
      <c r="E209" s="343">
        <f t="shared" ref="E209:F211" si="188">SUM(AC209+AE209+AG209+AI209+AK209+AM209+AO209)</f>
        <v>0</v>
      </c>
      <c r="F209" s="372">
        <f t="shared" si="188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 t="str">
        <f t="shared" si="146"/>
        <v/>
      </c>
      <c r="CB209" s="23" t="str">
        <f t="shared" si="175"/>
        <v/>
      </c>
      <c r="CC209" s="23" t="str">
        <f t="shared" si="176"/>
        <v/>
      </c>
      <c r="CD209" s="23" t="str">
        <f t="shared" si="177"/>
        <v/>
      </c>
      <c r="CE209" s="23" t="str">
        <f t="shared" si="178"/>
        <v/>
      </c>
      <c r="CF209" s="23" t="str">
        <f t="shared" si="179"/>
        <v/>
      </c>
      <c r="CG209" s="23" t="str">
        <f t="shared" si="180"/>
        <v/>
      </c>
      <c r="CH209" s="23" t="str">
        <f t="shared" si="181"/>
        <v/>
      </c>
      <c r="CO209" s="24">
        <f t="shared" si="182"/>
        <v>0</v>
      </c>
      <c r="CP209" s="24">
        <f t="shared" si="183"/>
        <v>0</v>
      </c>
      <c r="CQ209" s="24">
        <f t="shared" si="183"/>
        <v>0</v>
      </c>
      <c r="CR209" s="24">
        <f t="shared" si="184"/>
        <v>0</v>
      </c>
      <c r="CS209" s="24">
        <f t="shared" si="185"/>
        <v>0</v>
      </c>
      <c r="CT209" s="24">
        <f>IF(AND($D209&gt;0,AV209=""),1,IF(AV209&gt;$D209,1,0))</f>
        <v>0</v>
      </c>
      <c r="CU209" s="24">
        <f t="shared" si="185"/>
        <v>0</v>
      </c>
      <c r="CV209" s="24">
        <f t="shared" si="185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6"/>
        <v>0</v>
      </c>
      <c r="E210" s="343">
        <f t="shared" si="188"/>
        <v>0</v>
      </c>
      <c r="F210" s="372">
        <f t="shared" si="188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 t="str">
        <f t="shared" si="146"/>
        <v/>
      </c>
      <c r="CB210" s="23" t="str">
        <f t="shared" si="175"/>
        <v/>
      </c>
      <c r="CC210" s="23" t="str">
        <f t="shared" si="176"/>
        <v/>
      </c>
      <c r="CD210" s="23" t="str">
        <f t="shared" si="177"/>
        <v/>
      </c>
      <c r="CE210" s="23" t="str">
        <f t="shared" si="178"/>
        <v/>
      </c>
      <c r="CF210" s="374"/>
      <c r="CG210" s="23" t="str">
        <f t="shared" si="180"/>
        <v/>
      </c>
      <c r="CH210" s="23" t="str">
        <f t="shared" si="181"/>
        <v/>
      </c>
      <c r="CO210" s="24">
        <f t="shared" si="182"/>
        <v>0</v>
      </c>
      <c r="CP210" s="24">
        <f t="shared" si="183"/>
        <v>0</v>
      </c>
      <c r="CQ210" s="24">
        <f t="shared" si="183"/>
        <v>0</v>
      </c>
      <c r="CR210" s="24">
        <f t="shared" si="184"/>
        <v>0</v>
      </c>
      <c r="CS210" s="24">
        <f t="shared" si="185"/>
        <v>0</v>
      </c>
      <c r="CT210" s="374"/>
      <c r="CU210" s="24">
        <f t="shared" si="185"/>
        <v>0</v>
      </c>
      <c r="CV210" s="24">
        <f t="shared" si="185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6"/>
        <v>0</v>
      </c>
      <c r="E211" s="353">
        <f t="shared" si="188"/>
        <v>0</v>
      </c>
      <c r="F211" s="298">
        <f t="shared" si="188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 t="str">
        <f t="shared" si="146"/>
        <v/>
      </c>
      <c r="CB211" s="23" t="str">
        <f t="shared" si="175"/>
        <v/>
      </c>
      <c r="CC211" s="23" t="str">
        <f t="shared" si="176"/>
        <v/>
      </c>
      <c r="CD211" s="23" t="str">
        <f t="shared" si="177"/>
        <v/>
      </c>
      <c r="CE211" s="23" t="str">
        <f t="shared" si="178"/>
        <v/>
      </c>
      <c r="CF211" s="374"/>
      <c r="CG211" s="23" t="str">
        <f t="shared" si="180"/>
        <v/>
      </c>
      <c r="CH211" s="23" t="str">
        <f t="shared" si="181"/>
        <v/>
      </c>
      <c r="CO211" s="24">
        <f t="shared" si="182"/>
        <v>0</v>
      </c>
      <c r="CP211" s="24">
        <f t="shared" si="183"/>
        <v>0</v>
      </c>
      <c r="CQ211" s="24">
        <f t="shared" si="183"/>
        <v>0</v>
      </c>
      <c r="CR211" s="24">
        <f t="shared" si="184"/>
        <v>0</v>
      </c>
      <c r="CS211" s="24">
        <f t="shared" si="185"/>
        <v>0</v>
      </c>
      <c r="CT211" s="374"/>
      <c r="CU211" s="24">
        <f t="shared" si="185"/>
        <v>0</v>
      </c>
      <c r="CV211" s="24">
        <f t="shared" si="185"/>
        <v>0</v>
      </c>
    </row>
    <row r="212" spans="1:100" ht="15" customHeight="1" x14ac:dyDescent="0.25">
      <c r="A212" s="1562" t="s">
        <v>235</v>
      </c>
      <c r="B212" s="1587" t="s">
        <v>236</v>
      </c>
      <c r="C212" s="1550"/>
      <c r="D212" s="901">
        <f t="shared" si="186"/>
        <v>0</v>
      </c>
      <c r="E212" s="926">
        <f t="shared" ref="E212:F216" si="189">SUM(AK212)</f>
        <v>0</v>
      </c>
      <c r="F212" s="927">
        <f t="shared" si="189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 t="str">
        <f t="shared" si="146"/>
        <v/>
      </c>
      <c r="CB212" s="23" t="str">
        <f t="shared" si="175"/>
        <v/>
      </c>
      <c r="CC212" s="374"/>
      <c r="CD212" s="374"/>
      <c r="CE212" s="23" t="str">
        <f t="shared" si="178"/>
        <v/>
      </c>
      <c r="CF212" s="23" t="str">
        <f t="shared" si="179"/>
        <v/>
      </c>
      <c r="CG212" s="23" t="str">
        <f t="shared" si="180"/>
        <v/>
      </c>
      <c r="CH212" s="23" t="str">
        <f t="shared" si="181"/>
        <v/>
      </c>
      <c r="CO212" s="24">
        <f t="shared" si="182"/>
        <v>0</v>
      </c>
      <c r="CP212" s="24">
        <f t="shared" si="183"/>
        <v>0</v>
      </c>
      <c r="CQ212" s="374"/>
      <c r="CR212" s="374"/>
      <c r="CS212" s="24">
        <f t="shared" si="185"/>
        <v>0</v>
      </c>
      <c r="CT212" s="24">
        <f>IF(AND($D212&gt;0,AV212=""),1,IF(AV212&gt;$D212,1,0))</f>
        <v>0</v>
      </c>
      <c r="CU212" s="24">
        <f t="shared" si="185"/>
        <v>0</v>
      </c>
      <c r="CV212" s="24">
        <f t="shared" si="185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6"/>
        <v>0</v>
      </c>
      <c r="E213" s="821">
        <f t="shared" si="189"/>
        <v>0</v>
      </c>
      <c r="F213" s="372">
        <f t="shared" si="189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 t="str">
        <f t="shared" si="146"/>
        <v/>
      </c>
      <c r="CB213" s="23" t="str">
        <f t="shared" si="175"/>
        <v/>
      </c>
      <c r="CC213" s="374"/>
      <c r="CD213" s="374"/>
      <c r="CE213" s="23" t="str">
        <f t="shared" si="178"/>
        <v/>
      </c>
      <c r="CF213" s="23" t="str">
        <f t="shared" si="179"/>
        <v/>
      </c>
      <c r="CG213" s="23" t="str">
        <f t="shared" si="180"/>
        <v/>
      </c>
      <c r="CH213" s="23" t="str">
        <f t="shared" si="181"/>
        <v/>
      </c>
      <c r="CO213" s="24">
        <f t="shared" si="182"/>
        <v>0</v>
      </c>
      <c r="CP213" s="24">
        <f t="shared" si="183"/>
        <v>0</v>
      </c>
      <c r="CQ213" s="374"/>
      <c r="CR213" s="374"/>
      <c r="CS213" s="24">
        <f t="shared" si="185"/>
        <v>0</v>
      </c>
      <c r="CT213" s="24">
        <f>IF(AND($D213&gt;0,AV213=""),1,IF(AV213&gt;$D213,1,0))</f>
        <v>0</v>
      </c>
      <c r="CU213" s="24">
        <f t="shared" si="185"/>
        <v>0</v>
      </c>
      <c r="CV213" s="24">
        <f t="shared" si="185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6"/>
        <v>0</v>
      </c>
      <c r="E214" s="353">
        <f t="shared" si="189"/>
        <v>0</v>
      </c>
      <c r="F214" s="298">
        <f t="shared" si="189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 t="str">
        <f t="shared" si="146"/>
        <v/>
      </c>
      <c r="CB214" s="23" t="str">
        <f t="shared" si="175"/>
        <v/>
      </c>
      <c r="CC214" s="374"/>
      <c r="CD214" s="374"/>
      <c r="CE214" s="23" t="str">
        <f t="shared" si="178"/>
        <v/>
      </c>
      <c r="CF214" s="374"/>
      <c r="CG214" s="23" t="str">
        <f t="shared" si="180"/>
        <v/>
      </c>
      <c r="CH214" s="23" t="str">
        <f t="shared" si="181"/>
        <v/>
      </c>
      <c r="CO214" s="24">
        <f t="shared" si="182"/>
        <v>0</v>
      </c>
      <c r="CP214" s="24">
        <f t="shared" si="183"/>
        <v>0</v>
      </c>
      <c r="CQ214" s="374"/>
      <c r="CR214" s="374"/>
      <c r="CS214" s="24">
        <f t="shared" si="185"/>
        <v>0</v>
      </c>
      <c r="CT214" s="374"/>
      <c r="CU214" s="24">
        <f t="shared" si="185"/>
        <v>0</v>
      </c>
      <c r="CV214" s="24">
        <f t="shared" si="185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6"/>
        <v>0</v>
      </c>
      <c r="E215" s="343">
        <f t="shared" si="189"/>
        <v>0</v>
      </c>
      <c r="F215" s="372">
        <f t="shared" si="189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 t="str">
        <f t="shared" si="146"/>
        <v/>
      </c>
      <c r="CB215" s="23" t="str">
        <f t="shared" si="175"/>
        <v/>
      </c>
      <c r="CC215" s="374"/>
      <c r="CD215" s="374"/>
      <c r="CE215" s="23" t="str">
        <f t="shared" si="178"/>
        <v/>
      </c>
      <c r="CF215" s="23" t="str">
        <f t="shared" si="179"/>
        <v/>
      </c>
      <c r="CG215" s="23" t="str">
        <f t="shared" si="180"/>
        <v/>
      </c>
      <c r="CH215" s="23" t="str">
        <f t="shared" si="181"/>
        <v/>
      </c>
      <c r="CO215" s="24">
        <f t="shared" si="182"/>
        <v>0</v>
      </c>
      <c r="CP215" s="24">
        <f t="shared" si="183"/>
        <v>0</v>
      </c>
      <c r="CQ215" s="374"/>
      <c r="CR215" s="374"/>
      <c r="CS215" s="24">
        <f t="shared" si="185"/>
        <v>0</v>
      </c>
      <c r="CT215" s="24">
        <f>IF(AND($D215&gt;0,AV215=""),1,IF(AV215&gt;$D215,1,0))</f>
        <v>0</v>
      </c>
      <c r="CU215" s="24">
        <f t="shared" si="185"/>
        <v>0</v>
      </c>
      <c r="CV215" s="24">
        <f t="shared" si="185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6"/>
        <v>0</v>
      </c>
      <c r="E216" s="343">
        <f t="shared" si="189"/>
        <v>0</v>
      </c>
      <c r="F216" s="372">
        <f t="shared" si="189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 t="str">
        <f t="shared" si="146"/>
        <v/>
      </c>
      <c r="CB216" s="23" t="str">
        <f t="shared" si="175"/>
        <v/>
      </c>
      <c r="CC216" s="374"/>
      <c r="CD216" s="374"/>
      <c r="CE216" s="23" t="str">
        <f t="shared" si="178"/>
        <v/>
      </c>
      <c r="CF216" s="374"/>
      <c r="CG216" s="23" t="str">
        <f t="shared" si="180"/>
        <v/>
      </c>
      <c r="CH216" s="23" t="str">
        <f t="shared" si="181"/>
        <v/>
      </c>
      <c r="CO216" s="24">
        <f t="shared" si="182"/>
        <v>0</v>
      </c>
      <c r="CP216" s="24">
        <f t="shared" si="183"/>
        <v>0</v>
      </c>
      <c r="CQ216" s="374"/>
      <c r="CR216" s="374"/>
      <c r="CS216" s="24">
        <f t="shared" si="185"/>
        <v>0</v>
      </c>
      <c r="CT216" s="374"/>
      <c r="CU216" s="24">
        <f t="shared" si="185"/>
        <v>0</v>
      </c>
      <c r="CV216" s="24">
        <f t="shared" si="185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6"/>
        <v>0</v>
      </c>
      <c r="E217" s="821">
        <f t="shared" ref="E217:F219" si="190">SUM(Y217+AA217+AC217+AE217+AG217+AI217+AK217+AM217+AO217)</f>
        <v>0</v>
      </c>
      <c r="F217" s="928">
        <f t="shared" si="190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 t="str">
        <f t="shared" si="146"/>
        <v/>
      </c>
      <c r="CB217" s="23" t="str">
        <f t="shared" si="175"/>
        <v/>
      </c>
      <c r="CC217" s="23" t="str">
        <f t="shared" si="176"/>
        <v/>
      </c>
      <c r="CD217" s="23" t="str">
        <f t="shared" si="177"/>
        <v/>
      </c>
      <c r="CE217" s="23" t="str">
        <f t="shared" si="178"/>
        <v/>
      </c>
      <c r="CF217" s="23" t="str">
        <f t="shared" si="179"/>
        <v/>
      </c>
      <c r="CG217" s="23" t="str">
        <f t="shared" si="180"/>
        <v/>
      </c>
      <c r="CH217" s="23" t="str">
        <f t="shared" si="181"/>
        <v/>
      </c>
      <c r="CO217" s="24">
        <f t="shared" si="182"/>
        <v>0</v>
      </c>
      <c r="CP217" s="24">
        <f t="shared" si="183"/>
        <v>0</v>
      </c>
      <c r="CQ217" s="24">
        <f t="shared" si="183"/>
        <v>0</v>
      </c>
      <c r="CR217" s="24">
        <f t="shared" ref="CR217:CR226" si="191">IF(AND(D217&gt;0,AT217=""),1,IF(AT217&gt;D217,1,0))</f>
        <v>0</v>
      </c>
      <c r="CS217" s="24">
        <f t="shared" si="185"/>
        <v>0</v>
      </c>
      <c r="CT217" s="24">
        <f>IF(AND($D217&gt;0,AV217=""),1,IF(AV217&gt;$D217,1,0))</f>
        <v>0</v>
      </c>
      <c r="CU217" s="24">
        <f t="shared" si="185"/>
        <v>0</v>
      </c>
      <c r="CV217" s="24">
        <f t="shared" si="185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6"/>
        <v>0</v>
      </c>
      <c r="E218" s="533">
        <f t="shared" si="190"/>
        <v>0</v>
      </c>
      <c r="F218" s="294">
        <f t="shared" si="190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 t="str">
        <f t="shared" si="146"/>
        <v/>
      </c>
      <c r="CB218" s="23" t="str">
        <f t="shared" si="175"/>
        <v/>
      </c>
      <c r="CC218" s="23" t="str">
        <f t="shared" si="176"/>
        <v/>
      </c>
      <c r="CD218" s="23" t="str">
        <f t="shared" si="177"/>
        <v/>
      </c>
      <c r="CE218" s="23" t="str">
        <f t="shared" si="178"/>
        <v/>
      </c>
      <c r="CF218" s="23" t="str">
        <f t="shared" si="179"/>
        <v/>
      </c>
      <c r="CG218" s="23" t="str">
        <f t="shared" si="180"/>
        <v/>
      </c>
      <c r="CH218" s="23" t="str">
        <f t="shared" si="181"/>
        <v/>
      </c>
      <c r="CO218" s="24">
        <f t="shared" si="182"/>
        <v>0</v>
      </c>
      <c r="CP218" s="24">
        <f t="shared" ref="CP218:CQ226" si="192">IF(AND($D218&gt;0,AR218=""),1,IF(AR218&gt;$D218,1,0))</f>
        <v>0</v>
      </c>
      <c r="CQ218" s="24">
        <f t="shared" si="192"/>
        <v>0</v>
      </c>
      <c r="CR218" s="24">
        <f t="shared" si="191"/>
        <v>0</v>
      </c>
      <c r="CS218" s="24">
        <f t="shared" ref="CS218:CS226" si="193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4">IF(AND($D218&gt;0,AW218=""),1,IF(AW218&gt;$D218,1,0))</f>
        <v>0</v>
      </c>
      <c r="CV218" s="24">
        <f t="shared" si="194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6"/>
        <v>0</v>
      </c>
      <c r="E219" s="353">
        <f t="shared" si="190"/>
        <v>0</v>
      </c>
      <c r="F219" s="387">
        <f t="shared" si="190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 t="str">
        <f t="shared" si="146"/>
        <v/>
      </c>
      <c r="CB219" s="23" t="str">
        <f t="shared" si="175"/>
        <v/>
      </c>
      <c r="CC219" s="23" t="str">
        <f t="shared" si="176"/>
        <v/>
      </c>
      <c r="CD219" s="23" t="str">
        <f t="shared" si="177"/>
        <v/>
      </c>
      <c r="CE219" s="23" t="str">
        <f t="shared" si="178"/>
        <v/>
      </c>
      <c r="CF219" s="23" t="str">
        <f t="shared" si="179"/>
        <v/>
      </c>
      <c r="CG219" s="23" t="str">
        <f t="shared" si="180"/>
        <v/>
      </c>
      <c r="CH219" s="23" t="str">
        <f t="shared" si="181"/>
        <v/>
      </c>
      <c r="CO219" s="24">
        <f t="shared" si="182"/>
        <v>0</v>
      </c>
      <c r="CP219" s="24">
        <f t="shared" si="192"/>
        <v>0</v>
      </c>
      <c r="CQ219" s="24">
        <f t="shared" si="192"/>
        <v>0</v>
      </c>
      <c r="CR219" s="24">
        <f t="shared" si="191"/>
        <v>0</v>
      </c>
      <c r="CS219" s="24">
        <f t="shared" si="193"/>
        <v>0</v>
      </c>
      <c r="CT219" s="24">
        <f>IF(AND($D219&gt;0,AV219=""),1,IF(AV219&gt;$D219,1,0))</f>
        <v>0</v>
      </c>
      <c r="CU219" s="24">
        <f t="shared" si="194"/>
        <v>0</v>
      </c>
      <c r="CV219" s="24">
        <f t="shared" si="194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6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 t="str">
        <f t="shared" si="146"/>
        <v/>
      </c>
      <c r="CB220" s="23" t="str">
        <f t="shared" si="175"/>
        <v/>
      </c>
      <c r="CC220" s="23" t="str">
        <f t="shared" si="176"/>
        <v/>
      </c>
      <c r="CD220" s="23" t="str">
        <f t="shared" si="177"/>
        <v/>
      </c>
      <c r="CE220" s="23" t="str">
        <f t="shared" si="178"/>
        <v/>
      </c>
      <c r="CF220" s="374"/>
      <c r="CG220" s="23" t="str">
        <f t="shared" si="180"/>
        <v/>
      </c>
      <c r="CH220" s="23" t="str">
        <f t="shared" si="181"/>
        <v/>
      </c>
      <c r="CO220" s="24">
        <f t="shared" si="182"/>
        <v>0</v>
      </c>
      <c r="CP220" s="24">
        <f t="shared" si="192"/>
        <v>0</v>
      </c>
      <c r="CQ220" s="24">
        <f t="shared" si="192"/>
        <v>0</v>
      </c>
      <c r="CR220" s="24">
        <f t="shared" si="191"/>
        <v>0</v>
      </c>
      <c r="CS220" s="24">
        <f t="shared" si="193"/>
        <v>0</v>
      </c>
      <c r="CT220" s="374"/>
      <c r="CU220" s="24">
        <f t="shared" si="194"/>
        <v>0</v>
      </c>
      <c r="CV220" s="24">
        <f t="shared" si="194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6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 t="str">
        <f t="shared" si="146"/>
        <v/>
      </c>
      <c r="CB221" s="23" t="str">
        <f t="shared" si="175"/>
        <v/>
      </c>
      <c r="CC221" s="23" t="str">
        <f t="shared" si="176"/>
        <v/>
      </c>
      <c r="CD221" s="23" t="str">
        <f t="shared" si="177"/>
        <v/>
      </c>
      <c r="CE221" s="23" t="str">
        <f t="shared" si="178"/>
        <v/>
      </c>
      <c r="CF221" s="374"/>
      <c r="CG221" s="23" t="str">
        <f t="shared" si="180"/>
        <v/>
      </c>
      <c r="CH221" s="23" t="str">
        <f t="shared" si="181"/>
        <v/>
      </c>
      <c r="CO221" s="24">
        <f t="shared" si="182"/>
        <v>0</v>
      </c>
      <c r="CP221" s="24">
        <f t="shared" si="192"/>
        <v>0</v>
      </c>
      <c r="CQ221" s="24">
        <f t="shared" si="192"/>
        <v>0</v>
      </c>
      <c r="CR221" s="24">
        <f t="shared" si="191"/>
        <v>0</v>
      </c>
      <c r="CS221" s="24">
        <f t="shared" si="193"/>
        <v>0</v>
      </c>
      <c r="CT221" s="374"/>
      <c r="CU221" s="24">
        <f t="shared" si="194"/>
        <v>0</v>
      </c>
      <c r="CV221" s="24">
        <f t="shared" si="194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6"/>
        <v>0</v>
      </c>
      <c r="E222" s="712">
        <f t="shared" ref="E222:F226" si="195">SUM(AA222+AC222+AE222+AG222+AI222+AK222+AM222+AO222)</f>
        <v>0</v>
      </c>
      <c r="F222" s="928">
        <f t="shared" si="195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 t="str">
        <f t="shared" si="146"/>
        <v/>
      </c>
      <c r="CB222" s="23" t="str">
        <f t="shared" si="175"/>
        <v/>
      </c>
      <c r="CC222" s="23" t="str">
        <f t="shared" si="176"/>
        <v/>
      </c>
      <c r="CD222" s="23" t="str">
        <f t="shared" si="177"/>
        <v/>
      </c>
      <c r="CE222" s="23" t="str">
        <f t="shared" si="178"/>
        <v/>
      </c>
      <c r="CF222" s="23" t="str">
        <f t="shared" si="179"/>
        <v/>
      </c>
      <c r="CG222" s="23" t="str">
        <f t="shared" si="180"/>
        <v/>
      </c>
      <c r="CH222" s="23" t="str">
        <f t="shared" si="181"/>
        <v/>
      </c>
      <c r="CO222" s="24">
        <f t="shared" si="182"/>
        <v>0</v>
      </c>
      <c r="CP222" s="24">
        <f t="shared" si="192"/>
        <v>0</v>
      </c>
      <c r="CQ222" s="24">
        <f t="shared" si="192"/>
        <v>0</v>
      </c>
      <c r="CR222" s="24">
        <f t="shared" si="191"/>
        <v>0</v>
      </c>
      <c r="CS222" s="24">
        <f t="shared" si="193"/>
        <v>0</v>
      </c>
      <c r="CT222" s="24">
        <f>IF(AND($D222&gt;0,AV222=""),1,IF(AV222&gt;$D222,1,0))</f>
        <v>0</v>
      </c>
      <c r="CU222" s="24">
        <f t="shared" si="194"/>
        <v>0</v>
      </c>
      <c r="CV222" s="24">
        <f t="shared" si="194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6"/>
        <v>0</v>
      </c>
      <c r="E223" s="393">
        <f t="shared" si="195"/>
        <v>0</v>
      </c>
      <c r="F223" s="387">
        <f t="shared" si="195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 t="str">
        <f t="shared" si="146"/>
        <v/>
      </c>
      <c r="CB223" s="23" t="str">
        <f t="shared" si="175"/>
        <v/>
      </c>
      <c r="CC223" s="23" t="str">
        <f t="shared" si="176"/>
        <v/>
      </c>
      <c r="CD223" s="23" t="str">
        <f t="shared" si="177"/>
        <v/>
      </c>
      <c r="CE223" s="23" t="str">
        <f t="shared" si="178"/>
        <v/>
      </c>
      <c r="CF223" s="374"/>
      <c r="CG223" s="23" t="str">
        <f t="shared" si="180"/>
        <v/>
      </c>
      <c r="CH223" s="23" t="str">
        <f t="shared" si="181"/>
        <v/>
      </c>
      <c r="CO223" s="24">
        <f t="shared" si="182"/>
        <v>0</v>
      </c>
      <c r="CP223" s="24">
        <f t="shared" si="192"/>
        <v>0</v>
      </c>
      <c r="CQ223" s="24">
        <f t="shared" si="192"/>
        <v>0</v>
      </c>
      <c r="CR223" s="24">
        <f t="shared" si="191"/>
        <v>0</v>
      </c>
      <c r="CS223" s="24">
        <f t="shared" si="193"/>
        <v>0</v>
      </c>
      <c r="CT223" s="374"/>
      <c r="CU223" s="24">
        <f t="shared" si="194"/>
        <v>0</v>
      </c>
      <c r="CV223" s="24">
        <f t="shared" si="194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6"/>
        <v>0</v>
      </c>
      <c r="E224" s="343">
        <f t="shared" si="195"/>
        <v>0</v>
      </c>
      <c r="F224" s="289">
        <f t="shared" si="195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 t="str">
        <f t="shared" si="146"/>
        <v/>
      </c>
      <c r="CB224" s="23" t="str">
        <f t="shared" si="175"/>
        <v/>
      </c>
      <c r="CC224" s="23" t="str">
        <f t="shared" si="176"/>
        <v/>
      </c>
      <c r="CD224" s="23" t="str">
        <f t="shared" si="177"/>
        <v/>
      </c>
      <c r="CE224" s="23" t="str">
        <f t="shared" si="178"/>
        <v/>
      </c>
      <c r="CF224" s="23" t="str">
        <f t="shared" si="179"/>
        <v/>
      </c>
      <c r="CG224" s="23" t="str">
        <f t="shared" si="180"/>
        <v/>
      </c>
      <c r="CH224" s="23" t="str">
        <f t="shared" si="181"/>
        <v/>
      </c>
      <c r="CO224" s="24">
        <f t="shared" si="182"/>
        <v>0</v>
      </c>
      <c r="CP224" s="24">
        <f t="shared" si="192"/>
        <v>0</v>
      </c>
      <c r="CQ224" s="24">
        <f t="shared" si="192"/>
        <v>0</v>
      </c>
      <c r="CR224" s="24">
        <f t="shared" si="191"/>
        <v>0</v>
      </c>
      <c r="CS224" s="24">
        <f t="shared" si="193"/>
        <v>0</v>
      </c>
      <c r="CT224" s="24">
        <f>IF(AND($D224&gt;0,AV224=""),1,IF(AV224&gt;$D224,1,0))</f>
        <v>0</v>
      </c>
      <c r="CU224" s="24">
        <f t="shared" si="194"/>
        <v>0</v>
      </c>
      <c r="CV224" s="24">
        <f t="shared" si="194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6"/>
        <v>0</v>
      </c>
      <c r="E225" s="343">
        <f t="shared" si="195"/>
        <v>0</v>
      </c>
      <c r="F225" s="294">
        <f t="shared" si="195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 t="str">
        <f t="shared" si="146"/>
        <v/>
      </c>
      <c r="CB225" s="23" t="str">
        <f t="shared" si="175"/>
        <v/>
      </c>
      <c r="CC225" s="23" t="str">
        <f t="shared" si="176"/>
        <v/>
      </c>
      <c r="CD225" s="23" t="str">
        <f t="shared" si="177"/>
        <v/>
      </c>
      <c r="CE225" s="23" t="str">
        <f t="shared" si="178"/>
        <v/>
      </c>
      <c r="CF225" s="374"/>
      <c r="CG225" s="23" t="str">
        <f t="shared" si="180"/>
        <v/>
      </c>
      <c r="CH225" s="23" t="str">
        <f t="shared" si="181"/>
        <v/>
      </c>
      <c r="CO225" s="24">
        <f t="shared" si="182"/>
        <v>0</v>
      </c>
      <c r="CP225" s="24">
        <f t="shared" si="192"/>
        <v>0</v>
      </c>
      <c r="CQ225" s="24">
        <f t="shared" si="192"/>
        <v>0</v>
      </c>
      <c r="CR225" s="24">
        <f t="shared" si="191"/>
        <v>0</v>
      </c>
      <c r="CS225" s="24">
        <f t="shared" si="193"/>
        <v>0</v>
      </c>
      <c r="CT225" s="374"/>
      <c r="CU225" s="24">
        <f t="shared" si="194"/>
        <v>0</v>
      </c>
      <c r="CV225" s="24">
        <f t="shared" si="194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6"/>
        <v>0</v>
      </c>
      <c r="E226" s="396">
        <f t="shared" si="195"/>
        <v>0</v>
      </c>
      <c r="F226" s="387">
        <f t="shared" si="195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 t="str">
        <f t="shared" si="146"/>
        <v/>
      </c>
      <c r="CB226" s="23" t="str">
        <f t="shared" si="175"/>
        <v/>
      </c>
      <c r="CC226" s="23" t="str">
        <f t="shared" si="176"/>
        <v/>
      </c>
      <c r="CD226" s="23" t="str">
        <f t="shared" si="177"/>
        <v/>
      </c>
      <c r="CE226" s="23" t="str">
        <f t="shared" si="178"/>
        <v/>
      </c>
      <c r="CF226" s="374"/>
      <c r="CG226" s="23" t="str">
        <f t="shared" si="180"/>
        <v/>
      </c>
      <c r="CH226" s="23" t="str">
        <f t="shared" si="181"/>
        <v/>
      </c>
      <c r="CO226" s="24">
        <f t="shared" si="182"/>
        <v>0</v>
      </c>
      <c r="CP226" s="24">
        <f t="shared" si="192"/>
        <v>0</v>
      </c>
      <c r="CQ226" s="24">
        <f t="shared" si="192"/>
        <v>0</v>
      </c>
      <c r="CR226" s="24">
        <f t="shared" si="191"/>
        <v>0</v>
      </c>
      <c r="CS226" s="24">
        <f t="shared" si="193"/>
        <v>0</v>
      </c>
      <c r="CT226" s="374"/>
      <c r="CU226" s="24">
        <f t="shared" si="194"/>
        <v>0</v>
      </c>
      <c r="CV226" s="24">
        <f t="shared" si="194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6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545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554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566" t="s">
        <v>14</v>
      </c>
      <c r="H229" s="1557"/>
      <c r="I229" s="1545" t="s">
        <v>15</v>
      </c>
      <c r="J229" s="1546"/>
      <c r="K229" s="1553" t="s">
        <v>16</v>
      </c>
      <c r="L229" s="1546"/>
      <c r="M229" s="1545" t="s">
        <v>17</v>
      </c>
      <c r="N229" s="1546"/>
      <c r="O229" s="1545" t="s">
        <v>18</v>
      </c>
      <c r="P229" s="1546"/>
      <c r="Q229" s="1545" t="s">
        <v>19</v>
      </c>
      <c r="R229" s="1546"/>
      <c r="S229" s="1545" t="s">
        <v>20</v>
      </c>
      <c r="T229" s="1546"/>
      <c r="U229" s="1545" t="s">
        <v>21</v>
      </c>
      <c r="V229" s="1546"/>
      <c r="W229" s="1545" t="s">
        <v>22</v>
      </c>
      <c r="X229" s="1546"/>
      <c r="Y229" s="1545" t="s">
        <v>23</v>
      </c>
      <c r="Z229" s="1550"/>
      <c r="AA229" s="1545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878" t="s">
        <v>32</v>
      </c>
      <c r="E230" s="839" t="s">
        <v>33</v>
      </c>
      <c r="F230" s="827" t="s">
        <v>34</v>
      </c>
      <c r="G230" s="824" t="s">
        <v>33</v>
      </c>
      <c r="H230" s="827" t="s">
        <v>34</v>
      </c>
      <c r="I230" s="824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7">IF(AND($D231&gt;0,AH231=""),1,IF(AH231&gt;$D231,1,0))</f>
        <v>0</v>
      </c>
      <c r="CR231" s="173">
        <f t="shared" si="197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8">SUM(AE232:AG232)</f>
        <v>0</v>
      </c>
      <c r="AE232" s="22"/>
      <c r="AF232" s="22"/>
      <c r="AG232" s="405"/>
      <c r="AH232" s="21"/>
      <c r="AI232" s="18"/>
      <c r="AJ232" t="str">
        <f t="shared" ref="AJ232:AJ236" si="199">CA232&amp;CB232&amp;CC232&amp;CD232</f>
        <v/>
      </c>
      <c r="CA232" s="23" t="str">
        <f t="shared" ref="CA232:CA234" si="200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201">IF((AD232)&gt;D232," * El Total de actividades de JUNJI + INTEGRA + MINEDUC no puede ser mayor al Total Ambos Sexos.","")</f>
        <v/>
      </c>
      <c r="CC232" s="23" t="str">
        <f t="shared" ref="CC232:CC234" si="202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3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7"/>
        <v>0</v>
      </c>
      <c r="CR232" s="173">
        <f t="shared" si="197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4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8"/>
        <v>0</v>
      </c>
      <c r="AE233" s="407"/>
      <c r="AF233" s="22"/>
      <c r="AG233" s="405"/>
      <c r="AH233" s="21"/>
      <c r="AI233" s="18"/>
      <c r="AJ233" t="str">
        <f t="shared" si="199"/>
        <v/>
      </c>
      <c r="CA233" s="23" t="str">
        <f t="shared" si="200"/>
        <v/>
      </c>
      <c r="CB233" s="23" t="str">
        <f t="shared" si="201"/>
        <v/>
      </c>
      <c r="CC233" s="23" t="str">
        <f t="shared" si="202"/>
        <v/>
      </c>
      <c r="CD233" s="23" t="str">
        <f t="shared" si="203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7"/>
        <v>0</v>
      </c>
      <c r="CR233" s="173">
        <f t="shared" si="197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4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9"/>
        <v/>
      </c>
      <c r="CA234" s="23" t="str">
        <f t="shared" si="200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202"/>
        <v/>
      </c>
      <c r="CD234" s="23" t="str">
        <f t="shared" si="203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7"/>
        <v>0</v>
      </c>
      <c r="CR234" s="173">
        <f t="shared" si="197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8"/>
        <v>0</v>
      </c>
      <c r="AE235" s="407"/>
      <c r="AF235" s="407"/>
      <c r="AG235" s="418"/>
      <c r="AH235" s="419"/>
      <c r="AI235" s="413"/>
      <c r="AJ235" t="str">
        <f t="shared" si="199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8"/>
        <v>0</v>
      </c>
      <c r="AE236" s="246"/>
      <c r="AF236" s="246"/>
      <c r="AG236" s="425"/>
      <c r="AH236" s="426"/>
      <c r="AI236" s="318"/>
      <c r="AJ236" t="str">
        <f t="shared" si="199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878" t="s">
        <v>32</v>
      </c>
      <c r="E240" s="839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5">IF(AND($D241&gt;0,G241=""),1,IF(G241&gt;$D241,1,0))</f>
        <v>0</v>
      </c>
      <c r="CP241" s="173">
        <f t="shared" si="205"/>
        <v>0</v>
      </c>
      <c r="CQ241" s="173">
        <f t="shared" si="205"/>
        <v>0</v>
      </c>
      <c r="CR241" s="173">
        <f t="shared" si="205"/>
        <v>0</v>
      </c>
      <c r="CS241" s="173">
        <f t="shared" si="205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13</v>
      </c>
      <c r="E242" s="547">
        <v>7</v>
      </c>
      <c r="F242" s="620">
        <v>6</v>
      </c>
      <c r="G242" s="608">
        <v>0</v>
      </c>
      <c r="H242" s="559">
        <v>11</v>
      </c>
      <c r="I242" s="559">
        <v>2</v>
      </c>
      <c r="J242" s="559">
        <v>0</v>
      </c>
      <c r="K242" s="548">
        <v>0</v>
      </c>
      <c r="L242" t="str">
        <f t="shared" ref="L242:L245" si="206">CA242&amp;CB242&amp;CC242&amp;CD242&amp;CE242</f>
        <v/>
      </c>
      <c r="CA242" s="23" t="str">
        <f t="shared" ref="CA242:CA243" si="207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8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9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10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11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5"/>
        <v>0</v>
      </c>
      <c r="CP242" s="173">
        <f t="shared" si="205"/>
        <v>0</v>
      </c>
      <c r="CQ242" s="173">
        <f t="shared" si="205"/>
        <v>0</v>
      </c>
      <c r="CR242" s="173">
        <f t="shared" si="205"/>
        <v>0</v>
      </c>
      <c r="CS242" s="173">
        <f t="shared" si="205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6"/>
        <v/>
      </c>
      <c r="CA243" s="23" t="str">
        <f t="shared" si="207"/>
        <v/>
      </c>
      <c r="CB243" s="23" t="str">
        <f t="shared" si="208"/>
        <v/>
      </c>
      <c r="CC243" s="23" t="str">
        <f t="shared" si="209"/>
        <v/>
      </c>
      <c r="CD243" s="23" t="str">
        <f t="shared" si="210"/>
        <v/>
      </c>
      <c r="CE243" s="23" t="str">
        <f t="shared" si="211"/>
        <v/>
      </c>
      <c r="CO243" s="173">
        <f t="shared" si="205"/>
        <v>0</v>
      </c>
      <c r="CP243" s="173">
        <f t="shared" si="205"/>
        <v>0</v>
      </c>
      <c r="CQ243" s="173">
        <f t="shared" si="205"/>
        <v>0</v>
      </c>
      <c r="CR243" s="173">
        <f t="shared" si="205"/>
        <v>0</v>
      </c>
      <c r="CS243" s="173">
        <f t="shared" si="205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42</v>
      </c>
      <c r="E244" s="547">
        <v>16</v>
      </c>
      <c r="F244" s="618">
        <v>26</v>
      </c>
      <c r="G244" s="550">
        <v>0</v>
      </c>
      <c r="H244" s="559">
        <v>41</v>
      </c>
      <c r="I244" s="559">
        <v>0</v>
      </c>
      <c r="J244" s="559">
        <v>1</v>
      </c>
      <c r="K244" s="548">
        <v>0</v>
      </c>
      <c r="L244" t="str">
        <f t="shared" si="206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5"/>
        <v>0</v>
      </c>
      <c r="CP244" s="173">
        <f t="shared" si="205"/>
        <v>0</v>
      </c>
      <c r="CQ244" s="173">
        <f t="shared" si="205"/>
        <v>0</v>
      </c>
      <c r="CR244" s="173">
        <f t="shared" si="205"/>
        <v>0</v>
      </c>
      <c r="CS244" s="173">
        <f t="shared" si="205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6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8"/>
        <v/>
      </c>
      <c r="CC245" s="23" t="str">
        <f t="shared" si="209"/>
        <v/>
      </c>
      <c r="CD245" s="23" t="str">
        <f t="shared" si="210"/>
        <v/>
      </c>
      <c r="CE245" s="23" t="str">
        <f t="shared" si="211"/>
        <v/>
      </c>
      <c r="CO245" s="173">
        <f t="shared" si="205"/>
        <v>0</v>
      </c>
      <c r="CP245" s="173">
        <f t="shared" si="205"/>
        <v>0</v>
      </c>
      <c r="CQ245" s="173">
        <f t="shared" si="205"/>
        <v>0</v>
      </c>
      <c r="CR245" s="173">
        <f t="shared" si="205"/>
        <v>0</v>
      </c>
      <c r="CS245" s="173">
        <f t="shared" si="205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6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545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554"/>
      <c r="AM247" s="1555" t="s">
        <v>68</v>
      </c>
      <c r="AN247" s="1574" t="s">
        <v>279</v>
      </c>
      <c r="AO247" s="1575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566" t="s">
        <v>285</v>
      </c>
      <c r="H248" s="1557"/>
      <c r="I248" s="1545" t="s">
        <v>17</v>
      </c>
      <c r="J248" s="1546"/>
      <c r="K248" s="1545" t="s">
        <v>18</v>
      </c>
      <c r="L248" s="1546"/>
      <c r="M248" s="1545" t="s">
        <v>19</v>
      </c>
      <c r="N248" s="1546"/>
      <c r="O248" s="1545" t="s">
        <v>20</v>
      </c>
      <c r="P248" s="1546"/>
      <c r="Q248" s="1545" t="s">
        <v>21</v>
      </c>
      <c r="R248" s="1546"/>
      <c r="S248" s="1545" t="s">
        <v>22</v>
      </c>
      <c r="T248" s="1546"/>
      <c r="U248" s="1545" t="s">
        <v>23</v>
      </c>
      <c r="V248" s="1550"/>
      <c r="W248" s="1545" t="s">
        <v>24</v>
      </c>
      <c r="X248" s="1550"/>
      <c r="Y248" s="1545" t="s">
        <v>286</v>
      </c>
      <c r="Z248" s="1550"/>
      <c r="AA248" s="1545" t="s">
        <v>287</v>
      </c>
      <c r="AB248" s="1550"/>
      <c r="AC248" s="1545" t="s">
        <v>288</v>
      </c>
      <c r="AD248" s="1550"/>
      <c r="AE248" s="1545" t="s">
        <v>289</v>
      </c>
      <c r="AF248" s="1550"/>
      <c r="AG248" s="1545" t="s">
        <v>29</v>
      </c>
      <c r="AH248" s="1550"/>
      <c r="AI248" s="1545" t="s">
        <v>30</v>
      </c>
      <c r="AJ248" s="1550"/>
      <c r="AK248" s="1545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11</v>
      </c>
      <c r="E250" s="139">
        <f>SUM(G250++I250+K250+M250+O250+Q250+S250+U250+W250+Y250+AA250+AC250+AE250+AG250+AI250+AK250)</f>
        <v>4</v>
      </c>
      <c r="F250" s="812">
        <f>SUM(H250++J250+L250+N250+P250+R250+T250+V250+X250+Z250+AB250+AD250+AF250+AH250+AJ250+AL250)</f>
        <v>7</v>
      </c>
      <c r="G250" s="716">
        <v>0</v>
      </c>
      <c r="H250" s="443">
        <v>0</v>
      </c>
      <c r="I250" s="818">
        <v>0</v>
      </c>
      <c r="J250" s="443">
        <v>0</v>
      </c>
      <c r="K250" s="818">
        <v>0</v>
      </c>
      <c r="L250" s="443">
        <v>0</v>
      </c>
      <c r="M250" s="818">
        <v>0</v>
      </c>
      <c r="N250" s="443">
        <v>0</v>
      </c>
      <c r="O250" s="818">
        <v>0</v>
      </c>
      <c r="P250" s="443">
        <v>0</v>
      </c>
      <c r="Q250" s="818">
        <v>1</v>
      </c>
      <c r="R250" s="443">
        <v>2</v>
      </c>
      <c r="S250" s="818">
        <v>0</v>
      </c>
      <c r="T250" s="819">
        <v>1</v>
      </c>
      <c r="U250" s="818">
        <v>2</v>
      </c>
      <c r="V250" s="819">
        <v>2</v>
      </c>
      <c r="W250" s="818">
        <v>0</v>
      </c>
      <c r="X250" s="819">
        <v>1</v>
      </c>
      <c r="Y250" s="818">
        <v>0</v>
      </c>
      <c r="Z250" s="819">
        <v>0</v>
      </c>
      <c r="AA250" s="818">
        <v>0</v>
      </c>
      <c r="AB250" s="819">
        <v>0</v>
      </c>
      <c r="AC250" s="818">
        <v>0</v>
      </c>
      <c r="AD250" s="819">
        <v>0</v>
      </c>
      <c r="AE250" s="818">
        <v>1</v>
      </c>
      <c r="AF250" s="819">
        <v>1</v>
      </c>
      <c r="AG250" s="818">
        <v>0</v>
      </c>
      <c r="AH250" s="819">
        <v>0</v>
      </c>
      <c r="AI250" s="818">
        <v>0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0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12">SUM(E251+F251)</f>
        <v>87</v>
      </c>
      <c r="E251" s="109">
        <f t="shared" ref="E251:E287" si="213">SUM(G251++I251+K251+M251+O251+Q251+S251+U251+W251+Y251+AA251+AC251+AE251+AG251+AI251+AK251)</f>
        <v>37</v>
      </c>
      <c r="F251" s="78">
        <f t="shared" ref="F251:F287" si="214">SUM(H251++J251+L251+N251+P251+R251+T251+V251+X251+Z251+AB251+AD251+AF251+AH251+AJ251+AL251)</f>
        <v>50</v>
      </c>
      <c r="G251" s="451">
        <v>2</v>
      </c>
      <c r="H251" s="452">
        <v>0</v>
      </c>
      <c r="I251" s="453">
        <v>0</v>
      </c>
      <c r="J251" s="452">
        <v>2</v>
      </c>
      <c r="K251" s="453">
        <v>4</v>
      </c>
      <c r="L251" s="452">
        <v>1</v>
      </c>
      <c r="M251" s="453">
        <v>1</v>
      </c>
      <c r="N251" s="452">
        <v>3</v>
      </c>
      <c r="O251" s="453">
        <v>0</v>
      </c>
      <c r="P251" s="452">
        <v>6</v>
      </c>
      <c r="Q251" s="453">
        <v>5</v>
      </c>
      <c r="R251" s="452">
        <v>4</v>
      </c>
      <c r="S251" s="453">
        <v>3</v>
      </c>
      <c r="T251" s="454">
        <v>4</v>
      </c>
      <c r="U251" s="453">
        <v>9</v>
      </c>
      <c r="V251" s="454">
        <v>1</v>
      </c>
      <c r="W251" s="453">
        <v>1</v>
      </c>
      <c r="X251" s="454">
        <v>4</v>
      </c>
      <c r="Y251" s="453">
        <v>3</v>
      </c>
      <c r="Z251" s="454">
        <v>0</v>
      </c>
      <c r="AA251" s="453">
        <v>3</v>
      </c>
      <c r="AB251" s="454">
        <v>2</v>
      </c>
      <c r="AC251" s="453">
        <v>1</v>
      </c>
      <c r="AD251" s="454">
        <v>7</v>
      </c>
      <c r="AE251" s="453">
        <v>2</v>
      </c>
      <c r="AF251" s="454">
        <v>8</v>
      </c>
      <c r="AG251" s="453">
        <v>1</v>
      </c>
      <c r="AH251" s="454">
        <v>3</v>
      </c>
      <c r="AI251" s="453">
        <v>0</v>
      </c>
      <c r="AJ251" s="454">
        <v>3</v>
      </c>
      <c r="AK251" s="453">
        <v>2</v>
      </c>
      <c r="AL251" s="454">
        <v>2</v>
      </c>
      <c r="AM251" s="455">
        <v>0</v>
      </c>
      <c r="AN251" s="456">
        <v>1</v>
      </c>
      <c r="AO251" s="446"/>
      <c r="AP251" s="457"/>
      <c r="AQ251" s="448"/>
      <c r="AR251" s="453">
        <v>0</v>
      </c>
      <c r="AS251" s="457"/>
      <c r="AT251" s="451">
        <v>10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5">CA251&amp;CB251&amp;CC251&amp;CD251&amp;CE251&amp;CF251&amp;CG251&amp;CH251&amp;CI251&amp;CJ251&amp;CK251&amp;CL251</f>
        <v/>
      </c>
      <c r="CA251" s="23" t="str">
        <f t="shared" ref="CA251:CA314" si="216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7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8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9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20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21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22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3">IF(AND($F251&gt;0,AM251=""),1,IF(AM251&gt;$F251,1,0))</f>
        <v>0</v>
      </c>
      <c r="CP251" s="24">
        <f t="shared" ref="CP251:CP314" si="224">IF(AND(AG251+AH251&gt;0,AN251=""),1,IF(AN251&gt;AG251+AH251,1,0))</f>
        <v>0</v>
      </c>
      <c r="CQ251" s="87"/>
      <c r="CR251" s="87"/>
      <c r="CS251" s="87"/>
      <c r="CT251" s="24">
        <f t="shared" ref="CT251:CU314" si="225">IF(AND($D251&gt;0,AR251=""),1,IF(AR251&gt;$D251,1,0))</f>
        <v>0</v>
      </c>
      <c r="CU251" s="87"/>
      <c r="CV251" s="24">
        <f t="shared" ref="CV251:CX314" si="226">IF(AND($D251&gt;0,AT251=""),1,IF(AT251&gt;$D251,1,0))</f>
        <v>0</v>
      </c>
      <c r="CW251" s="24">
        <f t="shared" si="226"/>
        <v>0</v>
      </c>
      <c r="CX251" s="87"/>
      <c r="CY251" s="24">
        <f t="shared" ref="CY251:CZ314" si="227">IF(AND($D251&gt;0,AW251=""),1,IF(AW251&gt;$D251,1,0))</f>
        <v>0</v>
      </c>
      <c r="CZ251" s="24">
        <f t="shared" si="227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12"/>
        <v>121</v>
      </c>
      <c r="E252" s="139">
        <f t="shared" si="213"/>
        <v>61</v>
      </c>
      <c r="F252" s="812">
        <f t="shared" si="214"/>
        <v>60</v>
      </c>
      <c r="G252" s="716">
        <v>7</v>
      </c>
      <c r="H252" s="443">
        <v>4</v>
      </c>
      <c r="I252" s="818">
        <v>1</v>
      </c>
      <c r="J252" s="443">
        <v>2</v>
      </c>
      <c r="K252" s="818">
        <v>0</v>
      </c>
      <c r="L252" s="443">
        <v>1</v>
      </c>
      <c r="M252" s="818">
        <v>4</v>
      </c>
      <c r="N252" s="443">
        <v>1</v>
      </c>
      <c r="O252" s="818">
        <v>1</v>
      </c>
      <c r="P252" s="443">
        <v>1</v>
      </c>
      <c r="Q252" s="818">
        <v>1</v>
      </c>
      <c r="R252" s="443">
        <v>1</v>
      </c>
      <c r="S252" s="818">
        <v>2</v>
      </c>
      <c r="T252" s="819">
        <v>2</v>
      </c>
      <c r="U252" s="818">
        <v>7</v>
      </c>
      <c r="V252" s="819">
        <v>6</v>
      </c>
      <c r="W252" s="818">
        <v>13</v>
      </c>
      <c r="X252" s="819">
        <v>14</v>
      </c>
      <c r="Y252" s="818">
        <v>9</v>
      </c>
      <c r="Z252" s="819">
        <v>5</v>
      </c>
      <c r="AA252" s="818">
        <v>9</v>
      </c>
      <c r="AB252" s="819">
        <v>10</v>
      </c>
      <c r="AC252" s="818">
        <v>1</v>
      </c>
      <c r="AD252" s="819">
        <v>6</v>
      </c>
      <c r="AE252" s="818">
        <v>2</v>
      </c>
      <c r="AF252" s="819">
        <v>3</v>
      </c>
      <c r="AG252" s="818">
        <v>0</v>
      </c>
      <c r="AH252" s="819">
        <v>1</v>
      </c>
      <c r="AI252" s="818">
        <v>2</v>
      </c>
      <c r="AJ252" s="819">
        <v>2</v>
      </c>
      <c r="AK252" s="818">
        <v>2</v>
      </c>
      <c r="AL252" s="819">
        <v>1</v>
      </c>
      <c r="AM252" s="458">
        <v>1</v>
      </c>
      <c r="AN252" s="459">
        <v>0</v>
      </c>
      <c r="AO252" s="716">
        <v>0</v>
      </c>
      <c r="AP252" s="460">
        <v>0</v>
      </c>
      <c r="AQ252" s="818">
        <v>30</v>
      </c>
      <c r="AR252" s="461">
        <v>0</v>
      </c>
      <c r="AS252" s="447"/>
      <c r="AT252" s="462">
        <v>0</v>
      </c>
      <c r="AU252" s="463">
        <v>0</v>
      </c>
      <c r="AV252" s="447"/>
      <c r="AW252" s="462">
        <v>0</v>
      </c>
      <c r="AX252" s="463">
        <v>0</v>
      </c>
      <c r="AY252" t="str">
        <f t="shared" si="215"/>
        <v/>
      </c>
      <c r="CA252" s="23" t="str">
        <f t="shared" si="216"/>
        <v/>
      </c>
      <c r="CB252" s="23" t="str">
        <f t="shared" si="217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8"/>
        <v/>
      </c>
      <c r="CG252" s="87"/>
      <c r="CH252" s="23" t="str">
        <f t="shared" si="219"/>
        <v/>
      </c>
      <c r="CI252" s="23" t="str">
        <f t="shared" si="220"/>
        <v/>
      </c>
      <c r="CJ252" s="87"/>
      <c r="CK252" s="23" t="str">
        <f t="shared" si="221"/>
        <v/>
      </c>
      <c r="CL252" s="23" t="str">
        <f t="shared" si="222"/>
        <v/>
      </c>
      <c r="CO252" s="24">
        <f t="shared" si="223"/>
        <v>0</v>
      </c>
      <c r="CP252" s="24">
        <f t="shared" si="224"/>
        <v>0</v>
      </c>
      <c r="CQ252" s="24">
        <f>IF(AND($D252&gt;0,AO252=""),1,IF(AO252&gt;$D252,1,0))</f>
        <v>0</v>
      </c>
      <c r="CR252" s="24">
        <f t="shared" ref="CR252:CS253" si="228">IF(AND($D252&gt;0,AP252=""),1,IF(AP252&gt;$D252,1,0))</f>
        <v>0</v>
      </c>
      <c r="CS252" s="24">
        <f t="shared" si="228"/>
        <v>0</v>
      </c>
      <c r="CT252" s="24">
        <f t="shared" si="225"/>
        <v>0</v>
      </c>
      <c r="CU252" s="87"/>
      <c r="CV252" s="24">
        <f t="shared" si="226"/>
        <v>0</v>
      </c>
      <c r="CW252" s="24">
        <f t="shared" si="226"/>
        <v>0</v>
      </c>
      <c r="CX252" s="87"/>
      <c r="CY252" s="24">
        <f t="shared" si="227"/>
        <v>0</v>
      </c>
      <c r="CZ252" s="24">
        <f t="shared" si="227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12"/>
        <v>146</v>
      </c>
      <c r="E253" s="465">
        <f t="shared" si="213"/>
        <v>70</v>
      </c>
      <c r="F253" s="147">
        <f t="shared" si="214"/>
        <v>76</v>
      </c>
      <c r="G253" s="466">
        <v>5</v>
      </c>
      <c r="H253" s="467">
        <v>3</v>
      </c>
      <c r="I253" s="468">
        <v>1</v>
      </c>
      <c r="J253" s="467">
        <v>0</v>
      </c>
      <c r="K253" s="468">
        <v>0</v>
      </c>
      <c r="L253" s="467">
        <v>0</v>
      </c>
      <c r="M253" s="468">
        <v>0</v>
      </c>
      <c r="N253" s="467">
        <v>0</v>
      </c>
      <c r="O253" s="468">
        <v>1</v>
      </c>
      <c r="P253" s="467">
        <v>0</v>
      </c>
      <c r="Q253" s="468">
        <v>0</v>
      </c>
      <c r="R253" s="467">
        <v>0</v>
      </c>
      <c r="S253" s="468">
        <v>5</v>
      </c>
      <c r="T253" s="469">
        <v>0</v>
      </c>
      <c r="U253" s="468">
        <v>7</v>
      </c>
      <c r="V253" s="469">
        <v>3</v>
      </c>
      <c r="W253" s="468">
        <v>14</v>
      </c>
      <c r="X253" s="469">
        <v>5</v>
      </c>
      <c r="Y253" s="468">
        <v>15</v>
      </c>
      <c r="Z253" s="469">
        <v>10</v>
      </c>
      <c r="AA253" s="468">
        <v>5</v>
      </c>
      <c r="AB253" s="469">
        <v>18</v>
      </c>
      <c r="AC253" s="468">
        <v>4</v>
      </c>
      <c r="AD253" s="469">
        <v>13</v>
      </c>
      <c r="AE253" s="468">
        <v>1</v>
      </c>
      <c r="AF253" s="469">
        <v>11</v>
      </c>
      <c r="AG253" s="468">
        <v>6</v>
      </c>
      <c r="AH253" s="469">
        <v>8</v>
      </c>
      <c r="AI253" s="468">
        <v>1</v>
      </c>
      <c r="AJ253" s="469">
        <v>2</v>
      </c>
      <c r="AK253" s="468">
        <v>5</v>
      </c>
      <c r="AL253" s="469">
        <v>3</v>
      </c>
      <c r="AM253" s="470">
        <v>1</v>
      </c>
      <c r="AN253" s="471">
        <v>3</v>
      </c>
      <c r="AO253" s="446"/>
      <c r="AP253" s="447"/>
      <c r="AQ253" s="461">
        <v>29</v>
      </c>
      <c r="AR253" s="468">
        <v>0</v>
      </c>
      <c r="AS253" s="447"/>
      <c r="AT253" s="466">
        <v>0</v>
      </c>
      <c r="AU253" s="469">
        <v>1</v>
      </c>
      <c r="AV253" s="447"/>
      <c r="AW253" s="466">
        <v>0</v>
      </c>
      <c r="AX253" s="469">
        <v>0</v>
      </c>
      <c r="AY253" t="str">
        <f t="shared" si="215"/>
        <v/>
      </c>
      <c r="CA253" s="23" t="str">
        <f t="shared" si="216"/>
        <v/>
      </c>
      <c r="CB253" s="23" t="str">
        <f t="shared" si="217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8"/>
        <v/>
      </c>
      <c r="CG253" s="87"/>
      <c r="CH253" s="23" t="str">
        <f t="shared" si="219"/>
        <v/>
      </c>
      <c r="CI253" s="23" t="str">
        <f t="shared" si="220"/>
        <v/>
      </c>
      <c r="CJ253" s="87"/>
      <c r="CK253" s="23" t="str">
        <f t="shared" si="221"/>
        <v/>
      </c>
      <c r="CL253" s="23" t="str">
        <f t="shared" si="222"/>
        <v/>
      </c>
      <c r="CO253" s="24">
        <f t="shared" si="223"/>
        <v>0</v>
      </c>
      <c r="CP253" s="24">
        <f t="shared" si="224"/>
        <v>0</v>
      </c>
      <c r="CQ253" s="87"/>
      <c r="CR253" s="87"/>
      <c r="CS253" s="24">
        <f t="shared" si="228"/>
        <v>0</v>
      </c>
      <c r="CT253" s="24">
        <f t="shared" si="225"/>
        <v>0</v>
      </c>
      <c r="CU253" s="87"/>
      <c r="CV253" s="24">
        <f t="shared" si="226"/>
        <v>0</v>
      </c>
      <c r="CW253" s="24">
        <f t="shared" si="226"/>
        <v>0</v>
      </c>
      <c r="CX253" s="87"/>
      <c r="CY253" s="24">
        <f t="shared" si="227"/>
        <v>0</v>
      </c>
      <c r="CZ253" s="24">
        <f t="shared" si="227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12"/>
        <v>110</v>
      </c>
      <c r="E254" s="465">
        <f t="shared" si="213"/>
        <v>55</v>
      </c>
      <c r="F254" s="147">
        <f t="shared" si="214"/>
        <v>55</v>
      </c>
      <c r="G254" s="466">
        <v>7</v>
      </c>
      <c r="H254" s="467">
        <v>4</v>
      </c>
      <c r="I254" s="468">
        <v>1</v>
      </c>
      <c r="J254" s="467">
        <v>0</v>
      </c>
      <c r="K254" s="468">
        <v>0</v>
      </c>
      <c r="L254" s="467">
        <v>0</v>
      </c>
      <c r="M254" s="468">
        <v>3</v>
      </c>
      <c r="N254" s="467">
        <v>1</v>
      </c>
      <c r="O254" s="468">
        <v>1</v>
      </c>
      <c r="P254" s="467">
        <v>0</v>
      </c>
      <c r="Q254" s="468">
        <v>1</v>
      </c>
      <c r="R254" s="467">
        <v>1</v>
      </c>
      <c r="S254" s="468">
        <v>2</v>
      </c>
      <c r="T254" s="469">
        <v>2</v>
      </c>
      <c r="U254" s="468">
        <v>6</v>
      </c>
      <c r="V254" s="469">
        <v>6</v>
      </c>
      <c r="W254" s="468">
        <v>12</v>
      </c>
      <c r="X254" s="469">
        <v>13</v>
      </c>
      <c r="Y254" s="468">
        <v>9</v>
      </c>
      <c r="Z254" s="469">
        <v>5</v>
      </c>
      <c r="AA254" s="468">
        <v>9</v>
      </c>
      <c r="AB254" s="469">
        <v>10</v>
      </c>
      <c r="AC254" s="468">
        <v>0</v>
      </c>
      <c r="AD254" s="469">
        <v>7</v>
      </c>
      <c r="AE254" s="468">
        <v>1</v>
      </c>
      <c r="AF254" s="469">
        <v>3</v>
      </c>
      <c r="AG254" s="468">
        <v>0</v>
      </c>
      <c r="AH254" s="469">
        <v>1</v>
      </c>
      <c r="AI254" s="468">
        <v>1</v>
      </c>
      <c r="AJ254" s="469">
        <v>1</v>
      </c>
      <c r="AK254" s="468">
        <v>2</v>
      </c>
      <c r="AL254" s="469">
        <v>1</v>
      </c>
      <c r="AM254" s="470">
        <v>1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0</v>
      </c>
      <c r="AU254" s="469">
        <v>0</v>
      </c>
      <c r="AV254" s="447"/>
      <c r="AW254" s="466">
        <v>0</v>
      </c>
      <c r="AX254" s="469">
        <v>0</v>
      </c>
      <c r="AY254" t="str">
        <f t="shared" si="215"/>
        <v/>
      </c>
      <c r="CA254" s="23" t="str">
        <f t="shared" si="216"/>
        <v/>
      </c>
      <c r="CB254" s="23" t="str">
        <f t="shared" si="217"/>
        <v/>
      </c>
      <c r="CC254" s="87"/>
      <c r="CD254" s="87"/>
      <c r="CE254" s="87"/>
      <c r="CF254" s="23" t="str">
        <f t="shared" si="218"/>
        <v/>
      </c>
      <c r="CG254" s="87"/>
      <c r="CH254" s="23" t="str">
        <f t="shared" si="219"/>
        <v/>
      </c>
      <c r="CI254" s="23" t="str">
        <f t="shared" si="220"/>
        <v/>
      </c>
      <c r="CJ254" s="87"/>
      <c r="CK254" s="23" t="str">
        <f t="shared" si="221"/>
        <v/>
      </c>
      <c r="CL254" s="23" t="str">
        <f t="shared" si="222"/>
        <v/>
      </c>
      <c r="CO254" s="24">
        <f t="shared" si="223"/>
        <v>0</v>
      </c>
      <c r="CP254" s="24">
        <f t="shared" si="224"/>
        <v>0</v>
      </c>
      <c r="CQ254" s="87"/>
      <c r="CR254" s="87"/>
      <c r="CS254" s="87"/>
      <c r="CT254" s="24">
        <f t="shared" si="225"/>
        <v>0</v>
      </c>
      <c r="CU254" s="87"/>
      <c r="CV254" s="24">
        <f t="shared" si="226"/>
        <v>0</v>
      </c>
      <c r="CW254" s="24">
        <f t="shared" si="226"/>
        <v>0</v>
      </c>
      <c r="CX254" s="87"/>
      <c r="CY254" s="24">
        <f t="shared" si="227"/>
        <v>0</v>
      </c>
      <c r="CZ254" s="24">
        <f t="shared" si="227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12"/>
        <v>43</v>
      </c>
      <c r="E255" s="465">
        <f t="shared" si="213"/>
        <v>24</v>
      </c>
      <c r="F255" s="147">
        <f t="shared" si="214"/>
        <v>19</v>
      </c>
      <c r="G255" s="473">
        <v>5</v>
      </c>
      <c r="H255" s="474">
        <v>3</v>
      </c>
      <c r="I255" s="475">
        <v>0</v>
      </c>
      <c r="J255" s="474">
        <v>1</v>
      </c>
      <c r="K255" s="475">
        <v>0</v>
      </c>
      <c r="L255" s="474">
        <v>1</v>
      </c>
      <c r="M255" s="475">
        <v>0</v>
      </c>
      <c r="N255" s="474">
        <v>0</v>
      </c>
      <c r="O255" s="475">
        <v>0</v>
      </c>
      <c r="P255" s="474">
        <v>0</v>
      </c>
      <c r="Q255" s="475">
        <v>0</v>
      </c>
      <c r="R255" s="474">
        <v>0</v>
      </c>
      <c r="S255" s="475">
        <v>4</v>
      </c>
      <c r="T255" s="476">
        <v>0</v>
      </c>
      <c r="U255" s="475">
        <v>1</v>
      </c>
      <c r="V255" s="476">
        <v>1</v>
      </c>
      <c r="W255" s="475">
        <v>4</v>
      </c>
      <c r="X255" s="476">
        <v>1</v>
      </c>
      <c r="Y255" s="475">
        <v>2</v>
      </c>
      <c r="Z255" s="476">
        <v>1</v>
      </c>
      <c r="AA255" s="475">
        <v>1</v>
      </c>
      <c r="AB255" s="476">
        <v>5</v>
      </c>
      <c r="AC255" s="475">
        <v>2</v>
      </c>
      <c r="AD255" s="476">
        <v>2</v>
      </c>
      <c r="AE255" s="475">
        <v>2</v>
      </c>
      <c r="AF255" s="476">
        <v>2</v>
      </c>
      <c r="AG255" s="475">
        <v>2</v>
      </c>
      <c r="AH255" s="476">
        <v>0</v>
      </c>
      <c r="AI255" s="475">
        <v>1</v>
      </c>
      <c r="AJ255" s="476">
        <v>1</v>
      </c>
      <c r="AK255" s="475">
        <v>0</v>
      </c>
      <c r="AL255" s="476">
        <v>1</v>
      </c>
      <c r="AM255" s="477">
        <v>0</v>
      </c>
      <c r="AN255" s="478">
        <v>1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0</v>
      </c>
      <c r="AV255" s="469">
        <v>11</v>
      </c>
      <c r="AW255" s="473">
        <v>0</v>
      </c>
      <c r="AX255" s="476">
        <v>0</v>
      </c>
      <c r="AY255" t="str">
        <f t="shared" si="215"/>
        <v/>
      </c>
      <c r="CA255" s="23" t="str">
        <f t="shared" si="216"/>
        <v/>
      </c>
      <c r="CB255" s="23" t="str">
        <f t="shared" si="217"/>
        <v/>
      </c>
      <c r="CC255" s="87"/>
      <c r="CD255" s="87"/>
      <c r="CE255" s="87"/>
      <c r="CF255" s="23" t="str">
        <f t="shared" si="218"/>
        <v/>
      </c>
      <c r="CG255" s="87"/>
      <c r="CH255" s="23" t="str">
        <f t="shared" si="219"/>
        <v/>
      </c>
      <c r="CI255" s="23" t="str">
        <f t="shared" si="220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21"/>
        <v/>
      </c>
      <c r="CL255" s="23" t="str">
        <f t="shared" si="222"/>
        <v/>
      </c>
      <c r="CO255" s="24">
        <f t="shared" si="223"/>
        <v>0</v>
      </c>
      <c r="CP255" s="24">
        <f t="shared" si="224"/>
        <v>0</v>
      </c>
      <c r="CQ255" s="87"/>
      <c r="CR255" s="87"/>
      <c r="CS255" s="87"/>
      <c r="CT255" s="24">
        <f t="shared" si="225"/>
        <v>0</v>
      </c>
      <c r="CU255" s="87"/>
      <c r="CV255" s="24">
        <f t="shared" si="226"/>
        <v>0</v>
      </c>
      <c r="CW255" s="24">
        <f t="shared" si="226"/>
        <v>0</v>
      </c>
      <c r="CX255" s="24">
        <f>IF(AND($D255&gt;0,AV255=""),1,IF(AV255&gt;$D255,1,0))</f>
        <v>0</v>
      </c>
      <c r="CY255" s="24">
        <f t="shared" si="227"/>
        <v>0</v>
      </c>
      <c r="CZ255" s="24">
        <f t="shared" si="227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12"/>
        <v>5</v>
      </c>
      <c r="E256" s="465">
        <f t="shared" si="213"/>
        <v>3</v>
      </c>
      <c r="F256" s="147">
        <f t="shared" si="214"/>
        <v>2</v>
      </c>
      <c r="G256" s="473">
        <v>0</v>
      </c>
      <c r="H256" s="474">
        <v>0</v>
      </c>
      <c r="I256" s="475">
        <v>0</v>
      </c>
      <c r="J256" s="474">
        <v>0</v>
      </c>
      <c r="K256" s="475">
        <v>1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0</v>
      </c>
      <c r="X256" s="476">
        <v>0</v>
      </c>
      <c r="Y256" s="475">
        <v>0</v>
      </c>
      <c r="Z256" s="476">
        <v>1</v>
      </c>
      <c r="AA256" s="475">
        <v>1</v>
      </c>
      <c r="AB256" s="476">
        <v>0</v>
      </c>
      <c r="AC256" s="475">
        <v>0</v>
      </c>
      <c r="AD256" s="476">
        <v>0</v>
      </c>
      <c r="AE256" s="475">
        <v>1</v>
      </c>
      <c r="AF256" s="476">
        <v>0</v>
      </c>
      <c r="AG256" s="475">
        <v>0</v>
      </c>
      <c r="AH256" s="476">
        <v>1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1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5"/>
        <v/>
      </c>
      <c r="CA256" s="23" t="str">
        <f t="shared" si="216"/>
        <v/>
      </c>
      <c r="CB256" s="23" t="str">
        <f t="shared" si="217"/>
        <v/>
      </c>
      <c r="CC256" s="87"/>
      <c r="CD256" s="87"/>
      <c r="CE256" s="87"/>
      <c r="CF256" s="23" t="str">
        <f t="shared" si="218"/>
        <v/>
      </c>
      <c r="CG256" s="87"/>
      <c r="CH256" s="23" t="str">
        <f t="shared" si="219"/>
        <v/>
      </c>
      <c r="CI256" s="23" t="str">
        <f t="shared" si="220"/>
        <v/>
      </c>
      <c r="CJ256" s="87"/>
      <c r="CK256" s="23" t="str">
        <f t="shared" si="221"/>
        <v/>
      </c>
      <c r="CL256" s="23" t="str">
        <f t="shared" si="222"/>
        <v/>
      </c>
      <c r="CO256" s="24">
        <f t="shared" si="223"/>
        <v>0</v>
      </c>
      <c r="CP256" s="24">
        <f t="shared" si="224"/>
        <v>0</v>
      </c>
      <c r="CQ256" s="87"/>
      <c r="CR256" s="87"/>
      <c r="CS256" s="87"/>
      <c r="CT256" s="24">
        <f t="shared" si="225"/>
        <v>0</v>
      </c>
      <c r="CU256" s="87"/>
      <c r="CV256" s="24">
        <f t="shared" si="226"/>
        <v>0</v>
      </c>
      <c r="CW256" s="24">
        <f t="shared" si="226"/>
        <v>0</v>
      </c>
      <c r="CX256" s="87"/>
      <c r="CY256" s="24">
        <f t="shared" si="227"/>
        <v>0</v>
      </c>
      <c r="CZ256" s="24">
        <f t="shared" si="227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12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1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5"/>
        <v/>
      </c>
      <c r="CA257" s="23" t="str">
        <f t="shared" si="216"/>
        <v/>
      </c>
      <c r="CB257" s="23" t="str">
        <f t="shared" si="217"/>
        <v/>
      </c>
      <c r="CC257" s="87"/>
      <c r="CD257" s="87"/>
      <c r="CE257" s="87"/>
      <c r="CF257" s="23" t="str">
        <f t="shared" si="218"/>
        <v/>
      </c>
      <c r="CG257" s="87"/>
      <c r="CH257" s="23" t="str">
        <f t="shared" si="219"/>
        <v/>
      </c>
      <c r="CI257" s="23" t="str">
        <f t="shared" si="220"/>
        <v/>
      </c>
      <c r="CJ257" s="87"/>
      <c r="CK257" s="23" t="str">
        <f t="shared" si="221"/>
        <v/>
      </c>
      <c r="CL257" s="23" t="str">
        <f t="shared" si="222"/>
        <v/>
      </c>
      <c r="CO257" s="24">
        <f t="shared" si="223"/>
        <v>0</v>
      </c>
      <c r="CP257" s="24">
        <f t="shared" si="224"/>
        <v>0</v>
      </c>
      <c r="CQ257" s="87"/>
      <c r="CR257" s="87"/>
      <c r="CS257" s="87"/>
      <c r="CT257" s="24">
        <f t="shared" si="225"/>
        <v>0</v>
      </c>
      <c r="CU257" s="87"/>
      <c r="CV257" s="24">
        <f t="shared" si="226"/>
        <v>0</v>
      </c>
      <c r="CW257" s="24">
        <f t="shared" si="226"/>
        <v>0</v>
      </c>
      <c r="CX257" s="87"/>
      <c r="CY257" s="24">
        <f t="shared" si="227"/>
        <v>0</v>
      </c>
      <c r="CZ257" s="24">
        <f t="shared" si="227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12"/>
        <v>29</v>
      </c>
      <c r="E258" s="139">
        <f>SUM(O258+Q258+S258+U258+W258+Y258+AA258+AC258+AE258+AG258+AI258+AK258)</f>
        <v>11</v>
      </c>
      <c r="F258" s="812">
        <f>SUM(P258+R258+T258+V258+X258+Z258+AB258+AD258+AF258+AH258+AJ258+AL258)</f>
        <v>18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0</v>
      </c>
      <c r="R258" s="443">
        <v>0</v>
      </c>
      <c r="S258" s="818">
        <v>1</v>
      </c>
      <c r="T258" s="819">
        <v>0</v>
      </c>
      <c r="U258" s="818">
        <v>3</v>
      </c>
      <c r="V258" s="819">
        <v>2</v>
      </c>
      <c r="W258" s="818">
        <v>2</v>
      </c>
      <c r="X258" s="819">
        <v>4</v>
      </c>
      <c r="Y258" s="818">
        <v>0</v>
      </c>
      <c r="Z258" s="819">
        <v>1</v>
      </c>
      <c r="AA258" s="818">
        <v>2</v>
      </c>
      <c r="AB258" s="819">
        <v>3</v>
      </c>
      <c r="AC258" s="818">
        <v>2</v>
      </c>
      <c r="AD258" s="819">
        <v>3</v>
      </c>
      <c r="AE258" s="818">
        <v>1</v>
      </c>
      <c r="AF258" s="819">
        <v>5</v>
      </c>
      <c r="AG258" s="818">
        <v>0</v>
      </c>
      <c r="AH258" s="819">
        <v>0</v>
      </c>
      <c r="AI258" s="818">
        <v>0</v>
      </c>
      <c r="AJ258" s="819">
        <v>0</v>
      </c>
      <c r="AK258" s="818">
        <v>0</v>
      </c>
      <c r="AL258" s="819">
        <v>0</v>
      </c>
      <c r="AM258" s="458">
        <v>0</v>
      </c>
      <c r="AN258" s="459">
        <v>0</v>
      </c>
      <c r="AO258" s="716">
        <v>0</v>
      </c>
      <c r="AP258" s="460">
        <v>0</v>
      </c>
      <c r="AQ258" s="818">
        <v>5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5"/>
        <v/>
      </c>
      <c r="CA258" s="23" t="str">
        <f t="shared" si="216"/>
        <v/>
      </c>
      <c r="CB258" s="23" t="str">
        <f t="shared" si="217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8"/>
        <v/>
      </c>
      <c r="CG258" s="87"/>
      <c r="CH258" s="23" t="str">
        <f t="shared" si="219"/>
        <v/>
      </c>
      <c r="CI258" s="23" t="str">
        <f t="shared" si="220"/>
        <v/>
      </c>
      <c r="CJ258" s="87"/>
      <c r="CK258" s="23" t="str">
        <f t="shared" si="221"/>
        <v/>
      </c>
      <c r="CL258" s="23" t="str">
        <f t="shared" si="222"/>
        <v/>
      </c>
      <c r="CO258" s="24">
        <f t="shared" si="223"/>
        <v>0</v>
      </c>
      <c r="CP258" s="24">
        <f t="shared" si="224"/>
        <v>0</v>
      </c>
      <c r="CQ258" s="24">
        <f>IF(AND($D258&gt;0,AO258=""),1,IF(AO258&gt;$D258,1,0))</f>
        <v>0</v>
      </c>
      <c r="CR258" s="24">
        <f t="shared" ref="CR258:CS259" si="229">IF(AND($D258&gt;0,AP258=""),1,IF(AP258&gt;$D258,1,0))</f>
        <v>0</v>
      </c>
      <c r="CS258" s="24">
        <f t="shared" si="229"/>
        <v>0</v>
      </c>
      <c r="CT258" s="24">
        <f t="shared" si="225"/>
        <v>0</v>
      </c>
      <c r="CU258" s="87"/>
      <c r="CV258" s="24">
        <f t="shared" si="226"/>
        <v>0</v>
      </c>
      <c r="CW258" s="24">
        <f t="shared" si="226"/>
        <v>0</v>
      </c>
      <c r="CX258" s="87"/>
      <c r="CY258" s="24">
        <f t="shared" si="227"/>
        <v>0</v>
      </c>
      <c r="CZ258" s="24">
        <f t="shared" si="227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12"/>
        <v>43</v>
      </c>
      <c r="E259" s="465">
        <f>SUM(O259+Q259+S259+U259+W259+Y259+AA259+AC259+AE259+AG259+AI259+AK259)</f>
        <v>14</v>
      </c>
      <c r="F259" s="147">
        <f>SUM(N259+P259+R259+T259+V259+X259+Z259+AB259+AD259+AF259+AH259+AJ259+AL259)</f>
        <v>29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1</v>
      </c>
      <c r="V259" s="469">
        <v>1</v>
      </c>
      <c r="W259" s="468">
        <v>2</v>
      </c>
      <c r="X259" s="469">
        <v>4</v>
      </c>
      <c r="Y259" s="468">
        <v>0</v>
      </c>
      <c r="Z259" s="469">
        <v>3</v>
      </c>
      <c r="AA259" s="468">
        <v>3</v>
      </c>
      <c r="AB259" s="469">
        <v>9</v>
      </c>
      <c r="AC259" s="468">
        <v>2</v>
      </c>
      <c r="AD259" s="469">
        <v>4</v>
      </c>
      <c r="AE259" s="468">
        <v>4</v>
      </c>
      <c r="AF259" s="469">
        <v>4</v>
      </c>
      <c r="AG259" s="468">
        <v>1</v>
      </c>
      <c r="AH259" s="469">
        <v>4</v>
      </c>
      <c r="AI259" s="468">
        <v>1</v>
      </c>
      <c r="AJ259" s="469">
        <v>0</v>
      </c>
      <c r="AK259" s="468">
        <v>0</v>
      </c>
      <c r="AL259" s="469">
        <v>0</v>
      </c>
      <c r="AM259" s="470">
        <v>0</v>
      </c>
      <c r="AN259" s="471">
        <v>1</v>
      </c>
      <c r="AO259" s="446"/>
      <c r="AP259" s="447"/>
      <c r="AQ259" s="461">
        <v>21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5"/>
        <v/>
      </c>
      <c r="CA259" s="23" t="str">
        <f t="shared" si="216"/>
        <v/>
      </c>
      <c r="CB259" s="23" t="str">
        <f t="shared" si="217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8"/>
        <v/>
      </c>
      <c r="CG259" s="87"/>
      <c r="CH259" s="23" t="str">
        <f t="shared" si="219"/>
        <v/>
      </c>
      <c r="CI259" s="23" t="str">
        <f t="shared" si="220"/>
        <v/>
      </c>
      <c r="CJ259" s="87"/>
      <c r="CK259" s="23" t="str">
        <f t="shared" si="221"/>
        <v/>
      </c>
      <c r="CL259" s="23" t="str">
        <f t="shared" si="222"/>
        <v/>
      </c>
      <c r="CO259" s="24">
        <f t="shared" si="223"/>
        <v>0</v>
      </c>
      <c r="CP259" s="24">
        <f t="shared" si="224"/>
        <v>0</v>
      </c>
      <c r="CQ259" s="87"/>
      <c r="CR259" s="87"/>
      <c r="CS259" s="24">
        <f t="shared" si="229"/>
        <v>0</v>
      </c>
      <c r="CT259" s="24">
        <f t="shared" si="225"/>
        <v>0</v>
      </c>
      <c r="CU259" s="87"/>
      <c r="CV259" s="24">
        <f t="shared" si="226"/>
        <v>0</v>
      </c>
      <c r="CW259" s="24">
        <f t="shared" si="226"/>
        <v>0</v>
      </c>
      <c r="CX259" s="87"/>
      <c r="CY259" s="24">
        <f t="shared" si="227"/>
        <v>0</v>
      </c>
      <c r="CZ259" s="24">
        <f t="shared" si="227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12"/>
        <v>28</v>
      </c>
      <c r="E260" s="465">
        <f>SUM(M260+O260+Q260+S260+U260+W260+Y260+AA260+AC260+AE260+AG260+AI260+AK260)</f>
        <v>11</v>
      </c>
      <c r="F260" s="147">
        <f>SUM(N260+P260+R260+T260+V260+X260+Z260+AB260+AD260+AF260+AH260+AJ260+AL260)</f>
        <v>17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3</v>
      </c>
      <c r="V260" s="469">
        <v>2</v>
      </c>
      <c r="W260" s="468">
        <v>2</v>
      </c>
      <c r="X260" s="469">
        <v>5</v>
      </c>
      <c r="Y260" s="468">
        <v>0</v>
      </c>
      <c r="Z260" s="469">
        <v>0</v>
      </c>
      <c r="AA260" s="468">
        <v>2</v>
      </c>
      <c r="AB260" s="469">
        <v>3</v>
      </c>
      <c r="AC260" s="468">
        <v>2</v>
      </c>
      <c r="AD260" s="469">
        <v>2</v>
      </c>
      <c r="AE260" s="468">
        <v>1</v>
      </c>
      <c r="AF260" s="469">
        <v>5</v>
      </c>
      <c r="AG260" s="468">
        <v>1</v>
      </c>
      <c r="AH260" s="469">
        <v>0</v>
      </c>
      <c r="AI260" s="468">
        <v>0</v>
      </c>
      <c r="AJ260" s="469">
        <v>0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5"/>
        <v/>
      </c>
      <c r="CA260" s="23" t="str">
        <f t="shared" si="216"/>
        <v/>
      </c>
      <c r="CB260" s="23" t="str">
        <f t="shared" si="217"/>
        <v/>
      </c>
      <c r="CC260" s="87"/>
      <c r="CD260" s="87"/>
      <c r="CE260" s="87"/>
      <c r="CF260" s="23" t="str">
        <f t="shared" si="218"/>
        <v/>
      </c>
      <c r="CG260" s="87"/>
      <c r="CH260" s="23" t="str">
        <f t="shared" si="219"/>
        <v/>
      </c>
      <c r="CI260" s="23" t="str">
        <f t="shared" si="220"/>
        <v/>
      </c>
      <c r="CJ260" s="87"/>
      <c r="CK260" s="23" t="str">
        <f t="shared" si="221"/>
        <v/>
      </c>
      <c r="CL260" s="23" t="str">
        <f t="shared" si="222"/>
        <v/>
      </c>
      <c r="CO260" s="24">
        <f t="shared" si="223"/>
        <v>0</v>
      </c>
      <c r="CP260" s="24">
        <f t="shared" si="224"/>
        <v>0</v>
      </c>
      <c r="CQ260" s="87"/>
      <c r="CR260" s="87"/>
      <c r="CS260" s="87"/>
      <c r="CT260" s="24">
        <f t="shared" si="225"/>
        <v>0</v>
      </c>
      <c r="CU260" s="87"/>
      <c r="CV260" s="24">
        <f t="shared" si="226"/>
        <v>0</v>
      </c>
      <c r="CW260" s="24">
        <f t="shared" si="226"/>
        <v>0</v>
      </c>
      <c r="CX260" s="87"/>
      <c r="CY260" s="24">
        <f t="shared" si="227"/>
        <v>0</v>
      </c>
      <c r="CZ260" s="24">
        <f t="shared" si="227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12"/>
        <v>14</v>
      </c>
      <c r="E261" s="465">
        <f>SUM(M261+O261+Q261+S261+U261+W261+Y261+AA261+AC261+AE261+AG261+AI261+AK261)</f>
        <v>4</v>
      </c>
      <c r="F261" s="147">
        <f>SUM(N261+P261+R261+T261+V261+X261+Z261+AB261+AD261+AF261+AH261+AJ261+AL261)</f>
        <v>10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0</v>
      </c>
      <c r="V261" s="476">
        <v>1</v>
      </c>
      <c r="W261" s="475">
        <v>1</v>
      </c>
      <c r="X261" s="476">
        <v>1</v>
      </c>
      <c r="Y261" s="475">
        <v>0</v>
      </c>
      <c r="Z261" s="476">
        <v>0</v>
      </c>
      <c r="AA261" s="475">
        <v>0</v>
      </c>
      <c r="AB261" s="476">
        <v>4</v>
      </c>
      <c r="AC261" s="475">
        <v>1</v>
      </c>
      <c r="AD261" s="476">
        <v>0</v>
      </c>
      <c r="AE261" s="475">
        <v>1</v>
      </c>
      <c r="AF261" s="476">
        <v>3</v>
      </c>
      <c r="AG261" s="475">
        <v>0</v>
      </c>
      <c r="AH261" s="476">
        <v>1</v>
      </c>
      <c r="AI261" s="475">
        <v>1</v>
      </c>
      <c r="AJ261" s="476">
        <v>0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5"/>
        <v/>
      </c>
      <c r="CA261" s="23" t="str">
        <f t="shared" si="216"/>
        <v/>
      </c>
      <c r="CB261" s="23" t="str">
        <f t="shared" si="217"/>
        <v/>
      </c>
      <c r="CC261" s="87"/>
      <c r="CD261" s="87"/>
      <c r="CE261" s="87"/>
      <c r="CF261" s="23" t="str">
        <f t="shared" si="218"/>
        <v/>
      </c>
      <c r="CG261" s="87"/>
      <c r="CH261" s="23" t="str">
        <f t="shared" si="219"/>
        <v/>
      </c>
      <c r="CI261" s="23" t="str">
        <f t="shared" si="220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21"/>
        <v/>
      </c>
      <c r="CL261" s="23" t="str">
        <f t="shared" si="222"/>
        <v/>
      </c>
      <c r="CO261" s="24">
        <f t="shared" si="223"/>
        <v>0</v>
      </c>
      <c r="CP261" s="24">
        <f t="shared" si="224"/>
        <v>0</v>
      </c>
      <c r="CQ261" s="87"/>
      <c r="CR261" s="87"/>
      <c r="CS261" s="87"/>
      <c r="CT261" s="24">
        <f t="shared" si="225"/>
        <v>0</v>
      </c>
      <c r="CU261" s="87"/>
      <c r="CV261" s="24">
        <f t="shared" si="226"/>
        <v>0</v>
      </c>
      <c r="CW261" s="24">
        <f t="shared" si="226"/>
        <v>0</v>
      </c>
      <c r="CX261" s="24">
        <f>IF(AND($D261&gt;0,AV261=""),1,IF(AV261&gt;$D261,1,0))</f>
        <v>0</v>
      </c>
      <c r="CY261" s="24">
        <f t="shared" si="227"/>
        <v>0</v>
      </c>
      <c r="CZ261" s="24">
        <f t="shared" si="227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12"/>
        <v>2</v>
      </c>
      <c r="E262" s="465">
        <f>SUM(M262+O262+Q262+S262+U262+W262+Y262+AA262+AC262+AE262+AG262+AI262+AK262)</f>
        <v>1</v>
      </c>
      <c r="F262" s="147">
        <f>SUM(N262+P262+R262+T262+V262+X262+Z262+AB262+AD262+AF262+AH262+AJ262+AL262)</f>
        <v>1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0</v>
      </c>
      <c r="AB262" s="476">
        <v>0</v>
      </c>
      <c r="AC262" s="475">
        <v>0</v>
      </c>
      <c r="AD262" s="476">
        <v>0</v>
      </c>
      <c r="AE262" s="475">
        <v>1</v>
      </c>
      <c r="AF262" s="476">
        <v>1</v>
      </c>
      <c r="AG262" s="475">
        <v>0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5"/>
        <v/>
      </c>
      <c r="CA262" s="23" t="str">
        <f t="shared" si="216"/>
        <v/>
      </c>
      <c r="CB262" s="23" t="str">
        <f t="shared" si="217"/>
        <v/>
      </c>
      <c r="CC262" s="87"/>
      <c r="CD262" s="87"/>
      <c r="CE262" s="87"/>
      <c r="CF262" s="23" t="str">
        <f t="shared" si="218"/>
        <v/>
      </c>
      <c r="CG262" s="87"/>
      <c r="CH262" s="23" t="str">
        <f t="shared" si="219"/>
        <v/>
      </c>
      <c r="CI262" s="23" t="str">
        <f t="shared" si="220"/>
        <v/>
      </c>
      <c r="CJ262" s="87"/>
      <c r="CK262" s="23" t="str">
        <f t="shared" si="221"/>
        <v/>
      </c>
      <c r="CL262" s="23" t="str">
        <f t="shared" si="222"/>
        <v/>
      </c>
      <c r="CO262" s="24">
        <f t="shared" si="223"/>
        <v>0</v>
      </c>
      <c r="CP262" s="24">
        <f t="shared" si="224"/>
        <v>0</v>
      </c>
      <c r="CQ262" s="87"/>
      <c r="CR262" s="87"/>
      <c r="CS262" s="87"/>
      <c r="CT262" s="24">
        <f t="shared" si="225"/>
        <v>0</v>
      </c>
      <c r="CU262" s="87"/>
      <c r="CV262" s="24">
        <f t="shared" si="226"/>
        <v>0</v>
      </c>
      <c r="CW262" s="24">
        <f t="shared" si="226"/>
        <v>0</v>
      </c>
      <c r="CX262" s="87"/>
      <c r="CY262" s="24">
        <f t="shared" si="227"/>
        <v>0</v>
      </c>
      <c r="CZ262" s="24">
        <f t="shared" si="227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12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5"/>
        <v/>
      </c>
      <c r="CA263" s="23" t="str">
        <f t="shared" si="216"/>
        <v/>
      </c>
      <c r="CB263" s="23" t="str">
        <f t="shared" si="217"/>
        <v/>
      </c>
      <c r="CC263" s="87"/>
      <c r="CD263" s="87"/>
      <c r="CE263" s="87"/>
      <c r="CF263" s="23" t="str">
        <f t="shared" si="218"/>
        <v/>
      </c>
      <c r="CG263" s="87"/>
      <c r="CH263" s="23" t="str">
        <f t="shared" si="219"/>
        <v/>
      </c>
      <c r="CI263" s="23" t="str">
        <f t="shared" si="220"/>
        <v/>
      </c>
      <c r="CJ263" s="87"/>
      <c r="CK263" s="23" t="str">
        <f t="shared" si="221"/>
        <v/>
      </c>
      <c r="CL263" s="23" t="str">
        <f t="shared" si="222"/>
        <v/>
      </c>
      <c r="CO263" s="24">
        <f t="shared" si="223"/>
        <v>0</v>
      </c>
      <c r="CP263" s="24">
        <f t="shared" si="224"/>
        <v>0</v>
      </c>
      <c r="CQ263" s="87"/>
      <c r="CR263" s="87"/>
      <c r="CS263" s="87"/>
      <c r="CT263" s="24">
        <f t="shared" si="225"/>
        <v>0</v>
      </c>
      <c r="CU263" s="87"/>
      <c r="CV263" s="24">
        <f t="shared" si="226"/>
        <v>0</v>
      </c>
      <c r="CW263" s="24">
        <f t="shared" si="226"/>
        <v>0</v>
      </c>
      <c r="CX263" s="87"/>
      <c r="CY263" s="24">
        <f t="shared" si="227"/>
        <v>0</v>
      </c>
      <c r="CZ263" s="24">
        <f t="shared" si="227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12"/>
        <v>27</v>
      </c>
      <c r="E264" s="934">
        <f t="shared" si="213"/>
        <v>13</v>
      </c>
      <c r="F264" s="935">
        <f t="shared" si="214"/>
        <v>14</v>
      </c>
      <c r="G264" s="818">
        <v>0</v>
      </c>
      <c r="H264" s="443">
        <v>1</v>
      </c>
      <c r="I264" s="818">
        <v>0</v>
      </c>
      <c r="J264" s="443">
        <v>0</v>
      </c>
      <c r="K264" s="818">
        <v>2</v>
      </c>
      <c r="L264" s="443">
        <v>0</v>
      </c>
      <c r="M264" s="818">
        <v>0</v>
      </c>
      <c r="N264" s="443">
        <v>2</v>
      </c>
      <c r="O264" s="818">
        <v>1</v>
      </c>
      <c r="P264" s="443">
        <v>1</v>
      </c>
      <c r="Q264" s="818">
        <v>2</v>
      </c>
      <c r="R264" s="443">
        <v>3</v>
      </c>
      <c r="S264" s="818">
        <v>4</v>
      </c>
      <c r="T264" s="443">
        <v>3</v>
      </c>
      <c r="U264" s="818">
        <v>4</v>
      </c>
      <c r="V264" s="443">
        <v>3</v>
      </c>
      <c r="W264" s="818">
        <v>0</v>
      </c>
      <c r="X264" s="443">
        <v>1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0</v>
      </c>
      <c r="AP264" s="460">
        <v>0</v>
      </c>
      <c r="AQ264" s="818">
        <v>5</v>
      </c>
      <c r="AR264" s="461">
        <v>0</v>
      </c>
      <c r="AS264" s="461">
        <v>0</v>
      </c>
      <c r="AT264" s="462">
        <v>5</v>
      </c>
      <c r="AU264" s="463">
        <v>0</v>
      </c>
      <c r="AV264" s="447"/>
      <c r="AW264" s="462">
        <v>0</v>
      </c>
      <c r="AX264" s="463">
        <v>0</v>
      </c>
      <c r="AY264" t="str">
        <f t="shared" si="215"/>
        <v/>
      </c>
      <c r="CA264" s="23" t="str">
        <f t="shared" si="216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9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21"/>
        <v/>
      </c>
      <c r="CL264" s="23" t="str">
        <f t="shared" si="222"/>
        <v/>
      </c>
      <c r="CO264" s="24">
        <f t="shared" si="223"/>
        <v>0</v>
      </c>
      <c r="CP264" s="87"/>
      <c r="CQ264" s="24">
        <f>IF(AND($D264&gt;0,AO264=""),1,IF(AO264&gt;$D264,1,0))</f>
        <v>0</v>
      </c>
      <c r="CR264" s="24">
        <f t="shared" ref="CR264:CS265" si="230">IF(AND($D264&gt;0,AP264=""),1,IF(AP264&gt;$D264,1,0))</f>
        <v>0</v>
      </c>
      <c r="CS264" s="24">
        <f t="shared" si="230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6"/>
        <v>0</v>
      </c>
      <c r="CW264" s="24">
        <f t="shared" si="226"/>
        <v>0</v>
      </c>
      <c r="CX264" s="87"/>
      <c r="CY264" s="24">
        <f t="shared" si="227"/>
        <v>0</v>
      </c>
      <c r="CZ264" s="24">
        <f t="shared" si="227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12"/>
        <v>111</v>
      </c>
      <c r="E265" s="465">
        <f t="shared" si="213"/>
        <v>60</v>
      </c>
      <c r="F265" s="486">
        <f t="shared" si="214"/>
        <v>51</v>
      </c>
      <c r="G265" s="468">
        <v>3</v>
      </c>
      <c r="H265" s="467">
        <v>3</v>
      </c>
      <c r="I265" s="468">
        <v>3</v>
      </c>
      <c r="J265" s="467">
        <v>2</v>
      </c>
      <c r="K265" s="468">
        <v>10</v>
      </c>
      <c r="L265" s="467">
        <v>12</v>
      </c>
      <c r="M265" s="468">
        <v>2</v>
      </c>
      <c r="N265" s="467">
        <v>4</v>
      </c>
      <c r="O265" s="468">
        <v>12</v>
      </c>
      <c r="P265" s="467">
        <v>9</v>
      </c>
      <c r="Q265" s="468">
        <v>8</v>
      </c>
      <c r="R265" s="467">
        <v>11</v>
      </c>
      <c r="S265" s="468">
        <v>11</v>
      </c>
      <c r="T265" s="467">
        <v>5</v>
      </c>
      <c r="U265" s="468">
        <v>8</v>
      </c>
      <c r="V265" s="467">
        <v>0</v>
      </c>
      <c r="W265" s="468">
        <v>3</v>
      </c>
      <c r="X265" s="467">
        <v>3</v>
      </c>
      <c r="Y265" s="468">
        <v>0</v>
      </c>
      <c r="Z265" s="467">
        <v>0</v>
      </c>
      <c r="AA265" s="468">
        <v>0</v>
      </c>
      <c r="AB265" s="467">
        <v>2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10</v>
      </c>
      <c r="AR265" s="468">
        <v>0</v>
      </c>
      <c r="AS265" s="468">
        <v>0</v>
      </c>
      <c r="AT265" s="466">
        <v>21</v>
      </c>
      <c r="AU265" s="469">
        <v>0</v>
      </c>
      <c r="AV265" s="447"/>
      <c r="AW265" s="466">
        <v>2</v>
      </c>
      <c r="AX265" s="469">
        <v>0</v>
      </c>
      <c r="AY265" t="str">
        <f t="shared" si="215"/>
        <v/>
      </c>
      <c r="CA265" s="23" t="str">
        <f t="shared" si="216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8"/>
        <v/>
      </c>
      <c r="CG265" s="23" t="str">
        <f t="shared" ref="CG265:CG268" si="231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9"/>
        <v/>
      </c>
      <c r="CI265" s="23" t="str">
        <f t="shared" si="220"/>
        <v/>
      </c>
      <c r="CJ265" s="87"/>
      <c r="CK265" s="23" t="str">
        <f t="shared" si="221"/>
        <v/>
      </c>
      <c r="CL265" s="23" t="str">
        <f t="shared" si="222"/>
        <v/>
      </c>
      <c r="CO265" s="24">
        <f t="shared" si="223"/>
        <v>0</v>
      </c>
      <c r="CP265" s="87"/>
      <c r="CQ265" s="87"/>
      <c r="CR265" s="87"/>
      <c r="CS265" s="24">
        <f t="shared" si="230"/>
        <v>0</v>
      </c>
      <c r="CT265" s="24">
        <f t="shared" si="225"/>
        <v>0</v>
      </c>
      <c r="CU265" s="24">
        <f t="shared" si="225"/>
        <v>0</v>
      </c>
      <c r="CV265" s="24">
        <f t="shared" si="226"/>
        <v>0</v>
      </c>
      <c r="CW265" s="24">
        <f t="shared" si="226"/>
        <v>0</v>
      </c>
      <c r="CX265" s="87"/>
      <c r="CY265" s="24">
        <f t="shared" si="227"/>
        <v>0</v>
      </c>
      <c r="CZ265" s="24">
        <f t="shared" si="227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12"/>
        <v>15</v>
      </c>
      <c r="E266" s="465">
        <f t="shared" si="213"/>
        <v>6</v>
      </c>
      <c r="F266" s="486">
        <f t="shared" si="214"/>
        <v>9</v>
      </c>
      <c r="G266" s="468">
        <v>1</v>
      </c>
      <c r="H266" s="467">
        <v>0</v>
      </c>
      <c r="I266" s="468">
        <v>0</v>
      </c>
      <c r="J266" s="467">
        <v>0</v>
      </c>
      <c r="K266" s="468">
        <v>1</v>
      </c>
      <c r="L266" s="467">
        <v>1</v>
      </c>
      <c r="M266" s="468">
        <v>0</v>
      </c>
      <c r="N266" s="467">
        <v>0</v>
      </c>
      <c r="O266" s="468">
        <v>0</v>
      </c>
      <c r="P266" s="467">
        <v>0</v>
      </c>
      <c r="Q266" s="468">
        <v>1</v>
      </c>
      <c r="R266" s="467">
        <v>2</v>
      </c>
      <c r="S266" s="468">
        <v>0</v>
      </c>
      <c r="T266" s="467">
        <v>2</v>
      </c>
      <c r="U266" s="468">
        <v>3</v>
      </c>
      <c r="V266" s="467">
        <v>3</v>
      </c>
      <c r="W266" s="468">
        <v>0</v>
      </c>
      <c r="X266" s="467">
        <v>1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3</v>
      </c>
      <c r="AU266" s="469">
        <v>0</v>
      </c>
      <c r="AV266" s="447"/>
      <c r="AW266" s="466">
        <v>0</v>
      </c>
      <c r="AX266" s="469">
        <v>0</v>
      </c>
      <c r="AY266" t="str">
        <f t="shared" si="215"/>
        <v/>
      </c>
      <c r="CA266" s="23" t="str">
        <f t="shared" si="216"/>
        <v/>
      </c>
      <c r="CB266" s="87"/>
      <c r="CC266" s="87"/>
      <c r="CD266" s="87"/>
      <c r="CE266" s="87"/>
      <c r="CF266" s="23" t="str">
        <f t="shared" si="218"/>
        <v/>
      </c>
      <c r="CG266" s="23" t="str">
        <f t="shared" si="231"/>
        <v/>
      </c>
      <c r="CH266" s="23" t="str">
        <f t="shared" si="219"/>
        <v/>
      </c>
      <c r="CI266" s="23" t="str">
        <f t="shared" si="220"/>
        <v/>
      </c>
      <c r="CJ266" s="87"/>
      <c r="CK266" s="23" t="str">
        <f t="shared" si="221"/>
        <v/>
      </c>
      <c r="CL266" s="23" t="str">
        <f t="shared" si="222"/>
        <v/>
      </c>
      <c r="CO266" s="24">
        <f t="shared" si="223"/>
        <v>0</v>
      </c>
      <c r="CP266" s="87"/>
      <c r="CQ266" s="87"/>
      <c r="CR266" s="87"/>
      <c r="CS266" s="87"/>
      <c r="CT266" s="24">
        <f t="shared" si="225"/>
        <v>0</v>
      </c>
      <c r="CU266" s="24">
        <f t="shared" si="225"/>
        <v>0</v>
      </c>
      <c r="CV266" s="24">
        <f t="shared" si="226"/>
        <v>0</v>
      </c>
      <c r="CW266" s="24">
        <f t="shared" si="226"/>
        <v>0</v>
      </c>
      <c r="CX266" s="87"/>
      <c r="CY266" s="24">
        <f t="shared" si="227"/>
        <v>0</v>
      </c>
      <c r="CZ266" s="24">
        <f t="shared" si="227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12"/>
        <v>22</v>
      </c>
      <c r="E267" s="465">
        <f t="shared" si="213"/>
        <v>16</v>
      </c>
      <c r="F267" s="486">
        <f t="shared" si="214"/>
        <v>6</v>
      </c>
      <c r="G267" s="475">
        <v>0</v>
      </c>
      <c r="H267" s="474">
        <v>0</v>
      </c>
      <c r="I267" s="475">
        <v>1</v>
      </c>
      <c r="J267" s="474">
        <v>0</v>
      </c>
      <c r="K267" s="475">
        <v>4</v>
      </c>
      <c r="L267" s="474">
        <v>1</v>
      </c>
      <c r="M267" s="475">
        <v>0</v>
      </c>
      <c r="N267" s="474">
        <v>1</v>
      </c>
      <c r="O267" s="475">
        <v>2</v>
      </c>
      <c r="P267" s="474">
        <v>1</v>
      </c>
      <c r="Q267" s="475">
        <v>3</v>
      </c>
      <c r="R267" s="474">
        <v>0</v>
      </c>
      <c r="S267" s="475">
        <v>3</v>
      </c>
      <c r="T267" s="474">
        <v>2</v>
      </c>
      <c r="U267" s="475">
        <v>1</v>
      </c>
      <c r="V267" s="474">
        <v>0</v>
      </c>
      <c r="W267" s="475">
        <v>2</v>
      </c>
      <c r="X267" s="474">
        <v>1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6</v>
      </c>
      <c r="AU267" s="476">
        <v>0</v>
      </c>
      <c r="AV267" s="469">
        <v>2</v>
      </c>
      <c r="AW267" s="473">
        <v>0</v>
      </c>
      <c r="AX267" s="476">
        <v>0</v>
      </c>
      <c r="AY267" t="str">
        <f t="shared" si="215"/>
        <v/>
      </c>
      <c r="CA267" s="23" t="str">
        <f t="shared" si="216"/>
        <v/>
      </c>
      <c r="CB267" s="87"/>
      <c r="CC267" s="87"/>
      <c r="CD267" s="87"/>
      <c r="CE267" s="87"/>
      <c r="CF267" s="23" t="str">
        <f t="shared" si="218"/>
        <v/>
      </c>
      <c r="CG267" s="23" t="str">
        <f t="shared" si="231"/>
        <v/>
      </c>
      <c r="CH267" s="23" t="str">
        <f t="shared" si="219"/>
        <v/>
      </c>
      <c r="CI267" s="23" t="str">
        <f t="shared" si="220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21"/>
        <v/>
      </c>
      <c r="CL267" s="23" t="str">
        <f t="shared" si="222"/>
        <v/>
      </c>
      <c r="CO267" s="24">
        <f t="shared" si="223"/>
        <v>0</v>
      </c>
      <c r="CP267" s="87"/>
      <c r="CQ267" s="87"/>
      <c r="CR267" s="87"/>
      <c r="CS267" s="87"/>
      <c r="CT267" s="24">
        <f t="shared" si="225"/>
        <v>0</v>
      </c>
      <c r="CU267" s="24">
        <f t="shared" si="225"/>
        <v>0</v>
      </c>
      <c r="CV267" s="24">
        <f t="shared" si="226"/>
        <v>0</v>
      </c>
      <c r="CW267" s="24">
        <f t="shared" si="226"/>
        <v>0</v>
      </c>
      <c r="CX267" s="24">
        <f>IF(AND($D267&gt;0,AV267=""),1,IF(AV267&gt;$D267,1,0))</f>
        <v>0</v>
      </c>
      <c r="CY267" s="24">
        <f t="shared" si="227"/>
        <v>0</v>
      </c>
      <c r="CZ267" s="24">
        <f t="shared" si="227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12"/>
        <v>1</v>
      </c>
      <c r="E268" s="465">
        <f t="shared" si="213"/>
        <v>0</v>
      </c>
      <c r="F268" s="147">
        <f t="shared" si="214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1</v>
      </c>
      <c r="O268" s="475">
        <v>0</v>
      </c>
      <c r="P268" s="474">
        <v>0</v>
      </c>
      <c r="Q268" s="475">
        <v>0</v>
      </c>
      <c r="R268" s="474">
        <v>0</v>
      </c>
      <c r="S268" s="475">
        <v>0</v>
      </c>
      <c r="T268" s="474">
        <v>0</v>
      </c>
      <c r="U268" s="475">
        <v>0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5"/>
        <v/>
      </c>
      <c r="CA268" s="23" t="str">
        <f t="shared" si="216"/>
        <v/>
      </c>
      <c r="CB268" s="87"/>
      <c r="CC268" s="87"/>
      <c r="CD268" s="87"/>
      <c r="CE268" s="87"/>
      <c r="CF268" s="23" t="str">
        <f t="shared" si="218"/>
        <v/>
      </c>
      <c r="CG268" s="23" t="str">
        <f t="shared" si="231"/>
        <v/>
      </c>
      <c r="CH268" s="23" t="str">
        <f t="shared" si="219"/>
        <v/>
      </c>
      <c r="CI268" s="23" t="str">
        <f t="shared" si="220"/>
        <v/>
      </c>
      <c r="CJ268" s="87"/>
      <c r="CK268" s="23" t="str">
        <f t="shared" si="221"/>
        <v/>
      </c>
      <c r="CL268" s="23" t="str">
        <f t="shared" si="222"/>
        <v/>
      </c>
      <c r="CO268" s="24">
        <f t="shared" si="223"/>
        <v>0</v>
      </c>
      <c r="CP268" s="87"/>
      <c r="CQ268" s="87"/>
      <c r="CR268" s="87"/>
      <c r="CS268" s="87"/>
      <c r="CT268" s="24">
        <f t="shared" si="225"/>
        <v>0</v>
      </c>
      <c r="CU268" s="24">
        <f t="shared" si="225"/>
        <v>0</v>
      </c>
      <c r="CV268" s="24">
        <f t="shared" si="226"/>
        <v>0</v>
      </c>
      <c r="CW268" s="24">
        <f t="shared" si="226"/>
        <v>0</v>
      </c>
      <c r="CX268" s="87"/>
      <c r="CY268" s="24">
        <f t="shared" si="227"/>
        <v>0</v>
      </c>
      <c r="CZ268" s="24">
        <f t="shared" si="227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12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5"/>
        <v/>
      </c>
      <c r="CA269" s="23" t="str">
        <f t="shared" si="216"/>
        <v/>
      </c>
      <c r="CB269" s="87"/>
      <c r="CC269" s="87"/>
      <c r="CD269" s="87"/>
      <c r="CE269" s="87"/>
      <c r="CF269" s="23" t="str">
        <f t="shared" si="218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9"/>
        <v/>
      </c>
      <c r="CI269" s="23" t="str">
        <f t="shared" si="220"/>
        <v/>
      </c>
      <c r="CJ269" s="87"/>
      <c r="CK269" s="23" t="str">
        <f t="shared" si="221"/>
        <v/>
      </c>
      <c r="CL269" s="23" t="str">
        <f t="shared" si="222"/>
        <v/>
      </c>
      <c r="CO269" s="24">
        <f t="shared" si="223"/>
        <v>0</v>
      </c>
      <c r="CP269" s="87"/>
      <c r="CQ269" s="87"/>
      <c r="CR269" s="87"/>
      <c r="CS269" s="87"/>
      <c r="CT269" s="24">
        <f t="shared" si="225"/>
        <v>0</v>
      </c>
      <c r="CU269" s="24">
        <f>IF(AND($D269&gt;0,AS269=""),1,IF(AS269&gt;$D269,1,0))</f>
        <v>0</v>
      </c>
      <c r="CV269" s="24">
        <f t="shared" si="226"/>
        <v>0</v>
      </c>
      <c r="CW269" s="24">
        <f t="shared" si="226"/>
        <v>0</v>
      </c>
      <c r="CX269" s="87"/>
      <c r="CY269" s="24">
        <f t="shared" si="227"/>
        <v>0</v>
      </c>
      <c r="CZ269" s="24">
        <f t="shared" si="227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12"/>
        <v>13</v>
      </c>
      <c r="E270" s="139">
        <f>SUM(G270++I270+K270+M270+O270+Q270+S270+U270+W270+Y270+AA270+AC270+AE270+AG270+AI270+AK270)</f>
        <v>7</v>
      </c>
      <c r="F270" s="812">
        <f t="shared" si="214"/>
        <v>6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3</v>
      </c>
      <c r="V270" s="463">
        <v>3</v>
      </c>
      <c r="W270" s="818">
        <v>3</v>
      </c>
      <c r="X270" s="819">
        <v>3</v>
      </c>
      <c r="Y270" s="818">
        <v>1</v>
      </c>
      <c r="Z270" s="819">
        <v>0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0</v>
      </c>
      <c r="AP270" s="460">
        <v>0</v>
      </c>
      <c r="AQ270" s="818">
        <v>2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5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8"/>
        <v/>
      </c>
      <c r="CG270" s="87"/>
      <c r="CH270" s="23" t="str">
        <f t="shared" si="219"/>
        <v/>
      </c>
      <c r="CI270" s="23" t="str">
        <f t="shared" si="220"/>
        <v/>
      </c>
      <c r="CJ270" s="87"/>
      <c r="CK270" s="23" t="str">
        <f t="shared" si="221"/>
        <v/>
      </c>
      <c r="CL270" s="23" t="str">
        <f t="shared" si="222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32">IF(AND($D270&gt;0,AP270=""),1,IF(AP270&gt;$D270,1,0))</f>
        <v>0</v>
      </c>
      <c r="CS270" s="24">
        <f t="shared" si="232"/>
        <v>0</v>
      </c>
      <c r="CT270" s="24">
        <f t="shared" si="225"/>
        <v>0</v>
      </c>
      <c r="CU270" s="87"/>
      <c r="CV270" s="24">
        <f t="shared" si="226"/>
        <v>0</v>
      </c>
      <c r="CW270" s="24">
        <f t="shared" si="226"/>
        <v>0</v>
      </c>
      <c r="CX270" s="87"/>
      <c r="CY270" s="24">
        <f t="shared" si="227"/>
        <v>0</v>
      </c>
      <c r="CZ270" s="24">
        <f t="shared" si="227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12"/>
        <v>270</v>
      </c>
      <c r="E271" s="465">
        <f t="shared" si="213"/>
        <v>135</v>
      </c>
      <c r="F271" s="147">
        <f t="shared" si="214"/>
        <v>135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1</v>
      </c>
      <c r="P271" s="467">
        <v>0</v>
      </c>
      <c r="Q271" s="468">
        <v>0</v>
      </c>
      <c r="R271" s="467">
        <v>0</v>
      </c>
      <c r="S271" s="468">
        <v>1</v>
      </c>
      <c r="T271" s="469">
        <v>2</v>
      </c>
      <c r="U271" s="468">
        <v>29</v>
      </c>
      <c r="V271" s="469">
        <v>28</v>
      </c>
      <c r="W271" s="468">
        <v>72</v>
      </c>
      <c r="X271" s="469">
        <v>69</v>
      </c>
      <c r="Y271" s="468">
        <v>26</v>
      </c>
      <c r="Z271" s="469">
        <v>24</v>
      </c>
      <c r="AA271" s="468">
        <v>6</v>
      </c>
      <c r="AB271" s="469">
        <v>11</v>
      </c>
      <c r="AC271" s="468">
        <v>0</v>
      </c>
      <c r="AD271" s="469">
        <v>1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20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5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8"/>
        <v/>
      </c>
      <c r="CG271" s="87"/>
      <c r="CH271" s="23" t="str">
        <f t="shared" si="219"/>
        <v/>
      </c>
      <c r="CI271" s="23" t="str">
        <f t="shared" si="220"/>
        <v/>
      </c>
      <c r="CJ271" s="87"/>
      <c r="CK271" s="23" t="str">
        <f t="shared" si="221"/>
        <v/>
      </c>
      <c r="CL271" s="23" t="str">
        <f t="shared" si="222"/>
        <v/>
      </c>
      <c r="CO271" s="87"/>
      <c r="CP271" s="87"/>
      <c r="CQ271" s="87"/>
      <c r="CR271" s="87"/>
      <c r="CS271" s="24">
        <f t="shared" si="232"/>
        <v>0</v>
      </c>
      <c r="CT271" s="24">
        <f t="shared" si="225"/>
        <v>0</v>
      </c>
      <c r="CU271" s="87"/>
      <c r="CV271" s="24">
        <f t="shared" si="226"/>
        <v>0</v>
      </c>
      <c r="CW271" s="24">
        <f t="shared" si="226"/>
        <v>0</v>
      </c>
      <c r="CX271" s="87"/>
      <c r="CY271" s="24">
        <f t="shared" si="227"/>
        <v>0</v>
      </c>
      <c r="CZ271" s="24">
        <f t="shared" si="227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12"/>
        <v>10</v>
      </c>
      <c r="E272" s="465">
        <f t="shared" si="213"/>
        <v>7</v>
      </c>
      <c r="F272" s="147">
        <f t="shared" si="214"/>
        <v>3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2</v>
      </c>
      <c r="V272" s="469">
        <v>0</v>
      </c>
      <c r="W272" s="468">
        <v>5</v>
      </c>
      <c r="X272" s="469">
        <v>3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5"/>
        <v/>
      </c>
      <c r="CA272" s="87"/>
      <c r="CB272" s="87"/>
      <c r="CC272" s="87"/>
      <c r="CD272" s="87"/>
      <c r="CE272" s="87"/>
      <c r="CF272" s="23" t="str">
        <f t="shared" si="218"/>
        <v/>
      </c>
      <c r="CG272" s="87"/>
      <c r="CH272" s="23" t="str">
        <f t="shared" si="219"/>
        <v/>
      </c>
      <c r="CI272" s="23" t="str">
        <f t="shared" si="220"/>
        <v/>
      </c>
      <c r="CJ272" s="87"/>
      <c r="CK272" s="23" t="str">
        <f t="shared" si="221"/>
        <v/>
      </c>
      <c r="CL272" s="23" t="str">
        <f t="shared" si="222"/>
        <v/>
      </c>
      <c r="CO272" s="87"/>
      <c r="CP272" s="87"/>
      <c r="CQ272" s="87"/>
      <c r="CR272" s="87"/>
      <c r="CS272" s="87"/>
      <c r="CT272" s="24">
        <f t="shared" si="225"/>
        <v>0</v>
      </c>
      <c r="CU272" s="87"/>
      <c r="CV272" s="24">
        <f t="shared" si="226"/>
        <v>0</v>
      </c>
      <c r="CW272" s="24">
        <f t="shared" si="226"/>
        <v>0</v>
      </c>
      <c r="CX272" s="87"/>
      <c r="CY272" s="24">
        <f t="shared" si="227"/>
        <v>0</v>
      </c>
      <c r="CZ272" s="24">
        <f t="shared" si="227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12"/>
        <v>4</v>
      </c>
      <c r="E273" s="489">
        <f t="shared" si="213"/>
        <v>2</v>
      </c>
      <c r="F273" s="490">
        <f t="shared" si="214"/>
        <v>2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0</v>
      </c>
      <c r="X273" s="476">
        <v>0</v>
      </c>
      <c r="Y273" s="475">
        <v>2</v>
      </c>
      <c r="Z273" s="476">
        <v>2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5"/>
        <v/>
      </c>
      <c r="CA273" s="87"/>
      <c r="CB273" s="87"/>
      <c r="CC273" s="87"/>
      <c r="CD273" s="87"/>
      <c r="CE273" s="87"/>
      <c r="CF273" s="23" t="str">
        <f t="shared" si="218"/>
        <v/>
      </c>
      <c r="CG273" s="87"/>
      <c r="CH273" s="23" t="str">
        <f t="shared" si="219"/>
        <v/>
      </c>
      <c r="CI273" s="23" t="str">
        <f t="shared" si="220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21"/>
        <v/>
      </c>
      <c r="CL273" s="23" t="str">
        <f t="shared" si="222"/>
        <v/>
      </c>
      <c r="CO273" s="87"/>
      <c r="CP273" s="87"/>
      <c r="CQ273" s="87"/>
      <c r="CR273" s="87"/>
      <c r="CS273" s="87"/>
      <c r="CT273" s="24">
        <f t="shared" si="225"/>
        <v>0</v>
      </c>
      <c r="CU273" s="87"/>
      <c r="CV273" s="24">
        <f t="shared" si="226"/>
        <v>0</v>
      </c>
      <c r="CW273" s="24">
        <f t="shared" si="226"/>
        <v>0</v>
      </c>
      <c r="CX273" s="24">
        <f>IF(AND($D273&gt;0,AV273=""),1,IF(AV273&gt;$D273,1,0))</f>
        <v>0</v>
      </c>
      <c r="CY273" s="24">
        <f t="shared" si="227"/>
        <v>0</v>
      </c>
      <c r="CZ273" s="24">
        <f t="shared" si="227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12"/>
        <v>0</v>
      </c>
      <c r="E274" s="465">
        <f t="shared" si="213"/>
        <v>0</v>
      </c>
      <c r="F274" s="486">
        <f t="shared" si="214"/>
        <v>0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0</v>
      </c>
      <c r="X274" s="476">
        <v>0</v>
      </c>
      <c r="Y274" s="475">
        <v>0</v>
      </c>
      <c r="Z274" s="476">
        <v>0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5"/>
        <v/>
      </c>
      <c r="CA274" s="87"/>
      <c r="CB274" s="87"/>
      <c r="CC274" s="87"/>
      <c r="CD274" s="87"/>
      <c r="CE274" s="87"/>
      <c r="CF274" s="23" t="str">
        <f t="shared" si="218"/>
        <v/>
      </c>
      <c r="CG274" s="87"/>
      <c r="CH274" s="23" t="str">
        <f t="shared" si="219"/>
        <v/>
      </c>
      <c r="CI274" s="23" t="str">
        <f t="shared" si="220"/>
        <v/>
      </c>
      <c r="CJ274" s="87"/>
      <c r="CK274" s="23" t="str">
        <f t="shared" si="221"/>
        <v/>
      </c>
      <c r="CL274" s="23" t="str">
        <f t="shared" si="222"/>
        <v/>
      </c>
      <c r="CO274" s="87"/>
      <c r="CP274" s="87"/>
      <c r="CQ274" s="87"/>
      <c r="CR274" s="87"/>
      <c r="CS274" s="87"/>
      <c r="CT274" s="24">
        <f t="shared" si="225"/>
        <v>0</v>
      </c>
      <c r="CU274" s="87"/>
      <c r="CV274" s="24">
        <f t="shared" si="226"/>
        <v>0</v>
      </c>
      <c r="CW274" s="24">
        <f t="shared" si="226"/>
        <v>0</v>
      </c>
      <c r="CX274" s="87"/>
      <c r="CY274" s="24">
        <f t="shared" si="227"/>
        <v>0</v>
      </c>
      <c r="CZ274" s="24">
        <f t="shared" si="227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12"/>
        <v>0</v>
      </c>
      <c r="E275" s="109">
        <f t="shared" si="213"/>
        <v>0</v>
      </c>
      <c r="F275" s="492">
        <f t="shared" si="214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5"/>
        <v/>
      </c>
      <c r="CA275" s="87"/>
      <c r="CB275" s="87"/>
      <c r="CC275" s="87"/>
      <c r="CD275" s="87"/>
      <c r="CE275" s="87"/>
      <c r="CF275" s="23" t="str">
        <f t="shared" si="218"/>
        <v/>
      </c>
      <c r="CG275" s="87"/>
      <c r="CH275" s="23" t="str">
        <f t="shared" si="219"/>
        <v/>
      </c>
      <c r="CI275" s="23" t="str">
        <f t="shared" si="220"/>
        <v/>
      </c>
      <c r="CJ275" s="87"/>
      <c r="CK275" s="23" t="str">
        <f t="shared" si="221"/>
        <v/>
      </c>
      <c r="CL275" s="23" t="str">
        <f t="shared" si="222"/>
        <v/>
      </c>
      <c r="CO275" s="87"/>
      <c r="CP275" s="87"/>
      <c r="CQ275" s="87"/>
      <c r="CR275" s="87"/>
      <c r="CS275" s="87"/>
      <c r="CT275" s="24">
        <f t="shared" si="225"/>
        <v>0</v>
      </c>
      <c r="CU275" s="87"/>
      <c r="CV275" s="24">
        <f t="shared" si="226"/>
        <v>0</v>
      </c>
      <c r="CW275" s="24">
        <f t="shared" si="226"/>
        <v>0</v>
      </c>
      <c r="CX275" s="87"/>
      <c r="CY275" s="24">
        <f t="shared" si="227"/>
        <v>0</v>
      </c>
      <c r="CZ275" s="24">
        <f t="shared" si="227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12"/>
        <v>0</v>
      </c>
      <c r="E276" s="139">
        <f t="shared" si="213"/>
        <v>0</v>
      </c>
      <c r="F276" s="140">
        <f t="shared" si="214"/>
        <v>0</v>
      </c>
      <c r="G276" s="461"/>
      <c r="H276" s="460"/>
      <c r="I276" s="461"/>
      <c r="J276" s="460"/>
      <c r="K276" s="461"/>
      <c r="L276" s="460"/>
      <c r="M276" s="461"/>
      <c r="N276" s="460"/>
      <c r="O276" s="461"/>
      <c r="P276" s="460"/>
      <c r="Q276" s="461"/>
      <c r="R276" s="460"/>
      <c r="S276" s="461"/>
      <c r="T276" s="463"/>
      <c r="U276" s="461"/>
      <c r="V276" s="463"/>
      <c r="W276" s="461"/>
      <c r="X276" s="463"/>
      <c r="Y276" s="461"/>
      <c r="Z276" s="463"/>
      <c r="AA276" s="461"/>
      <c r="AB276" s="463"/>
      <c r="AC276" s="461"/>
      <c r="AD276" s="463"/>
      <c r="AE276" s="461"/>
      <c r="AF276" s="819"/>
      <c r="AG276" s="818"/>
      <c r="AH276" s="819"/>
      <c r="AI276" s="818"/>
      <c r="AJ276" s="819"/>
      <c r="AK276" s="818"/>
      <c r="AL276" s="487"/>
      <c r="AM276" s="818"/>
      <c r="AN276" s="819"/>
      <c r="AO276" s="716"/>
      <c r="AP276" s="460"/>
      <c r="AQ276" s="818"/>
      <c r="AR276" s="461"/>
      <c r="AS276" s="461"/>
      <c r="AT276" s="462"/>
      <c r="AU276" s="463"/>
      <c r="AV276" s="447"/>
      <c r="AW276" s="462"/>
      <c r="AX276" s="463"/>
      <c r="AY276" t="str">
        <f t="shared" si="215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9"/>
        <v/>
      </c>
      <c r="CI276" s="23" t="str">
        <f t="shared" si="220"/>
        <v/>
      </c>
      <c r="CJ276" s="87"/>
      <c r="CK276" s="23" t="str">
        <f t="shared" si="221"/>
        <v/>
      </c>
      <c r="CL276" s="23" t="str">
        <f t="shared" si="222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3">IF(AND($D276&gt;0,AP276=""),1,IF(AP276&gt;$D276,1,0))</f>
        <v>0</v>
      </c>
      <c r="CS276" s="24">
        <f t="shared" si="233"/>
        <v>0</v>
      </c>
      <c r="CT276" s="24">
        <f t="shared" si="225"/>
        <v>0</v>
      </c>
      <c r="CU276" s="24">
        <f>IF(AND($D276&gt;0,AS276=""),1,IF(AS276&gt;$D276,1,0))</f>
        <v>0</v>
      </c>
      <c r="CV276" s="24">
        <f t="shared" si="226"/>
        <v>0</v>
      </c>
      <c r="CW276" s="24">
        <f t="shared" si="226"/>
        <v>0</v>
      </c>
      <c r="CX276" s="87"/>
      <c r="CY276" s="24">
        <f t="shared" si="227"/>
        <v>0</v>
      </c>
      <c r="CZ276" s="24">
        <f t="shared" si="227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12"/>
        <v>0</v>
      </c>
      <c r="E277" s="489">
        <f t="shared" si="213"/>
        <v>0</v>
      </c>
      <c r="F277" s="494">
        <f t="shared" si="214"/>
        <v>0</v>
      </c>
      <c r="G277" s="468"/>
      <c r="H277" s="467"/>
      <c r="I277" s="468"/>
      <c r="J277" s="467"/>
      <c r="K277" s="468"/>
      <c r="L277" s="467"/>
      <c r="M277" s="468"/>
      <c r="N277" s="467"/>
      <c r="O277" s="468"/>
      <c r="P277" s="467"/>
      <c r="Q277" s="468"/>
      <c r="R277" s="467"/>
      <c r="S277" s="468"/>
      <c r="T277" s="469"/>
      <c r="U277" s="468"/>
      <c r="V277" s="469"/>
      <c r="W277" s="468"/>
      <c r="X277" s="469"/>
      <c r="Y277" s="468"/>
      <c r="Z277" s="469"/>
      <c r="AA277" s="468"/>
      <c r="AB277" s="469"/>
      <c r="AC277" s="468"/>
      <c r="AD277" s="469"/>
      <c r="AE277" s="468"/>
      <c r="AF277" s="469"/>
      <c r="AG277" s="468"/>
      <c r="AH277" s="469"/>
      <c r="AI277" s="468"/>
      <c r="AJ277" s="469"/>
      <c r="AK277" s="468"/>
      <c r="AL277" s="488"/>
      <c r="AM277" s="468"/>
      <c r="AN277" s="469"/>
      <c r="AO277" s="446"/>
      <c r="AP277" s="447"/>
      <c r="AQ277" s="461"/>
      <c r="AR277" s="468"/>
      <c r="AS277" s="468"/>
      <c r="AT277" s="466"/>
      <c r="AU277" s="469"/>
      <c r="AV277" s="447"/>
      <c r="AW277" s="466"/>
      <c r="AX277" s="469"/>
      <c r="AY277" t="str">
        <f t="shared" si="215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8"/>
        <v/>
      </c>
      <c r="CG277" s="23" t="str">
        <f t="shared" ref="CG277:CG280" si="234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9"/>
        <v/>
      </c>
      <c r="CI277" s="23" t="str">
        <f t="shared" si="220"/>
        <v/>
      </c>
      <c r="CJ277" s="87"/>
      <c r="CK277" s="23" t="str">
        <f t="shared" si="221"/>
        <v/>
      </c>
      <c r="CL277" s="23" t="str">
        <f t="shared" si="222"/>
        <v/>
      </c>
      <c r="CO277" s="87"/>
      <c r="CP277" s="87"/>
      <c r="CQ277" s="87"/>
      <c r="CR277" s="87"/>
      <c r="CS277" s="24">
        <f t="shared" si="233"/>
        <v>0</v>
      </c>
      <c r="CT277" s="24">
        <f t="shared" si="225"/>
        <v>0</v>
      </c>
      <c r="CU277" s="24">
        <f t="shared" si="225"/>
        <v>0</v>
      </c>
      <c r="CV277" s="24">
        <f t="shared" si="226"/>
        <v>0</v>
      </c>
      <c r="CW277" s="24">
        <f t="shared" si="226"/>
        <v>0</v>
      </c>
      <c r="CX277" s="87"/>
      <c r="CY277" s="24">
        <f t="shared" si="227"/>
        <v>0</v>
      </c>
      <c r="CZ277" s="24">
        <f t="shared" si="227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12"/>
        <v>0</v>
      </c>
      <c r="E278" s="465">
        <f t="shared" si="213"/>
        <v>0</v>
      </c>
      <c r="F278" s="486">
        <f t="shared" si="214"/>
        <v>0</v>
      </c>
      <c r="G278" s="468"/>
      <c r="H278" s="467"/>
      <c r="I278" s="468"/>
      <c r="J278" s="467"/>
      <c r="K278" s="468"/>
      <c r="L278" s="467"/>
      <c r="M278" s="468"/>
      <c r="N278" s="467"/>
      <c r="O278" s="468"/>
      <c r="P278" s="467"/>
      <c r="Q278" s="468"/>
      <c r="R278" s="467"/>
      <c r="S278" s="468"/>
      <c r="T278" s="469"/>
      <c r="U278" s="468"/>
      <c r="V278" s="469"/>
      <c r="W278" s="468"/>
      <c r="X278" s="469"/>
      <c r="Y278" s="468"/>
      <c r="Z278" s="469"/>
      <c r="AA278" s="468"/>
      <c r="AB278" s="469"/>
      <c r="AC278" s="468"/>
      <c r="AD278" s="469"/>
      <c r="AE278" s="468"/>
      <c r="AF278" s="469"/>
      <c r="AG278" s="468"/>
      <c r="AH278" s="469"/>
      <c r="AI278" s="468"/>
      <c r="AJ278" s="469"/>
      <c r="AK278" s="468"/>
      <c r="AL278" s="488"/>
      <c r="AM278" s="468"/>
      <c r="AN278" s="469"/>
      <c r="AO278" s="446"/>
      <c r="AP278" s="447"/>
      <c r="AQ278" s="472"/>
      <c r="AR278" s="468"/>
      <c r="AS278" s="468"/>
      <c r="AT278" s="466"/>
      <c r="AU278" s="469"/>
      <c r="AV278" s="447"/>
      <c r="AW278" s="466"/>
      <c r="AX278" s="469"/>
      <c r="AY278" t="str">
        <f t="shared" si="215"/>
        <v/>
      </c>
      <c r="CA278" s="87"/>
      <c r="CB278" s="87"/>
      <c r="CC278" s="87"/>
      <c r="CD278" s="87"/>
      <c r="CE278" s="87"/>
      <c r="CF278" s="23" t="str">
        <f t="shared" si="218"/>
        <v/>
      </c>
      <c r="CG278" s="23" t="str">
        <f t="shared" si="234"/>
        <v/>
      </c>
      <c r="CH278" s="23" t="str">
        <f t="shared" si="219"/>
        <v/>
      </c>
      <c r="CI278" s="23" t="str">
        <f t="shared" si="220"/>
        <v/>
      </c>
      <c r="CJ278" s="87"/>
      <c r="CK278" s="23" t="str">
        <f t="shared" si="221"/>
        <v/>
      </c>
      <c r="CL278" s="23" t="str">
        <f t="shared" si="222"/>
        <v/>
      </c>
      <c r="CO278" s="87"/>
      <c r="CP278" s="87"/>
      <c r="CQ278" s="87"/>
      <c r="CR278" s="87"/>
      <c r="CS278" s="87"/>
      <c r="CT278" s="24">
        <f t="shared" si="225"/>
        <v>0</v>
      </c>
      <c r="CU278" s="24">
        <f t="shared" si="225"/>
        <v>0</v>
      </c>
      <c r="CV278" s="24">
        <f t="shared" si="226"/>
        <v>0</v>
      </c>
      <c r="CW278" s="24">
        <f t="shared" si="226"/>
        <v>0</v>
      </c>
      <c r="CX278" s="87"/>
      <c r="CY278" s="24">
        <f t="shared" si="227"/>
        <v>0</v>
      </c>
      <c r="CZ278" s="24">
        <f t="shared" si="227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12"/>
        <v>0</v>
      </c>
      <c r="E279" s="465">
        <f t="shared" si="213"/>
        <v>0</v>
      </c>
      <c r="F279" s="486">
        <f t="shared" si="214"/>
        <v>0</v>
      </c>
      <c r="G279" s="475"/>
      <c r="H279" s="474"/>
      <c r="I279" s="475"/>
      <c r="J279" s="474"/>
      <c r="K279" s="475"/>
      <c r="L279" s="474"/>
      <c r="M279" s="475"/>
      <c r="N279" s="474"/>
      <c r="O279" s="475"/>
      <c r="P279" s="474"/>
      <c r="Q279" s="475"/>
      <c r="R279" s="474"/>
      <c r="S279" s="475"/>
      <c r="T279" s="476"/>
      <c r="U279" s="475"/>
      <c r="V279" s="476"/>
      <c r="W279" s="468"/>
      <c r="X279" s="469"/>
      <c r="Y279" s="468"/>
      <c r="Z279" s="469"/>
      <c r="AA279" s="468"/>
      <c r="AB279" s="469"/>
      <c r="AC279" s="468"/>
      <c r="AD279" s="469"/>
      <c r="AE279" s="468"/>
      <c r="AF279" s="469"/>
      <c r="AG279" s="468"/>
      <c r="AH279" s="469"/>
      <c r="AI279" s="468"/>
      <c r="AJ279" s="469"/>
      <c r="AK279" s="468"/>
      <c r="AL279" s="488"/>
      <c r="AM279" s="468"/>
      <c r="AN279" s="469"/>
      <c r="AO279" s="446"/>
      <c r="AP279" s="447"/>
      <c r="AQ279" s="472"/>
      <c r="AR279" s="468"/>
      <c r="AS279" s="468"/>
      <c r="AT279" s="466"/>
      <c r="AU279" s="469"/>
      <c r="AV279" s="469"/>
      <c r="AW279" s="466"/>
      <c r="AX279" s="469"/>
      <c r="AY279" t="str">
        <f t="shared" si="215"/>
        <v/>
      </c>
      <c r="CA279" s="87"/>
      <c r="CB279" s="87"/>
      <c r="CC279" s="87"/>
      <c r="CD279" s="87"/>
      <c r="CE279" s="87"/>
      <c r="CF279" s="23" t="str">
        <f t="shared" si="218"/>
        <v/>
      </c>
      <c r="CG279" s="23" t="str">
        <f t="shared" si="234"/>
        <v/>
      </c>
      <c r="CH279" s="23" t="str">
        <f t="shared" si="219"/>
        <v/>
      </c>
      <c r="CI279" s="23" t="str">
        <f t="shared" si="220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21"/>
        <v/>
      </c>
      <c r="CL279" s="23" t="str">
        <f t="shared" si="222"/>
        <v/>
      </c>
      <c r="CO279" s="87"/>
      <c r="CP279" s="87"/>
      <c r="CQ279" s="87"/>
      <c r="CR279" s="87"/>
      <c r="CS279" s="87"/>
      <c r="CT279" s="24">
        <f t="shared" si="225"/>
        <v>0</v>
      </c>
      <c r="CU279" s="24">
        <f t="shared" si="225"/>
        <v>0</v>
      </c>
      <c r="CV279" s="24">
        <f t="shared" si="226"/>
        <v>0</v>
      </c>
      <c r="CW279" s="24">
        <f t="shared" si="226"/>
        <v>0</v>
      </c>
      <c r="CX279" s="24">
        <f>IF(AND($D279&gt;0,AV279=""),1,IF(AV279&gt;$D279,1,0))</f>
        <v>0</v>
      </c>
      <c r="CY279" s="24">
        <f t="shared" si="227"/>
        <v>0</v>
      </c>
      <c r="CZ279" s="24">
        <f t="shared" si="227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12"/>
        <v>0</v>
      </c>
      <c r="E280" s="465">
        <f t="shared" si="213"/>
        <v>0</v>
      </c>
      <c r="F280" s="147">
        <f t="shared" si="214"/>
        <v>0</v>
      </c>
      <c r="G280" s="473"/>
      <c r="H280" s="474"/>
      <c r="I280" s="475"/>
      <c r="J280" s="474"/>
      <c r="K280" s="475"/>
      <c r="L280" s="474"/>
      <c r="M280" s="475"/>
      <c r="N280" s="474"/>
      <c r="O280" s="475"/>
      <c r="P280" s="474"/>
      <c r="Q280" s="475"/>
      <c r="R280" s="474"/>
      <c r="S280" s="475"/>
      <c r="T280" s="476"/>
      <c r="U280" s="475"/>
      <c r="V280" s="476"/>
      <c r="W280" s="468"/>
      <c r="X280" s="469"/>
      <c r="Y280" s="468"/>
      <c r="Z280" s="469"/>
      <c r="AA280" s="468"/>
      <c r="AB280" s="469"/>
      <c r="AC280" s="468"/>
      <c r="AD280" s="469"/>
      <c r="AE280" s="468"/>
      <c r="AF280" s="469"/>
      <c r="AG280" s="468"/>
      <c r="AH280" s="469"/>
      <c r="AI280" s="468"/>
      <c r="AJ280" s="469"/>
      <c r="AK280" s="468"/>
      <c r="AL280" s="488"/>
      <c r="AM280" s="468"/>
      <c r="AN280" s="469"/>
      <c r="AO280" s="446"/>
      <c r="AP280" s="447"/>
      <c r="AQ280" s="481"/>
      <c r="AR280" s="468"/>
      <c r="AS280" s="468"/>
      <c r="AT280" s="466"/>
      <c r="AU280" s="469"/>
      <c r="AV280" s="480"/>
      <c r="AW280" s="466"/>
      <c r="AX280" s="469"/>
      <c r="AY280" t="str">
        <f t="shared" si="215"/>
        <v/>
      </c>
      <c r="CA280" s="87"/>
      <c r="CB280" s="87"/>
      <c r="CC280" s="87"/>
      <c r="CD280" s="87"/>
      <c r="CE280" s="87"/>
      <c r="CF280" s="23" t="str">
        <f t="shared" si="218"/>
        <v/>
      </c>
      <c r="CG280" s="23" t="str">
        <f t="shared" si="234"/>
        <v/>
      </c>
      <c r="CH280" s="23" t="str">
        <f t="shared" si="219"/>
        <v/>
      </c>
      <c r="CI280" s="23" t="str">
        <f t="shared" si="220"/>
        <v/>
      </c>
      <c r="CJ280" s="87"/>
      <c r="CK280" s="23" t="str">
        <f t="shared" si="221"/>
        <v/>
      </c>
      <c r="CL280" s="23" t="str">
        <f t="shared" si="222"/>
        <v/>
      </c>
      <c r="CO280" s="87"/>
      <c r="CP280" s="87"/>
      <c r="CQ280" s="87"/>
      <c r="CR280" s="87"/>
      <c r="CS280" s="87"/>
      <c r="CT280" s="24">
        <f t="shared" si="225"/>
        <v>0</v>
      </c>
      <c r="CU280" s="24">
        <f t="shared" si="225"/>
        <v>0</v>
      </c>
      <c r="CV280" s="24">
        <f t="shared" si="226"/>
        <v>0</v>
      </c>
      <c r="CW280" s="24">
        <f t="shared" si="226"/>
        <v>0</v>
      </c>
      <c r="CX280" s="87"/>
      <c r="CY280" s="24">
        <f t="shared" si="227"/>
        <v>0</v>
      </c>
      <c r="CZ280" s="24">
        <f t="shared" si="227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12"/>
        <v>0</v>
      </c>
      <c r="E281" s="109">
        <f t="shared" si="213"/>
        <v>0</v>
      </c>
      <c r="F281" s="78">
        <f t="shared" si="214"/>
        <v>0</v>
      </c>
      <c r="G281" s="451"/>
      <c r="H281" s="452"/>
      <c r="I281" s="453"/>
      <c r="J281" s="452"/>
      <c r="K281" s="453"/>
      <c r="L281" s="452"/>
      <c r="M281" s="453"/>
      <c r="N281" s="452"/>
      <c r="O281" s="453"/>
      <c r="P281" s="452"/>
      <c r="Q281" s="453"/>
      <c r="R281" s="452"/>
      <c r="S281" s="453"/>
      <c r="T281" s="454"/>
      <c r="U281" s="453"/>
      <c r="V281" s="454"/>
      <c r="W281" s="453"/>
      <c r="X281" s="454"/>
      <c r="Y281" s="453"/>
      <c r="Z281" s="454"/>
      <c r="AA281" s="495"/>
      <c r="AB281" s="496"/>
      <c r="AC281" s="495"/>
      <c r="AD281" s="496"/>
      <c r="AE281" s="495"/>
      <c r="AF281" s="496"/>
      <c r="AG281" s="495"/>
      <c r="AH281" s="496"/>
      <c r="AI281" s="495"/>
      <c r="AJ281" s="496"/>
      <c r="AK281" s="495"/>
      <c r="AL281" s="497"/>
      <c r="AM281" s="495"/>
      <c r="AN281" s="496"/>
      <c r="AO281" s="498"/>
      <c r="AP281" s="499"/>
      <c r="AQ281" s="483"/>
      <c r="AR281" s="495"/>
      <c r="AS281" s="495"/>
      <c r="AT281" s="500"/>
      <c r="AU281" s="496"/>
      <c r="AV281" s="457"/>
      <c r="AW281" s="500"/>
      <c r="AX281" s="496"/>
      <c r="AY281" t="str">
        <f t="shared" si="215"/>
        <v/>
      </c>
      <c r="CA281" s="87"/>
      <c r="CB281" s="87"/>
      <c r="CC281" s="87"/>
      <c r="CD281" s="87"/>
      <c r="CE281" s="87"/>
      <c r="CF281" s="23" t="str">
        <f t="shared" si="218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9"/>
        <v/>
      </c>
      <c r="CI281" s="23" t="str">
        <f t="shared" si="220"/>
        <v/>
      </c>
      <c r="CJ281" s="87"/>
      <c r="CK281" s="23" t="str">
        <f t="shared" si="221"/>
        <v/>
      </c>
      <c r="CL281" s="23" t="str">
        <f t="shared" si="222"/>
        <v/>
      </c>
      <c r="CO281" s="87"/>
      <c r="CP281" s="87"/>
      <c r="CQ281" s="87"/>
      <c r="CR281" s="87"/>
      <c r="CS281" s="87"/>
      <c r="CT281" s="24">
        <f t="shared" si="225"/>
        <v>0</v>
      </c>
      <c r="CU281" s="24">
        <f>IF(AND($D281&gt;0,AS281=""),1,IF(AS281&gt;$D281,1,0))</f>
        <v>0</v>
      </c>
      <c r="CV281" s="24">
        <f t="shared" si="226"/>
        <v>0</v>
      </c>
      <c r="CW281" s="24">
        <f t="shared" si="226"/>
        <v>0</v>
      </c>
      <c r="CX281" s="87"/>
      <c r="CY281" s="24">
        <f t="shared" si="227"/>
        <v>0</v>
      </c>
      <c r="CZ281" s="24">
        <f t="shared" si="227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12"/>
        <v>51</v>
      </c>
      <c r="E282" s="934">
        <f t="shared" si="213"/>
        <v>21</v>
      </c>
      <c r="F282" s="502">
        <f t="shared" si="214"/>
        <v>30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2</v>
      </c>
      <c r="V282" s="463">
        <v>0</v>
      </c>
      <c r="W282" s="461">
        <v>2</v>
      </c>
      <c r="X282" s="463">
        <v>1</v>
      </c>
      <c r="Y282" s="461">
        <v>1</v>
      </c>
      <c r="Z282" s="463">
        <v>0</v>
      </c>
      <c r="AA282" s="461">
        <v>2</v>
      </c>
      <c r="AB282" s="463">
        <v>4</v>
      </c>
      <c r="AC282" s="461">
        <v>1</v>
      </c>
      <c r="AD282" s="463">
        <v>3</v>
      </c>
      <c r="AE282" s="461">
        <v>4</v>
      </c>
      <c r="AF282" s="463">
        <v>14</v>
      </c>
      <c r="AG282" s="461">
        <v>4</v>
      </c>
      <c r="AH282" s="463">
        <v>4</v>
      </c>
      <c r="AI282" s="461">
        <v>5</v>
      </c>
      <c r="AJ282" s="463">
        <v>3</v>
      </c>
      <c r="AK282" s="461">
        <v>0</v>
      </c>
      <c r="AL282" s="463">
        <v>1</v>
      </c>
      <c r="AM282" s="458">
        <v>0</v>
      </c>
      <c r="AN282" s="459">
        <v>1</v>
      </c>
      <c r="AO282" s="462">
        <v>0</v>
      </c>
      <c r="AP282" s="460">
        <v>0</v>
      </c>
      <c r="AQ282" s="818">
        <v>1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5"/>
        <v/>
      </c>
      <c r="CA282" s="23" t="str">
        <f t="shared" si="216"/>
        <v/>
      </c>
      <c r="CB282" s="23" t="str">
        <f t="shared" si="217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8"/>
        <v/>
      </c>
      <c r="CG282" s="87"/>
      <c r="CH282" s="23" t="str">
        <f t="shared" si="219"/>
        <v/>
      </c>
      <c r="CI282" s="23" t="str">
        <f t="shared" si="220"/>
        <v/>
      </c>
      <c r="CJ282" s="87"/>
      <c r="CK282" s="23" t="str">
        <f t="shared" si="221"/>
        <v/>
      </c>
      <c r="CL282" s="23" t="str">
        <f t="shared" si="222"/>
        <v/>
      </c>
      <c r="CO282" s="24">
        <f t="shared" si="223"/>
        <v>0</v>
      </c>
      <c r="CP282" s="24">
        <f t="shared" si="224"/>
        <v>0</v>
      </c>
      <c r="CQ282" s="24">
        <f>IF(AND($D282&gt;0,AO282=""),1,IF(AO282&gt;$D282,1,0))</f>
        <v>0</v>
      </c>
      <c r="CR282" s="24">
        <f t="shared" ref="CR282:CS283" si="235">IF(AND($D282&gt;0,AP282=""),1,IF(AP282&gt;$D282,1,0))</f>
        <v>0</v>
      </c>
      <c r="CS282" s="24">
        <f t="shared" si="235"/>
        <v>0</v>
      </c>
      <c r="CT282" s="24">
        <f t="shared" si="225"/>
        <v>0</v>
      </c>
      <c r="CU282" s="87"/>
      <c r="CV282" s="24">
        <f t="shared" si="226"/>
        <v>0</v>
      </c>
      <c r="CW282" s="24">
        <f t="shared" si="226"/>
        <v>0</v>
      </c>
      <c r="CX282" s="87"/>
      <c r="CY282" s="24">
        <f t="shared" si="227"/>
        <v>0</v>
      </c>
      <c r="CZ282" s="24">
        <f t="shared" si="227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12"/>
        <v>199</v>
      </c>
      <c r="E283" s="465">
        <f t="shared" si="213"/>
        <v>52</v>
      </c>
      <c r="F283" s="486">
        <f t="shared" si="214"/>
        <v>147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2</v>
      </c>
      <c r="V283" s="469">
        <v>0</v>
      </c>
      <c r="W283" s="468">
        <v>4</v>
      </c>
      <c r="X283" s="469">
        <v>9</v>
      </c>
      <c r="Y283" s="468">
        <v>4</v>
      </c>
      <c r="Z283" s="469">
        <v>5</v>
      </c>
      <c r="AA283" s="468">
        <v>3</v>
      </c>
      <c r="AB283" s="469">
        <v>15</v>
      </c>
      <c r="AC283" s="468">
        <v>4</v>
      </c>
      <c r="AD283" s="469">
        <v>26</v>
      </c>
      <c r="AE283" s="468">
        <v>15</v>
      </c>
      <c r="AF283" s="469">
        <v>58</v>
      </c>
      <c r="AG283" s="468">
        <v>6</v>
      </c>
      <c r="AH283" s="469">
        <v>14</v>
      </c>
      <c r="AI283" s="468">
        <v>12</v>
      </c>
      <c r="AJ283" s="469">
        <v>16</v>
      </c>
      <c r="AK283" s="468">
        <v>2</v>
      </c>
      <c r="AL283" s="469">
        <v>4</v>
      </c>
      <c r="AM283" s="470">
        <v>2</v>
      </c>
      <c r="AN283" s="471">
        <v>2</v>
      </c>
      <c r="AO283" s="446"/>
      <c r="AP283" s="447"/>
      <c r="AQ283" s="461">
        <v>28</v>
      </c>
      <c r="AR283" s="468">
        <v>0</v>
      </c>
      <c r="AS283" s="447"/>
      <c r="AT283" s="466">
        <v>2</v>
      </c>
      <c r="AU283" s="469">
        <v>0</v>
      </c>
      <c r="AV283" s="447"/>
      <c r="AW283" s="466">
        <v>0</v>
      </c>
      <c r="AX283" s="469">
        <v>0</v>
      </c>
      <c r="AY283" t="str">
        <f t="shared" si="215"/>
        <v/>
      </c>
      <c r="CA283" s="23" t="str">
        <f t="shared" si="216"/>
        <v/>
      </c>
      <c r="CB283" s="23" t="str">
        <f t="shared" si="217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8"/>
        <v/>
      </c>
      <c r="CG283" s="87"/>
      <c r="CH283" s="23" t="str">
        <f t="shared" si="219"/>
        <v/>
      </c>
      <c r="CI283" s="23" t="str">
        <f t="shared" si="220"/>
        <v/>
      </c>
      <c r="CJ283" s="87"/>
      <c r="CK283" s="23" t="str">
        <f t="shared" si="221"/>
        <v/>
      </c>
      <c r="CL283" s="23" t="str">
        <f t="shared" si="222"/>
        <v/>
      </c>
      <c r="CO283" s="24">
        <f t="shared" si="223"/>
        <v>0</v>
      </c>
      <c r="CP283" s="24">
        <f t="shared" si="224"/>
        <v>0</v>
      </c>
      <c r="CQ283" s="87"/>
      <c r="CR283" s="87"/>
      <c r="CS283" s="24">
        <f t="shared" si="235"/>
        <v>0</v>
      </c>
      <c r="CT283" s="24">
        <f t="shared" si="225"/>
        <v>0</v>
      </c>
      <c r="CU283" s="87"/>
      <c r="CV283" s="24">
        <f t="shared" si="226"/>
        <v>0</v>
      </c>
      <c r="CW283" s="24">
        <f t="shared" si="226"/>
        <v>0</v>
      </c>
      <c r="CX283" s="87"/>
      <c r="CY283" s="24">
        <f t="shared" si="227"/>
        <v>0</v>
      </c>
      <c r="CZ283" s="24">
        <f t="shared" si="227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12"/>
        <v>49</v>
      </c>
      <c r="E284" s="465">
        <f t="shared" si="213"/>
        <v>20</v>
      </c>
      <c r="F284" s="486">
        <f t="shared" si="214"/>
        <v>29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2</v>
      </c>
      <c r="V284" s="469">
        <v>0</v>
      </c>
      <c r="W284" s="468">
        <v>2</v>
      </c>
      <c r="X284" s="469">
        <v>1</v>
      </c>
      <c r="Y284" s="468">
        <v>1</v>
      </c>
      <c r="Z284" s="469">
        <v>0</v>
      </c>
      <c r="AA284" s="468">
        <v>2</v>
      </c>
      <c r="AB284" s="469">
        <v>4</v>
      </c>
      <c r="AC284" s="468">
        <v>1</v>
      </c>
      <c r="AD284" s="469">
        <v>3</v>
      </c>
      <c r="AE284" s="468">
        <v>4</v>
      </c>
      <c r="AF284" s="469">
        <v>14</v>
      </c>
      <c r="AG284" s="468">
        <v>3</v>
      </c>
      <c r="AH284" s="469">
        <v>4</v>
      </c>
      <c r="AI284" s="468">
        <v>5</v>
      </c>
      <c r="AJ284" s="469">
        <v>2</v>
      </c>
      <c r="AK284" s="468">
        <v>0</v>
      </c>
      <c r="AL284" s="469">
        <v>1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5"/>
        <v/>
      </c>
      <c r="CA284" s="23" t="str">
        <f t="shared" si="216"/>
        <v/>
      </c>
      <c r="CB284" s="23" t="str">
        <f t="shared" si="217"/>
        <v/>
      </c>
      <c r="CC284" s="87"/>
      <c r="CD284" s="87"/>
      <c r="CE284" s="87"/>
      <c r="CF284" s="23" t="str">
        <f t="shared" si="218"/>
        <v/>
      </c>
      <c r="CG284" s="87"/>
      <c r="CH284" s="23" t="str">
        <f t="shared" si="219"/>
        <v/>
      </c>
      <c r="CI284" s="23" t="str">
        <f t="shared" si="220"/>
        <v/>
      </c>
      <c r="CJ284" s="87"/>
      <c r="CK284" s="23" t="str">
        <f t="shared" si="221"/>
        <v/>
      </c>
      <c r="CL284" s="23" t="str">
        <f t="shared" si="222"/>
        <v/>
      </c>
      <c r="CO284" s="24">
        <f t="shared" si="223"/>
        <v>0</v>
      </c>
      <c r="CP284" s="24">
        <f t="shared" si="224"/>
        <v>0</v>
      </c>
      <c r="CQ284" s="87"/>
      <c r="CR284" s="87"/>
      <c r="CS284" s="87"/>
      <c r="CT284" s="24">
        <f t="shared" si="225"/>
        <v>0</v>
      </c>
      <c r="CU284" s="87"/>
      <c r="CV284" s="24">
        <f t="shared" si="226"/>
        <v>0</v>
      </c>
      <c r="CW284" s="24">
        <f t="shared" si="226"/>
        <v>0</v>
      </c>
      <c r="CX284" s="87"/>
      <c r="CY284" s="24">
        <f t="shared" si="227"/>
        <v>0</v>
      </c>
      <c r="CZ284" s="24">
        <f t="shared" si="227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12"/>
        <v>52</v>
      </c>
      <c r="E285" s="489">
        <f t="shared" si="213"/>
        <v>15</v>
      </c>
      <c r="F285" s="494">
        <f>SUM(H285++J285+L285+N285+P285+R285+T285+V285+X285+Z285+AB285+AD285+AF285+AH285+AJ285+AL285)</f>
        <v>37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0</v>
      </c>
      <c r="W285" s="475">
        <v>2</v>
      </c>
      <c r="X285" s="476">
        <v>2</v>
      </c>
      <c r="Y285" s="475">
        <v>2</v>
      </c>
      <c r="Z285" s="476">
        <v>0</v>
      </c>
      <c r="AA285" s="475">
        <v>0</v>
      </c>
      <c r="AB285" s="476">
        <v>4</v>
      </c>
      <c r="AC285" s="475">
        <v>1</v>
      </c>
      <c r="AD285" s="476">
        <v>8</v>
      </c>
      <c r="AE285" s="475">
        <v>3</v>
      </c>
      <c r="AF285" s="476">
        <v>15</v>
      </c>
      <c r="AG285" s="475">
        <v>2</v>
      </c>
      <c r="AH285" s="476">
        <v>3</v>
      </c>
      <c r="AI285" s="475">
        <v>4</v>
      </c>
      <c r="AJ285" s="476">
        <v>5</v>
      </c>
      <c r="AK285" s="475">
        <v>1</v>
      </c>
      <c r="AL285" s="476">
        <v>0</v>
      </c>
      <c r="AM285" s="477">
        <v>1</v>
      </c>
      <c r="AN285" s="478">
        <v>1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5"/>
        <v/>
      </c>
      <c r="CA285" s="23" t="str">
        <f t="shared" si="216"/>
        <v/>
      </c>
      <c r="CB285" s="23" t="str">
        <f t="shared" si="217"/>
        <v/>
      </c>
      <c r="CC285" s="87"/>
      <c r="CD285" s="87"/>
      <c r="CE285" s="87"/>
      <c r="CF285" s="23" t="str">
        <f t="shared" si="218"/>
        <v/>
      </c>
      <c r="CG285" s="87"/>
      <c r="CH285" s="23" t="str">
        <f t="shared" si="219"/>
        <v/>
      </c>
      <c r="CI285" s="23" t="str">
        <f t="shared" si="220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21"/>
        <v/>
      </c>
      <c r="CL285" s="23" t="str">
        <f t="shared" si="222"/>
        <v/>
      </c>
      <c r="CO285" s="24">
        <f t="shared" si="223"/>
        <v>0</v>
      </c>
      <c r="CP285" s="24">
        <f t="shared" si="224"/>
        <v>0</v>
      </c>
      <c r="CQ285" s="87"/>
      <c r="CR285" s="87"/>
      <c r="CS285" s="87"/>
      <c r="CT285" s="24">
        <f t="shared" si="225"/>
        <v>0</v>
      </c>
      <c r="CU285" s="87"/>
      <c r="CV285" s="24">
        <f t="shared" si="226"/>
        <v>0</v>
      </c>
      <c r="CW285" s="24">
        <f t="shared" si="226"/>
        <v>0</v>
      </c>
      <c r="CX285" s="24">
        <f>IF(AND($D285&gt;0,AV285=""),1,IF(AV285&gt;$D285,1,0))</f>
        <v>0</v>
      </c>
      <c r="CY285" s="24">
        <f t="shared" si="227"/>
        <v>0</v>
      </c>
      <c r="CZ285" s="24">
        <f t="shared" si="227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12"/>
        <v>17</v>
      </c>
      <c r="E286" s="465">
        <f t="shared" si="213"/>
        <v>2</v>
      </c>
      <c r="F286" s="486">
        <f t="shared" si="214"/>
        <v>15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1</v>
      </c>
      <c r="X286" s="476">
        <v>2</v>
      </c>
      <c r="Y286" s="475">
        <v>0</v>
      </c>
      <c r="Z286" s="476">
        <v>2</v>
      </c>
      <c r="AA286" s="475">
        <v>0</v>
      </c>
      <c r="AB286" s="476">
        <v>1</v>
      </c>
      <c r="AC286" s="475">
        <v>0</v>
      </c>
      <c r="AD286" s="476">
        <v>2</v>
      </c>
      <c r="AE286" s="475">
        <v>1</v>
      </c>
      <c r="AF286" s="476">
        <v>4</v>
      </c>
      <c r="AG286" s="475">
        <v>0</v>
      </c>
      <c r="AH286" s="476">
        <v>2</v>
      </c>
      <c r="AI286" s="475">
        <v>0</v>
      </c>
      <c r="AJ286" s="476">
        <v>2</v>
      </c>
      <c r="AK286" s="475">
        <v>0</v>
      </c>
      <c r="AL286" s="476">
        <v>0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5"/>
        <v/>
      </c>
      <c r="CA286" s="23" t="str">
        <f t="shared" si="216"/>
        <v/>
      </c>
      <c r="CB286" s="23" t="str">
        <f t="shared" si="217"/>
        <v/>
      </c>
      <c r="CC286" s="87"/>
      <c r="CD286" s="87"/>
      <c r="CE286" s="87"/>
      <c r="CF286" s="23" t="str">
        <f t="shared" si="218"/>
        <v/>
      </c>
      <c r="CG286" s="87"/>
      <c r="CH286" s="23" t="str">
        <f t="shared" si="219"/>
        <v/>
      </c>
      <c r="CI286" s="23" t="str">
        <f t="shared" si="220"/>
        <v/>
      </c>
      <c r="CJ286" s="87"/>
      <c r="CK286" s="23" t="str">
        <f t="shared" si="221"/>
        <v/>
      </c>
      <c r="CL286" s="23" t="str">
        <f t="shared" si="222"/>
        <v/>
      </c>
      <c r="CO286" s="24">
        <f t="shared" si="223"/>
        <v>0</v>
      </c>
      <c r="CP286" s="24">
        <f t="shared" si="224"/>
        <v>0</v>
      </c>
      <c r="CQ286" s="87"/>
      <c r="CR286" s="87"/>
      <c r="CS286" s="87"/>
      <c r="CT286" s="24">
        <f t="shared" si="225"/>
        <v>0</v>
      </c>
      <c r="CU286" s="87"/>
      <c r="CV286" s="24">
        <f t="shared" si="226"/>
        <v>0</v>
      </c>
      <c r="CW286" s="24">
        <f t="shared" si="226"/>
        <v>0</v>
      </c>
      <c r="CX286" s="87"/>
      <c r="CY286" s="24">
        <f t="shared" si="227"/>
        <v>0</v>
      </c>
      <c r="CZ286" s="24">
        <f t="shared" si="227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12"/>
        <v>0</v>
      </c>
      <c r="E287" s="109">
        <f t="shared" si="213"/>
        <v>0</v>
      </c>
      <c r="F287" s="78">
        <f t="shared" si="214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5"/>
        <v/>
      </c>
      <c r="CA287" s="23" t="str">
        <f t="shared" si="216"/>
        <v/>
      </c>
      <c r="CB287" s="23" t="str">
        <f t="shared" si="217"/>
        <v/>
      </c>
      <c r="CC287" s="87"/>
      <c r="CD287" s="87"/>
      <c r="CE287" s="87"/>
      <c r="CF287" s="23" t="str">
        <f t="shared" si="218"/>
        <v/>
      </c>
      <c r="CG287" s="87"/>
      <c r="CH287" s="23" t="str">
        <f t="shared" si="219"/>
        <v/>
      </c>
      <c r="CI287" s="23" t="str">
        <f t="shared" si="220"/>
        <v/>
      </c>
      <c r="CJ287" s="87"/>
      <c r="CK287" s="23" t="str">
        <f t="shared" si="221"/>
        <v/>
      </c>
      <c r="CL287" s="23" t="str">
        <f t="shared" si="222"/>
        <v/>
      </c>
      <c r="CO287" s="24">
        <f t="shared" si="223"/>
        <v>0</v>
      </c>
      <c r="CP287" s="24">
        <f t="shared" si="224"/>
        <v>0</v>
      </c>
      <c r="CQ287" s="87"/>
      <c r="CR287" s="87"/>
      <c r="CS287" s="87"/>
      <c r="CT287" s="24">
        <f t="shared" si="225"/>
        <v>0</v>
      </c>
      <c r="CU287" s="87"/>
      <c r="CV287" s="24">
        <f t="shared" si="226"/>
        <v>0</v>
      </c>
      <c r="CW287" s="24">
        <f t="shared" si="226"/>
        <v>0</v>
      </c>
      <c r="CX287" s="87"/>
      <c r="CY287" s="24">
        <f t="shared" si="227"/>
        <v>0</v>
      </c>
      <c r="CZ287" s="24">
        <f t="shared" si="227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12"/>
        <v>8</v>
      </c>
      <c r="E288" s="139">
        <f>SUM(W288+Y288+AA288+AC288+AE288+AG288+AI288+AK288)</f>
        <v>4</v>
      </c>
      <c r="F288" s="812">
        <f>SUM(X288+Z288+AB288+AD288+AF288+AH288+AJ288+AL288)</f>
        <v>4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0</v>
      </c>
      <c r="X288" s="819">
        <v>1</v>
      </c>
      <c r="Y288" s="818">
        <v>0</v>
      </c>
      <c r="Z288" s="819">
        <v>1</v>
      </c>
      <c r="AA288" s="818">
        <v>1</v>
      </c>
      <c r="AB288" s="819">
        <v>0</v>
      </c>
      <c r="AC288" s="818">
        <v>0</v>
      </c>
      <c r="AD288" s="819">
        <v>0</v>
      </c>
      <c r="AE288" s="818">
        <v>1</v>
      </c>
      <c r="AF288" s="819">
        <v>0</v>
      </c>
      <c r="AG288" s="818">
        <v>1</v>
      </c>
      <c r="AH288" s="819">
        <v>1</v>
      </c>
      <c r="AI288" s="818">
        <v>0</v>
      </c>
      <c r="AJ288" s="819">
        <v>0</v>
      </c>
      <c r="AK288" s="818">
        <v>1</v>
      </c>
      <c r="AL288" s="819">
        <v>1</v>
      </c>
      <c r="AM288" s="458">
        <v>0</v>
      </c>
      <c r="AN288" s="459">
        <v>1</v>
      </c>
      <c r="AO288" s="716">
        <v>0</v>
      </c>
      <c r="AP288" s="460">
        <v>0</v>
      </c>
      <c r="AQ288" s="818">
        <v>1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5"/>
        <v/>
      </c>
      <c r="CA288" s="23" t="str">
        <f t="shared" si="216"/>
        <v/>
      </c>
      <c r="CB288" s="23" t="str">
        <f t="shared" si="217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8"/>
        <v/>
      </c>
      <c r="CG288" s="87"/>
      <c r="CH288" s="23" t="str">
        <f t="shared" si="219"/>
        <v/>
      </c>
      <c r="CI288" s="23" t="str">
        <f t="shared" si="220"/>
        <v/>
      </c>
      <c r="CJ288" s="87"/>
      <c r="CK288" s="23" t="str">
        <f t="shared" si="221"/>
        <v/>
      </c>
      <c r="CL288" s="23" t="str">
        <f t="shared" si="222"/>
        <v/>
      </c>
      <c r="CO288" s="24">
        <f t="shared" si="223"/>
        <v>0</v>
      </c>
      <c r="CP288" s="24">
        <f t="shared" si="224"/>
        <v>0</v>
      </c>
      <c r="CQ288" s="24">
        <f>IF(AND($D288&gt;0,AO288=""),1,IF(AO288&gt;$D288,1,0))</f>
        <v>0</v>
      </c>
      <c r="CR288" s="24">
        <f t="shared" ref="CR288:CS289" si="236">IF(AND($D288&gt;0,AP288=""),1,IF(AP288&gt;$D288,1,0))</f>
        <v>0</v>
      </c>
      <c r="CS288" s="24">
        <f t="shared" si="236"/>
        <v>0</v>
      </c>
      <c r="CT288" s="24">
        <f t="shared" si="225"/>
        <v>0</v>
      </c>
      <c r="CU288" s="87"/>
      <c r="CV288" s="24">
        <f t="shared" si="226"/>
        <v>0</v>
      </c>
      <c r="CW288" s="24">
        <f t="shared" si="226"/>
        <v>0</v>
      </c>
      <c r="CX288" s="87"/>
      <c r="CY288" s="24">
        <f t="shared" si="227"/>
        <v>0</v>
      </c>
      <c r="CZ288" s="24">
        <f t="shared" si="227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12"/>
        <v>20</v>
      </c>
      <c r="E289" s="465">
        <f t="shared" ref="E289:F293" si="237">SUM(W289+Y289+AA289+AC289+AE289+AG289+AI289+AK289)</f>
        <v>7</v>
      </c>
      <c r="F289" s="486">
        <f t="shared" si="237"/>
        <v>13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1</v>
      </c>
      <c r="Y289" s="468">
        <v>1</v>
      </c>
      <c r="Z289" s="469">
        <v>1</v>
      </c>
      <c r="AA289" s="468">
        <v>0</v>
      </c>
      <c r="AB289" s="469">
        <v>3</v>
      </c>
      <c r="AC289" s="468">
        <v>0</v>
      </c>
      <c r="AD289" s="469">
        <v>3</v>
      </c>
      <c r="AE289" s="468">
        <v>1</v>
      </c>
      <c r="AF289" s="469">
        <v>3</v>
      </c>
      <c r="AG289" s="468">
        <v>2</v>
      </c>
      <c r="AH289" s="469">
        <v>0</v>
      </c>
      <c r="AI289" s="468">
        <v>0</v>
      </c>
      <c r="AJ289" s="469">
        <v>1</v>
      </c>
      <c r="AK289" s="468">
        <v>1</v>
      </c>
      <c r="AL289" s="469">
        <v>1</v>
      </c>
      <c r="AM289" s="470">
        <v>0</v>
      </c>
      <c r="AN289" s="471">
        <v>0</v>
      </c>
      <c r="AO289" s="446"/>
      <c r="AP289" s="447"/>
      <c r="AQ289" s="461">
        <v>3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5"/>
        <v/>
      </c>
      <c r="CA289" s="23" t="str">
        <f t="shared" si="216"/>
        <v/>
      </c>
      <c r="CB289" s="23" t="str">
        <f t="shared" si="217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8"/>
        <v/>
      </c>
      <c r="CG289" s="87"/>
      <c r="CH289" s="23" t="str">
        <f t="shared" si="219"/>
        <v/>
      </c>
      <c r="CI289" s="23" t="str">
        <f t="shared" si="220"/>
        <v/>
      </c>
      <c r="CJ289" s="87"/>
      <c r="CK289" s="23" t="str">
        <f t="shared" si="221"/>
        <v/>
      </c>
      <c r="CL289" s="23" t="str">
        <f t="shared" si="222"/>
        <v/>
      </c>
      <c r="CO289" s="24">
        <f t="shared" si="223"/>
        <v>0</v>
      </c>
      <c r="CP289" s="24">
        <f t="shared" si="224"/>
        <v>0</v>
      </c>
      <c r="CQ289" s="87"/>
      <c r="CR289" s="87"/>
      <c r="CS289" s="24">
        <f t="shared" si="236"/>
        <v>0</v>
      </c>
      <c r="CT289" s="24">
        <f t="shared" si="225"/>
        <v>0</v>
      </c>
      <c r="CU289" s="87"/>
      <c r="CV289" s="24">
        <f t="shared" si="226"/>
        <v>0</v>
      </c>
      <c r="CW289" s="24">
        <f t="shared" si="226"/>
        <v>0</v>
      </c>
      <c r="CX289" s="87"/>
      <c r="CY289" s="24">
        <f t="shared" si="227"/>
        <v>0</v>
      </c>
      <c r="CZ289" s="24">
        <f t="shared" si="227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12"/>
        <v>8</v>
      </c>
      <c r="E290" s="465">
        <f t="shared" si="237"/>
        <v>4</v>
      </c>
      <c r="F290" s="486">
        <f t="shared" si="237"/>
        <v>4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1</v>
      </c>
      <c r="Y290" s="468">
        <v>0</v>
      </c>
      <c r="Z290" s="469">
        <v>1</v>
      </c>
      <c r="AA290" s="468">
        <v>1</v>
      </c>
      <c r="AB290" s="469">
        <v>0</v>
      </c>
      <c r="AC290" s="468">
        <v>0</v>
      </c>
      <c r="AD290" s="469">
        <v>0</v>
      </c>
      <c r="AE290" s="468">
        <v>1</v>
      </c>
      <c r="AF290" s="469">
        <v>0</v>
      </c>
      <c r="AG290" s="468">
        <v>1</v>
      </c>
      <c r="AH290" s="469">
        <v>1</v>
      </c>
      <c r="AI290" s="468">
        <v>0</v>
      </c>
      <c r="AJ290" s="469">
        <v>0</v>
      </c>
      <c r="AK290" s="468">
        <v>1</v>
      </c>
      <c r="AL290" s="469">
        <v>1</v>
      </c>
      <c r="AM290" s="470">
        <v>0</v>
      </c>
      <c r="AN290" s="471">
        <v>1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5"/>
        <v/>
      </c>
      <c r="CA290" s="23" t="str">
        <f t="shared" si="216"/>
        <v/>
      </c>
      <c r="CB290" s="23" t="str">
        <f t="shared" si="217"/>
        <v/>
      </c>
      <c r="CC290" s="87"/>
      <c r="CD290" s="87"/>
      <c r="CE290" s="87"/>
      <c r="CF290" s="23" t="str">
        <f t="shared" si="218"/>
        <v/>
      </c>
      <c r="CG290" s="87"/>
      <c r="CH290" s="23" t="str">
        <f t="shared" si="219"/>
        <v/>
      </c>
      <c r="CI290" s="23" t="str">
        <f t="shared" si="220"/>
        <v/>
      </c>
      <c r="CJ290" s="87"/>
      <c r="CK290" s="23" t="str">
        <f t="shared" si="221"/>
        <v/>
      </c>
      <c r="CL290" s="23" t="str">
        <f t="shared" si="222"/>
        <v/>
      </c>
      <c r="CO290" s="24">
        <f t="shared" si="223"/>
        <v>0</v>
      </c>
      <c r="CP290" s="24">
        <f t="shared" si="224"/>
        <v>0</v>
      </c>
      <c r="CQ290" s="87"/>
      <c r="CR290" s="87"/>
      <c r="CS290" s="87"/>
      <c r="CT290" s="24">
        <f t="shared" si="225"/>
        <v>0</v>
      </c>
      <c r="CU290" s="87"/>
      <c r="CV290" s="24">
        <f t="shared" si="226"/>
        <v>0</v>
      </c>
      <c r="CW290" s="24">
        <f t="shared" si="226"/>
        <v>0</v>
      </c>
      <c r="CX290" s="87"/>
      <c r="CY290" s="24">
        <f t="shared" si="227"/>
        <v>0</v>
      </c>
      <c r="CZ290" s="24">
        <f t="shared" si="227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12"/>
        <v>13</v>
      </c>
      <c r="E291" s="465">
        <f t="shared" si="237"/>
        <v>8</v>
      </c>
      <c r="F291" s="486">
        <f t="shared" si="237"/>
        <v>5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0</v>
      </c>
      <c r="X291" s="476">
        <v>1</v>
      </c>
      <c r="Y291" s="475">
        <v>0</v>
      </c>
      <c r="Z291" s="476">
        <v>1</v>
      </c>
      <c r="AA291" s="475">
        <v>3</v>
      </c>
      <c r="AB291" s="476">
        <v>0</v>
      </c>
      <c r="AC291" s="475">
        <v>4</v>
      </c>
      <c r="AD291" s="476">
        <v>2</v>
      </c>
      <c r="AE291" s="475">
        <v>0</v>
      </c>
      <c r="AF291" s="476">
        <v>0</v>
      </c>
      <c r="AG291" s="475">
        <v>1</v>
      </c>
      <c r="AH291" s="476">
        <v>0</v>
      </c>
      <c r="AI291" s="475">
        <v>0</v>
      </c>
      <c r="AJ291" s="476">
        <v>0</v>
      </c>
      <c r="AK291" s="475">
        <v>0</v>
      </c>
      <c r="AL291" s="476">
        <v>1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4</v>
      </c>
      <c r="AW291" s="473">
        <v>0</v>
      </c>
      <c r="AX291" s="476">
        <v>0</v>
      </c>
      <c r="AY291" t="str">
        <f t="shared" si="215"/>
        <v/>
      </c>
      <c r="CA291" s="23" t="str">
        <f t="shared" si="216"/>
        <v/>
      </c>
      <c r="CB291" s="23" t="str">
        <f t="shared" si="217"/>
        <v/>
      </c>
      <c r="CC291" s="87"/>
      <c r="CD291" s="87"/>
      <c r="CE291" s="87"/>
      <c r="CF291" s="23" t="str">
        <f t="shared" si="218"/>
        <v/>
      </c>
      <c r="CG291" s="87"/>
      <c r="CH291" s="23" t="str">
        <f t="shared" si="219"/>
        <v/>
      </c>
      <c r="CI291" s="23" t="str">
        <f t="shared" si="220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21"/>
        <v/>
      </c>
      <c r="CL291" s="23" t="str">
        <f t="shared" si="222"/>
        <v/>
      </c>
      <c r="CO291" s="24">
        <f t="shared" si="223"/>
        <v>0</v>
      </c>
      <c r="CP291" s="24">
        <f t="shared" si="224"/>
        <v>0</v>
      </c>
      <c r="CQ291" s="87"/>
      <c r="CR291" s="87"/>
      <c r="CS291" s="87"/>
      <c r="CT291" s="24">
        <f t="shared" si="225"/>
        <v>0</v>
      </c>
      <c r="CU291" s="87"/>
      <c r="CV291" s="24">
        <f t="shared" si="226"/>
        <v>0</v>
      </c>
      <c r="CW291" s="24">
        <f t="shared" si="226"/>
        <v>0</v>
      </c>
      <c r="CX291" s="24">
        <f>IF(AND($D291&gt;0,AV291=""),1,IF(AV291&gt;$D291,1,0))</f>
        <v>0</v>
      </c>
      <c r="CY291" s="24">
        <f t="shared" si="227"/>
        <v>0</v>
      </c>
      <c r="CZ291" s="24">
        <f t="shared" si="227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12"/>
        <v>2</v>
      </c>
      <c r="E292" s="465">
        <f t="shared" si="237"/>
        <v>1</v>
      </c>
      <c r="F292" s="486">
        <f t="shared" si="237"/>
        <v>1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1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0</v>
      </c>
      <c r="AD292" s="476">
        <v>1</v>
      </c>
      <c r="AE292" s="475">
        <v>0</v>
      </c>
      <c r="AF292" s="476">
        <v>0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5"/>
        <v/>
      </c>
      <c r="CA292" s="23" t="str">
        <f t="shared" si="216"/>
        <v/>
      </c>
      <c r="CB292" s="23" t="str">
        <f t="shared" si="217"/>
        <v/>
      </c>
      <c r="CC292" s="87"/>
      <c r="CD292" s="87"/>
      <c r="CE292" s="87"/>
      <c r="CF292" s="23" t="str">
        <f t="shared" si="218"/>
        <v/>
      </c>
      <c r="CG292" s="87"/>
      <c r="CH292" s="23" t="str">
        <f t="shared" si="219"/>
        <v/>
      </c>
      <c r="CI292" s="23" t="str">
        <f t="shared" si="220"/>
        <v/>
      </c>
      <c r="CJ292" s="87"/>
      <c r="CK292" s="23" t="str">
        <f t="shared" si="221"/>
        <v/>
      </c>
      <c r="CL292" s="23" t="str">
        <f t="shared" si="222"/>
        <v/>
      </c>
      <c r="CO292" s="24">
        <f t="shared" si="223"/>
        <v>0</v>
      </c>
      <c r="CP292" s="24">
        <f t="shared" si="224"/>
        <v>0</v>
      </c>
      <c r="CQ292" s="87"/>
      <c r="CR292" s="87"/>
      <c r="CS292" s="87"/>
      <c r="CT292" s="24">
        <f t="shared" si="225"/>
        <v>0</v>
      </c>
      <c r="CU292" s="87"/>
      <c r="CV292" s="24">
        <f t="shared" si="226"/>
        <v>0</v>
      </c>
      <c r="CW292" s="24">
        <f t="shared" si="226"/>
        <v>0</v>
      </c>
      <c r="CX292" s="87"/>
      <c r="CY292" s="24">
        <f t="shared" si="227"/>
        <v>0</v>
      </c>
      <c r="CZ292" s="24">
        <f t="shared" si="227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12"/>
        <v>0</v>
      </c>
      <c r="E293" s="109">
        <f t="shared" si="237"/>
        <v>0</v>
      </c>
      <c r="F293" s="78">
        <f t="shared" si="237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5"/>
        <v/>
      </c>
      <c r="CA293" s="23" t="str">
        <f t="shared" si="216"/>
        <v/>
      </c>
      <c r="CB293" s="23" t="str">
        <f t="shared" si="217"/>
        <v/>
      </c>
      <c r="CC293" s="87"/>
      <c r="CD293" s="87"/>
      <c r="CE293" s="87"/>
      <c r="CF293" s="23" t="str">
        <f t="shared" si="218"/>
        <v/>
      </c>
      <c r="CG293" s="87"/>
      <c r="CH293" s="23" t="str">
        <f t="shared" si="219"/>
        <v/>
      </c>
      <c r="CI293" s="23" t="str">
        <f t="shared" si="220"/>
        <v/>
      </c>
      <c r="CJ293" s="87"/>
      <c r="CK293" s="23" t="str">
        <f t="shared" si="221"/>
        <v/>
      </c>
      <c r="CL293" s="23" t="str">
        <f t="shared" si="222"/>
        <v/>
      </c>
      <c r="CO293" s="24">
        <f t="shared" si="223"/>
        <v>0</v>
      </c>
      <c r="CP293" s="24">
        <f t="shared" si="224"/>
        <v>0</v>
      </c>
      <c r="CQ293" s="87"/>
      <c r="CR293" s="87"/>
      <c r="CS293" s="87"/>
      <c r="CT293" s="24">
        <f t="shared" si="225"/>
        <v>0</v>
      </c>
      <c r="CU293" s="87"/>
      <c r="CV293" s="24">
        <f t="shared" si="226"/>
        <v>0</v>
      </c>
      <c r="CW293" s="24">
        <f t="shared" si="226"/>
        <v>0</v>
      </c>
      <c r="CX293" s="87"/>
      <c r="CY293" s="24">
        <f t="shared" si="227"/>
        <v>0</v>
      </c>
      <c r="CZ293" s="24">
        <f t="shared" si="227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12"/>
        <v>81</v>
      </c>
      <c r="E294" s="139">
        <f>SUM(O294+Q294+S294+U294+W294+Y294+AA294+AC294+AE294+AG294+AI294+AK294)</f>
        <v>37</v>
      </c>
      <c r="F294" s="812">
        <f>SUM(P294+R294+T294+V294+X294+Z294+AB294+AD294+AF294+AH294+AJ294+AL294)</f>
        <v>44</v>
      </c>
      <c r="G294" s="512"/>
      <c r="H294" s="513"/>
      <c r="I294" s="514"/>
      <c r="J294" s="513"/>
      <c r="K294" s="515"/>
      <c r="L294" s="516"/>
      <c r="M294" s="515"/>
      <c r="N294" s="516"/>
      <c r="O294" s="461"/>
      <c r="P294" s="460"/>
      <c r="Q294" s="461"/>
      <c r="R294" s="460"/>
      <c r="S294" s="461"/>
      <c r="T294" s="463"/>
      <c r="U294" s="461"/>
      <c r="V294" s="463"/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1</v>
      </c>
      <c r="AD294" s="463">
        <v>1</v>
      </c>
      <c r="AE294" s="461">
        <v>4</v>
      </c>
      <c r="AF294" s="463">
        <v>14</v>
      </c>
      <c r="AG294" s="461">
        <v>3</v>
      </c>
      <c r="AH294" s="463">
        <v>5</v>
      </c>
      <c r="AI294" s="461">
        <v>17</v>
      </c>
      <c r="AJ294" s="463">
        <v>17</v>
      </c>
      <c r="AK294" s="461">
        <v>12</v>
      </c>
      <c r="AL294" s="463">
        <v>7</v>
      </c>
      <c r="AM294" s="458">
        <v>0</v>
      </c>
      <c r="AN294" s="459">
        <v>2</v>
      </c>
      <c r="AO294" s="462">
        <v>0</v>
      </c>
      <c r="AP294" s="460">
        <v>0</v>
      </c>
      <c r="AQ294" s="818">
        <v>20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5"/>
        <v/>
      </c>
      <c r="CA294" s="23" t="str">
        <f t="shared" si="216"/>
        <v/>
      </c>
      <c r="CB294" s="23" t="str">
        <f t="shared" si="217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8"/>
        <v/>
      </c>
      <c r="CG294" s="87"/>
      <c r="CH294" s="23" t="str">
        <f t="shared" si="219"/>
        <v/>
      </c>
      <c r="CI294" s="23" t="str">
        <f t="shared" si="220"/>
        <v/>
      </c>
      <c r="CJ294" s="87"/>
      <c r="CK294" s="23" t="str">
        <f t="shared" si="221"/>
        <v/>
      </c>
      <c r="CL294" s="23" t="str">
        <f t="shared" si="222"/>
        <v/>
      </c>
      <c r="CO294" s="24">
        <f t="shared" si="223"/>
        <v>0</v>
      </c>
      <c r="CP294" s="24">
        <f t="shared" si="224"/>
        <v>0</v>
      </c>
      <c r="CQ294" s="24">
        <f>IF(AND($D294&gt;0,AO294=""),1,IF(AO294&gt;$D294,1,0))</f>
        <v>0</v>
      </c>
      <c r="CR294" s="24">
        <f t="shared" ref="CR294:CS295" si="238">IF(AND($D294&gt;0,AP294=""),1,IF(AP294&gt;$D294,1,0))</f>
        <v>0</v>
      </c>
      <c r="CS294" s="24">
        <f t="shared" si="238"/>
        <v>0</v>
      </c>
      <c r="CT294" s="24">
        <f t="shared" si="225"/>
        <v>0</v>
      </c>
      <c r="CU294" s="87"/>
      <c r="CV294" s="24">
        <f t="shared" si="226"/>
        <v>0</v>
      </c>
      <c r="CW294" s="24">
        <f t="shared" si="226"/>
        <v>0</v>
      </c>
      <c r="CX294" s="87"/>
      <c r="CY294" s="24">
        <f t="shared" si="227"/>
        <v>0</v>
      </c>
      <c r="CZ294" s="24">
        <f t="shared" si="227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12"/>
        <v>14</v>
      </c>
      <c r="E295" s="465">
        <f t="shared" ref="E295:F296" si="239">SUM(O295+Q295+S295+U295+W295+Y295+AA295+AC295+AE295+AG295+AI295+AK295)</f>
        <v>3</v>
      </c>
      <c r="F295" s="147">
        <f t="shared" si="239"/>
        <v>11</v>
      </c>
      <c r="G295" s="517"/>
      <c r="H295" s="506"/>
      <c r="I295" s="505"/>
      <c r="J295" s="506"/>
      <c r="K295" s="472"/>
      <c r="L295" s="447"/>
      <c r="M295" s="472"/>
      <c r="N295" s="447"/>
      <c r="O295" s="468"/>
      <c r="P295" s="467"/>
      <c r="Q295" s="468"/>
      <c r="R295" s="467"/>
      <c r="S295" s="468"/>
      <c r="T295" s="469"/>
      <c r="U295" s="468"/>
      <c r="V295" s="469"/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0</v>
      </c>
      <c r="AD295" s="469">
        <v>2</v>
      </c>
      <c r="AE295" s="468">
        <v>1</v>
      </c>
      <c r="AF295" s="469">
        <v>1</v>
      </c>
      <c r="AG295" s="468">
        <v>1</v>
      </c>
      <c r="AH295" s="469">
        <v>1</v>
      </c>
      <c r="AI295" s="468">
        <v>0</v>
      </c>
      <c r="AJ295" s="469">
        <v>2</v>
      </c>
      <c r="AK295" s="468">
        <v>1</v>
      </c>
      <c r="AL295" s="469">
        <v>5</v>
      </c>
      <c r="AM295" s="470">
        <v>0</v>
      </c>
      <c r="AN295" s="471">
        <v>0</v>
      </c>
      <c r="AO295" s="446"/>
      <c r="AP295" s="447"/>
      <c r="AQ295" s="461">
        <v>29</v>
      </c>
      <c r="AR295" s="468">
        <v>0</v>
      </c>
      <c r="AS295" s="447"/>
      <c r="AT295" s="466">
        <v>0</v>
      </c>
      <c r="AU295" s="469">
        <v>0</v>
      </c>
      <c r="AV295" s="447"/>
      <c r="AW295" s="466">
        <v>0</v>
      </c>
      <c r="AX295" s="469">
        <v>0</v>
      </c>
      <c r="AY295" t="str">
        <f t="shared" si="215"/>
        <v xml:space="preserve"> * La variable Insasistente no puede superar el Total Ambos Sexos.</v>
      </c>
      <c r="CA295" s="23" t="str">
        <f t="shared" si="216"/>
        <v/>
      </c>
      <c r="CB295" s="23" t="str">
        <f t="shared" si="217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 xml:space="preserve"> * La variable Insasistente no puede superar el Total Ambos Sexos.</v>
      </c>
      <c r="CF295" s="23" t="str">
        <f t="shared" si="218"/>
        <v/>
      </c>
      <c r="CG295" s="87"/>
      <c r="CH295" s="23" t="str">
        <f t="shared" si="219"/>
        <v/>
      </c>
      <c r="CI295" s="23" t="str">
        <f t="shared" si="220"/>
        <v/>
      </c>
      <c r="CJ295" s="87"/>
      <c r="CK295" s="23" t="str">
        <f t="shared" si="221"/>
        <v/>
      </c>
      <c r="CL295" s="23" t="str">
        <f t="shared" si="222"/>
        <v/>
      </c>
      <c r="CO295" s="24">
        <f t="shared" si="223"/>
        <v>0</v>
      </c>
      <c r="CP295" s="24">
        <f t="shared" si="224"/>
        <v>0</v>
      </c>
      <c r="CQ295" s="87"/>
      <c r="CR295" s="87"/>
      <c r="CS295" s="24">
        <f t="shared" si="238"/>
        <v>1</v>
      </c>
      <c r="CT295" s="24">
        <f t="shared" si="225"/>
        <v>0</v>
      </c>
      <c r="CU295" s="87"/>
      <c r="CV295" s="24">
        <f t="shared" si="226"/>
        <v>0</v>
      </c>
      <c r="CW295" s="24">
        <f t="shared" si="226"/>
        <v>0</v>
      </c>
      <c r="CX295" s="87"/>
      <c r="CY295" s="24">
        <f t="shared" si="227"/>
        <v>0</v>
      </c>
      <c r="CZ295" s="24">
        <f t="shared" si="227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12"/>
        <v>82</v>
      </c>
      <c r="E296" s="465">
        <f t="shared" si="239"/>
        <v>37</v>
      </c>
      <c r="F296" s="147">
        <f t="shared" si="239"/>
        <v>45</v>
      </c>
      <c r="G296" s="517"/>
      <c r="H296" s="506"/>
      <c r="I296" s="505"/>
      <c r="J296" s="506"/>
      <c r="K296" s="472"/>
      <c r="L296" s="447"/>
      <c r="M296" s="472"/>
      <c r="N296" s="447"/>
      <c r="O296" s="468"/>
      <c r="P296" s="467"/>
      <c r="Q296" s="468"/>
      <c r="R296" s="467"/>
      <c r="S296" s="468"/>
      <c r="T296" s="469"/>
      <c r="U296" s="468"/>
      <c r="V296" s="469"/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1</v>
      </c>
      <c r="AD296" s="469">
        <v>1</v>
      </c>
      <c r="AE296" s="468">
        <v>4</v>
      </c>
      <c r="AF296" s="469">
        <v>15</v>
      </c>
      <c r="AG296" s="468">
        <v>3</v>
      </c>
      <c r="AH296" s="469">
        <v>5</v>
      </c>
      <c r="AI296" s="468">
        <v>17</v>
      </c>
      <c r="AJ296" s="469">
        <v>17</v>
      </c>
      <c r="AK296" s="468">
        <v>12</v>
      </c>
      <c r="AL296" s="469">
        <v>7</v>
      </c>
      <c r="AM296" s="470">
        <v>0</v>
      </c>
      <c r="AN296" s="471">
        <v>2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5"/>
        <v/>
      </c>
      <c r="CA296" s="23" t="str">
        <f t="shared" si="216"/>
        <v/>
      </c>
      <c r="CB296" s="23" t="str">
        <f t="shared" si="217"/>
        <v/>
      </c>
      <c r="CC296" s="87"/>
      <c r="CD296" s="87"/>
      <c r="CE296" s="87"/>
      <c r="CF296" s="23" t="str">
        <f t="shared" si="218"/>
        <v/>
      </c>
      <c r="CG296" s="87"/>
      <c r="CH296" s="23" t="str">
        <f t="shared" si="219"/>
        <v/>
      </c>
      <c r="CI296" s="23" t="str">
        <f t="shared" si="220"/>
        <v/>
      </c>
      <c r="CJ296" s="87"/>
      <c r="CK296" s="23" t="str">
        <f t="shared" si="221"/>
        <v/>
      </c>
      <c r="CL296" s="23" t="str">
        <f t="shared" si="222"/>
        <v/>
      </c>
      <c r="CO296" s="24">
        <f t="shared" si="223"/>
        <v>0</v>
      </c>
      <c r="CP296" s="24">
        <f t="shared" si="224"/>
        <v>0</v>
      </c>
      <c r="CQ296" s="87"/>
      <c r="CR296" s="87"/>
      <c r="CS296" s="87"/>
      <c r="CT296" s="24">
        <f t="shared" si="225"/>
        <v>0</v>
      </c>
      <c r="CU296" s="87"/>
      <c r="CV296" s="24">
        <f t="shared" si="226"/>
        <v>0</v>
      </c>
      <c r="CW296" s="24">
        <f t="shared" si="226"/>
        <v>0</v>
      </c>
      <c r="CX296" s="87"/>
      <c r="CY296" s="24">
        <f t="shared" si="227"/>
        <v>0</v>
      </c>
      <c r="CZ296" s="24">
        <f t="shared" si="227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12"/>
        <v>1</v>
      </c>
      <c r="E297" s="465">
        <f>SUM(O297+Q297+S297+U297+W297+Y297+AA297+AC297+AE297+AG297+AI297+AK297)</f>
        <v>0</v>
      </c>
      <c r="F297" s="147">
        <f>SUM(+P297+R297+T297+V297+X297+Z297+AB297+AD297+AF297+AH297+AJ297+AL297)</f>
        <v>1</v>
      </c>
      <c r="G297" s="518"/>
      <c r="H297" s="508"/>
      <c r="I297" s="507"/>
      <c r="J297" s="508"/>
      <c r="K297" s="446"/>
      <c r="L297" s="447"/>
      <c r="M297" s="446"/>
      <c r="N297" s="447"/>
      <c r="O297" s="475"/>
      <c r="P297" s="474"/>
      <c r="Q297" s="475"/>
      <c r="R297" s="474"/>
      <c r="S297" s="475"/>
      <c r="T297" s="476"/>
      <c r="U297" s="475"/>
      <c r="V297" s="476"/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0</v>
      </c>
      <c r="AE297" s="475">
        <v>0</v>
      </c>
      <c r="AF297" s="476">
        <v>1</v>
      </c>
      <c r="AG297" s="475">
        <v>0</v>
      </c>
      <c r="AH297" s="476">
        <v>0</v>
      </c>
      <c r="AI297" s="475">
        <v>0</v>
      </c>
      <c r="AJ297" s="476">
        <v>0</v>
      </c>
      <c r="AK297" s="475">
        <v>0</v>
      </c>
      <c r="AL297" s="476">
        <v>0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1</v>
      </c>
      <c r="AW297" s="473">
        <v>0</v>
      </c>
      <c r="AX297" s="476">
        <v>0</v>
      </c>
      <c r="AY297" t="str">
        <f t="shared" si="215"/>
        <v/>
      </c>
      <c r="CA297" s="23" t="str">
        <f t="shared" si="216"/>
        <v/>
      </c>
      <c r="CB297" s="23" t="str">
        <f t="shared" si="217"/>
        <v/>
      </c>
      <c r="CC297" s="87"/>
      <c r="CD297" s="87"/>
      <c r="CE297" s="87"/>
      <c r="CF297" s="23" t="str">
        <f t="shared" si="218"/>
        <v/>
      </c>
      <c r="CG297" s="87"/>
      <c r="CH297" s="23" t="str">
        <f t="shared" si="219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21"/>
        <v/>
      </c>
      <c r="CL297" s="23" t="str">
        <f t="shared" si="222"/>
        <v/>
      </c>
      <c r="CO297" s="24">
        <f t="shared" si="223"/>
        <v>0</v>
      </c>
      <c r="CP297" s="24">
        <f t="shared" si="224"/>
        <v>0</v>
      </c>
      <c r="CQ297" s="87"/>
      <c r="CR297" s="87"/>
      <c r="CS297" s="87"/>
      <c r="CT297" s="24">
        <f t="shared" si="225"/>
        <v>0</v>
      </c>
      <c r="CU297" s="87"/>
      <c r="CV297" s="24">
        <f t="shared" si="226"/>
        <v>0</v>
      </c>
      <c r="CW297" s="24">
        <f t="shared" si="226"/>
        <v>0</v>
      </c>
      <c r="CX297" s="24">
        <f>IF(AND($D297&gt;0,AV297=""),1,IF(AV297&gt;$D297,1,0))</f>
        <v>0</v>
      </c>
      <c r="CY297" s="24">
        <f t="shared" si="227"/>
        <v>0</v>
      </c>
      <c r="CZ297" s="24">
        <f t="shared" si="227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12"/>
        <v>0</v>
      </c>
      <c r="E298" s="465">
        <f>SUM(O298+Q298+S298+U298+W298+Y298+AA298+AC298+AE298+AG298+AI298+AK298)</f>
        <v>0</v>
      </c>
      <c r="F298" s="147">
        <f>SUM(P298+R298+T298+V298+X298+Z298+AB298+AD298+AF298+AH298+AJ298+AL298)</f>
        <v>0</v>
      </c>
      <c r="G298" s="518"/>
      <c r="H298" s="508"/>
      <c r="I298" s="507"/>
      <c r="J298" s="508"/>
      <c r="K298" s="479"/>
      <c r="L298" s="480"/>
      <c r="M298" s="479"/>
      <c r="N298" s="480"/>
      <c r="O298" s="475"/>
      <c r="P298" s="474"/>
      <c r="Q298" s="475"/>
      <c r="R298" s="474"/>
      <c r="S298" s="475"/>
      <c r="T298" s="476"/>
      <c r="U298" s="475"/>
      <c r="V298" s="476"/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0</v>
      </c>
      <c r="AG298" s="475">
        <v>0</v>
      </c>
      <c r="AH298" s="476">
        <v>0</v>
      </c>
      <c r="AI298" s="475">
        <v>0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5"/>
        <v/>
      </c>
      <c r="CA298" s="23" t="str">
        <f t="shared" si="216"/>
        <v/>
      </c>
      <c r="CB298" s="23" t="str">
        <f t="shared" si="217"/>
        <v/>
      </c>
      <c r="CC298" s="87"/>
      <c r="CD298" s="87"/>
      <c r="CE298" s="87"/>
      <c r="CF298" s="23" t="str">
        <f t="shared" si="218"/>
        <v/>
      </c>
      <c r="CG298" s="87"/>
      <c r="CH298" s="23" t="str">
        <f t="shared" si="219"/>
        <v/>
      </c>
      <c r="CI298" s="23" t="str">
        <f t="shared" si="220"/>
        <v/>
      </c>
      <c r="CJ298" s="87"/>
      <c r="CK298" s="23" t="str">
        <f t="shared" si="221"/>
        <v/>
      </c>
      <c r="CL298" s="23" t="str">
        <f t="shared" si="222"/>
        <v/>
      </c>
      <c r="CO298" s="24">
        <f t="shared" si="223"/>
        <v>0</v>
      </c>
      <c r="CP298" s="24">
        <f t="shared" si="224"/>
        <v>0</v>
      </c>
      <c r="CQ298" s="87"/>
      <c r="CR298" s="87"/>
      <c r="CS298" s="87"/>
      <c r="CT298" s="24">
        <f t="shared" si="225"/>
        <v>0</v>
      </c>
      <c r="CU298" s="87"/>
      <c r="CV298" s="24">
        <f t="shared" si="226"/>
        <v>0</v>
      </c>
      <c r="CW298" s="24">
        <f t="shared" si="226"/>
        <v>0</v>
      </c>
      <c r="CX298" s="87"/>
      <c r="CY298" s="24">
        <f t="shared" si="227"/>
        <v>0</v>
      </c>
      <c r="CZ298" s="24">
        <f t="shared" si="227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12"/>
        <v>1</v>
      </c>
      <c r="E299" s="109">
        <f>SUM(O299+Q299+S299+U299+W299+Y299+AA299+AC299+AE299+AG299+AI299+AK299)</f>
        <v>1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/>
      <c r="P299" s="474"/>
      <c r="Q299" s="475"/>
      <c r="R299" s="474"/>
      <c r="S299" s="475"/>
      <c r="T299" s="476"/>
      <c r="U299" s="475"/>
      <c r="V299" s="476"/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1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5"/>
        <v/>
      </c>
      <c r="CA299" s="23" t="str">
        <f t="shared" si="216"/>
        <v/>
      </c>
      <c r="CB299" s="23" t="str">
        <f t="shared" si="217"/>
        <v/>
      </c>
      <c r="CC299" s="87"/>
      <c r="CD299" s="87"/>
      <c r="CE299" s="87"/>
      <c r="CF299" s="23" t="str">
        <f t="shared" si="218"/>
        <v/>
      </c>
      <c r="CG299" s="87"/>
      <c r="CH299" s="23" t="str">
        <f t="shared" si="219"/>
        <v/>
      </c>
      <c r="CI299" s="23" t="str">
        <f t="shared" si="220"/>
        <v/>
      </c>
      <c r="CJ299" s="87"/>
      <c r="CK299" s="23" t="str">
        <f t="shared" si="221"/>
        <v/>
      </c>
      <c r="CL299" s="23" t="str">
        <f t="shared" si="222"/>
        <v/>
      </c>
      <c r="CO299" s="24">
        <f t="shared" si="223"/>
        <v>0</v>
      </c>
      <c r="CP299" s="24">
        <f t="shared" si="224"/>
        <v>0</v>
      </c>
      <c r="CQ299" s="87"/>
      <c r="CR299" s="87"/>
      <c r="CS299" s="87"/>
      <c r="CT299" s="24">
        <f t="shared" si="225"/>
        <v>0</v>
      </c>
      <c r="CU299" s="87"/>
      <c r="CV299" s="24">
        <f t="shared" si="226"/>
        <v>0</v>
      </c>
      <c r="CW299" s="24">
        <f t="shared" si="226"/>
        <v>0</v>
      </c>
      <c r="CX299" s="87"/>
      <c r="CY299" s="24">
        <f t="shared" si="227"/>
        <v>0</v>
      </c>
      <c r="CZ299" s="24">
        <f t="shared" si="227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12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818"/>
      <c r="AR300" s="461"/>
      <c r="AS300" s="447"/>
      <c r="AT300" s="462"/>
      <c r="AU300" s="463"/>
      <c r="AV300" s="447"/>
      <c r="AW300" s="462"/>
      <c r="AX300" s="463"/>
      <c r="AY300" t="str">
        <f t="shared" si="215"/>
        <v/>
      </c>
      <c r="CA300" s="23" t="str">
        <f t="shared" si="216"/>
        <v/>
      </c>
      <c r="CB300" s="23" t="str">
        <f t="shared" si="217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8"/>
        <v/>
      </c>
      <c r="CG300" s="87"/>
      <c r="CH300" s="23" t="str">
        <f t="shared" si="219"/>
        <v/>
      </c>
      <c r="CI300" s="23" t="str">
        <f t="shared" si="220"/>
        <v/>
      </c>
      <c r="CJ300" s="87"/>
      <c r="CK300" s="23" t="str">
        <f t="shared" si="221"/>
        <v/>
      </c>
      <c r="CL300" s="23" t="str">
        <f t="shared" si="222"/>
        <v/>
      </c>
      <c r="CO300" s="24">
        <f t="shared" si="223"/>
        <v>0</v>
      </c>
      <c r="CP300" s="24">
        <f t="shared" si="224"/>
        <v>0</v>
      </c>
      <c r="CQ300" s="24">
        <f>IF(AND($D300&gt;0,AO300=""),1,IF(AO300&gt;$D300,1,0))</f>
        <v>0</v>
      </c>
      <c r="CR300" s="24">
        <f t="shared" ref="CR300:CS301" si="240">IF(AND($D300&gt;0,AP300=""),1,IF(AP300&gt;$D300,1,0))</f>
        <v>0</v>
      </c>
      <c r="CS300" s="24">
        <f t="shared" si="240"/>
        <v>0</v>
      </c>
      <c r="CT300" s="24">
        <f t="shared" si="225"/>
        <v>0</v>
      </c>
      <c r="CU300" s="87"/>
      <c r="CV300" s="24">
        <f t="shared" si="226"/>
        <v>0</v>
      </c>
      <c r="CW300" s="24">
        <f t="shared" si="226"/>
        <v>0</v>
      </c>
      <c r="CX300" s="87"/>
      <c r="CY300" s="24">
        <f t="shared" si="227"/>
        <v>0</v>
      </c>
      <c r="CZ300" s="24">
        <f t="shared" si="227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12"/>
        <v>0</v>
      </c>
      <c r="E301" s="465">
        <f t="shared" ref="E301:E311" si="241">SUM(W301+Y301+AA301+AC301+AE301+AG301+AI301+AK301)</f>
        <v>0</v>
      </c>
      <c r="F301" s="486">
        <f t="shared" ref="F301:F311" si="242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/>
      <c r="AS301" s="447"/>
      <c r="AT301" s="466"/>
      <c r="AU301" s="469"/>
      <c r="AV301" s="447"/>
      <c r="AW301" s="466"/>
      <c r="AX301" s="469"/>
      <c r="AY301" t="str">
        <f t="shared" si="215"/>
        <v/>
      </c>
      <c r="CA301" s="23" t="str">
        <f t="shared" si="216"/>
        <v/>
      </c>
      <c r="CB301" s="23" t="str">
        <f t="shared" si="217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8"/>
        <v/>
      </c>
      <c r="CG301" s="87"/>
      <c r="CH301" s="23" t="str">
        <f t="shared" si="219"/>
        <v/>
      </c>
      <c r="CI301" s="23" t="str">
        <f t="shared" si="220"/>
        <v/>
      </c>
      <c r="CJ301" s="87"/>
      <c r="CK301" s="23" t="str">
        <f t="shared" si="221"/>
        <v/>
      </c>
      <c r="CL301" s="23" t="str">
        <f t="shared" si="222"/>
        <v/>
      </c>
      <c r="CO301" s="24">
        <f t="shared" si="223"/>
        <v>0</v>
      </c>
      <c r="CP301" s="24">
        <f t="shared" si="224"/>
        <v>0</v>
      </c>
      <c r="CQ301" s="87"/>
      <c r="CR301" s="87"/>
      <c r="CS301" s="24">
        <f t="shared" si="240"/>
        <v>0</v>
      </c>
      <c r="CT301" s="24">
        <f t="shared" si="225"/>
        <v>0</v>
      </c>
      <c r="CU301" s="87"/>
      <c r="CV301" s="24">
        <f t="shared" si="226"/>
        <v>0</v>
      </c>
      <c r="CW301" s="24">
        <f t="shared" si="226"/>
        <v>0</v>
      </c>
      <c r="CX301" s="87"/>
      <c r="CY301" s="24">
        <f t="shared" si="227"/>
        <v>0</v>
      </c>
      <c r="CZ301" s="24">
        <f t="shared" si="227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12"/>
        <v>0</v>
      </c>
      <c r="E302" s="465">
        <f t="shared" si="241"/>
        <v>0</v>
      </c>
      <c r="F302" s="147">
        <f t="shared" si="242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/>
      <c r="AS302" s="447"/>
      <c r="AT302" s="466"/>
      <c r="AU302" s="469"/>
      <c r="AV302" s="447"/>
      <c r="AW302" s="466"/>
      <c r="AX302" s="469"/>
      <c r="AY302" t="str">
        <f t="shared" si="215"/>
        <v/>
      </c>
      <c r="CA302" s="23" t="str">
        <f t="shared" si="216"/>
        <v/>
      </c>
      <c r="CB302" s="23" t="str">
        <f t="shared" si="217"/>
        <v/>
      </c>
      <c r="CC302" s="87"/>
      <c r="CD302" s="87"/>
      <c r="CE302" s="87"/>
      <c r="CF302" s="23" t="str">
        <f t="shared" si="218"/>
        <v/>
      </c>
      <c r="CG302" s="87"/>
      <c r="CH302" s="23" t="str">
        <f t="shared" si="219"/>
        <v/>
      </c>
      <c r="CI302" s="23" t="str">
        <f t="shared" si="220"/>
        <v/>
      </c>
      <c r="CJ302" s="87"/>
      <c r="CK302" s="23" t="str">
        <f t="shared" si="221"/>
        <v/>
      </c>
      <c r="CL302" s="23" t="str">
        <f t="shared" si="222"/>
        <v/>
      </c>
      <c r="CO302" s="24">
        <f t="shared" si="223"/>
        <v>0</v>
      </c>
      <c r="CP302" s="24">
        <f t="shared" si="224"/>
        <v>0</v>
      </c>
      <c r="CQ302" s="87"/>
      <c r="CR302" s="87"/>
      <c r="CS302" s="87"/>
      <c r="CT302" s="24">
        <f t="shared" si="225"/>
        <v>0</v>
      </c>
      <c r="CU302" s="87"/>
      <c r="CV302" s="24">
        <f t="shared" si="226"/>
        <v>0</v>
      </c>
      <c r="CW302" s="24">
        <f t="shared" si="226"/>
        <v>0</v>
      </c>
      <c r="CX302" s="87"/>
      <c r="CY302" s="24">
        <f t="shared" si="227"/>
        <v>0</v>
      </c>
      <c r="CZ302" s="24">
        <f t="shared" si="227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12"/>
        <v>0</v>
      </c>
      <c r="E303" s="465">
        <f t="shared" si="241"/>
        <v>0</v>
      </c>
      <c r="F303" s="147">
        <f t="shared" si="242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/>
      <c r="AS303" s="447"/>
      <c r="AT303" s="473"/>
      <c r="AU303" s="476"/>
      <c r="AV303" s="469"/>
      <c r="AW303" s="473"/>
      <c r="AX303" s="476"/>
      <c r="AY303" t="str">
        <f t="shared" si="215"/>
        <v/>
      </c>
      <c r="CA303" s="23" t="str">
        <f t="shared" si="216"/>
        <v/>
      </c>
      <c r="CB303" s="23" t="str">
        <f t="shared" si="217"/>
        <v/>
      </c>
      <c r="CC303" s="87"/>
      <c r="CD303" s="87"/>
      <c r="CE303" s="87"/>
      <c r="CF303" s="23" t="str">
        <f t="shared" si="218"/>
        <v/>
      </c>
      <c r="CG303" s="87"/>
      <c r="CH303" s="23" t="str">
        <f t="shared" si="219"/>
        <v/>
      </c>
      <c r="CI303" s="23" t="str">
        <f t="shared" si="220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21"/>
        <v/>
      </c>
      <c r="CL303" s="23" t="str">
        <f t="shared" si="222"/>
        <v/>
      </c>
      <c r="CO303" s="24">
        <f t="shared" si="223"/>
        <v>0</v>
      </c>
      <c r="CP303" s="24">
        <f t="shared" si="224"/>
        <v>0</v>
      </c>
      <c r="CQ303" s="87"/>
      <c r="CR303" s="87"/>
      <c r="CS303" s="87"/>
      <c r="CT303" s="24">
        <f t="shared" si="225"/>
        <v>0</v>
      </c>
      <c r="CU303" s="87"/>
      <c r="CV303" s="24">
        <f t="shared" si="226"/>
        <v>0</v>
      </c>
      <c r="CW303" s="24">
        <f t="shared" si="226"/>
        <v>0</v>
      </c>
      <c r="CX303" s="24">
        <f>IF(AND($D303&gt;0,AV303=""),1,IF(AV303&gt;$D303,1,0))</f>
        <v>0</v>
      </c>
      <c r="CY303" s="24">
        <f t="shared" si="227"/>
        <v>0</v>
      </c>
      <c r="CZ303" s="24">
        <f t="shared" si="227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12"/>
        <v>0</v>
      </c>
      <c r="E304" s="465">
        <f t="shared" si="241"/>
        <v>0</v>
      </c>
      <c r="F304" s="147">
        <f t="shared" si="242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/>
      <c r="AS304" s="480"/>
      <c r="AT304" s="473"/>
      <c r="AU304" s="476"/>
      <c r="AV304" s="480"/>
      <c r="AW304" s="473"/>
      <c r="AX304" s="476"/>
      <c r="AY304" t="str">
        <f t="shared" si="215"/>
        <v/>
      </c>
      <c r="CA304" s="23" t="str">
        <f t="shared" si="216"/>
        <v/>
      </c>
      <c r="CB304" s="23" t="str">
        <f t="shared" si="217"/>
        <v/>
      </c>
      <c r="CC304" s="87"/>
      <c r="CD304" s="87"/>
      <c r="CE304" s="87"/>
      <c r="CF304" s="23" t="str">
        <f t="shared" si="218"/>
        <v/>
      </c>
      <c r="CG304" s="87"/>
      <c r="CH304" s="23" t="str">
        <f t="shared" si="219"/>
        <v/>
      </c>
      <c r="CI304" s="23" t="str">
        <f t="shared" si="220"/>
        <v/>
      </c>
      <c r="CJ304" s="87"/>
      <c r="CK304" s="23" t="str">
        <f t="shared" si="221"/>
        <v/>
      </c>
      <c r="CL304" s="23" t="str">
        <f t="shared" si="222"/>
        <v/>
      </c>
      <c r="CO304" s="24">
        <f t="shared" si="223"/>
        <v>0</v>
      </c>
      <c r="CP304" s="24">
        <f t="shared" si="224"/>
        <v>0</v>
      </c>
      <c r="CQ304" s="87"/>
      <c r="CR304" s="87"/>
      <c r="CS304" s="87"/>
      <c r="CT304" s="24">
        <f t="shared" si="225"/>
        <v>0</v>
      </c>
      <c r="CU304" s="87"/>
      <c r="CV304" s="24">
        <f t="shared" si="226"/>
        <v>0</v>
      </c>
      <c r="CW304" s="24">
        <f t="shared" si="226"/>
        <v>0</v>
      </c>
      <c r="CX304" s="87"/>
      <c r="CY304" s="24">
        <f t="shared" si="227"/>
        <v>0</v>
      </c>
      <c r="CZ304" s="24">
        <f t="shared" si="227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12"/>
        <v>0</v>
      </c>
      <c r="E305" s="109">
        <f t="shared" si="241"/>
        <v>0</v>
      </c>
      <c r="F305" s="78">
        <f t="shared" si="242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/>
      <c r="AS305" s="457"/>
      <c r="AT305" s="451"/>
      <c r="AU305" s="454"/>
      <c r="AV305" s="457"/>
      <c r="AW305" s="451"/>
      <c r="AX305" s="454"/>
      <c r="AY305" t="str">
        <f t="shared" si="215"/>
        <v/>
      </c>
      <c r="CA305" s="23" t="str">
        <f t="shared" si="216"/>
        <v/>
      </c>
      <c r="CB305" s="23" t="str">
        <f t="shared" si="217"/>
        <v/>
      </c>
      <c r="CC305" s="87"/>
      <c r="CD305" s="87"/>
      <c r="CE305" s="87"/>
      <c r="CF305" s="23" t="str">
        <f t="shared" si="218"/>
        <v/>
      </c>
      <c r="CG305" s="87"/>
      <c r="CH305" s="23" t="str">
        <f t="shared" si="219"/>
        <v/>
      </c>
      <c r="CI305" s="23" t="str">
        <f t="shared" si="220"/>
        <v/>
      </c>
      <c r="CJ305" s="87"/>
      <c r="CK305" s="23" t="str">
        <f t="shared" si="221"/>
        <v/>
      </c>
      <c r="CL305" s="23" t="str">
        <f t="shared" si="222"/>
        <v/>
      </c>
      <c r="CO305" s="24">
        <f t="shared" si="223"/>
        <v>0</v>
      </c>
      <c r="CP305" s="24">
        <f t="shared" si="224"/>
        <v>0</v>
      </c>
      <c r="CQ305" s="87"/>
      <c r="CR305" s="87"/>
      <c r="CS305" s="87"/>
      <c r="CT305" s="24">
        <f t="shared" si="225"/>
        <v>0</v>
      </c>
      <c r="CU305" s="87"/>
      <c r="CV305" s="24">
        <f t="shared" si="226"/>
        <v>0</v>
      </c>
      <c r="CW305" s="24">
        <f t="shared" si="226"/>
        <v>0</v>
      </c>
      <c r="CX305" s="87"/>
      <c r="CY305" s="24">
        <f t="shared" si="227"/>
        <v>0</v>
      </c>
      <c r="CZ305" s="24">
        <f t="shared" si="227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12"/>
        <v>0</v>
      </c>
      <c r="E306" s="139">
        <f t="shared" si="241"/>
        <v>0</v>
      </c>
      <c r="F306" s="812">
        <f t="shared" si="242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818"/>
      <c r="AR306" s="461"/>
      <c r="AS306" s="447"/>
      <c r="AT306" s="462"/>
      <c r="AU306" s="463"/>
      <c r="AV306" s="447"/>
      <c r="AW306" s="462"/>
      <c r="AX306" s="463"/>
      <c r="AY306" t="str">
        <f t="shared" si="215"/>
        <v/>
      </c>
      <c r="CA306" s="23" t="str">
        <f t="shared" si="216"/>
        <v/>
      </c>
      <c r="CB306" s="23" t="str">
        <f t="shared" si="217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8"/>
        <v/>
      </c>
      <c r="CG306" s="87"/>
      <c r="CH306" s="23" t="str">
        <f t="shared" si="219"/>
        <v/>
      </c>
      <c r="CI306" s="23" t="str">
        <f t="shared" si="220"/>
        <v/>
      </c>
      <c r="CJ306" s="87"/>
      <c r="CK306" s="23" t="str">
        <f t="shared" si="221"/>
        <v/>
      </c>
      <c r="CL306" s="23" t="str">
        <f t="shared" si="222"/>
        <v/>
      </c>
      <c r="CO306" s="24">
        <f t="shared" si="223"/>
        <v>0</v>
      </c>
      <c r="CP306" s="24">
        <f t="shared" si="224"/>
        <v>0</v>
      </c>
      <c r="CQ306" s="24">
        <f>IF(AND($D306&gt;0,AO306=""),1,IF(AO306&gt;$D306,1,0))</f>
        <v>0</v>
      </c>
      <c r="CR306" s="24">
        <f t="shared" ref="CR306:CS307" si="243">IF(AND($D306&gt;0,AP306=""),1,IF(AP306&gt;$D306,1,0))</f>
        <v>0</v>
      </c>
      <c r="CS306" s="24">
        <f t="shared" si="243"/>
        <v>0</v>
      </c>
      <c r="CT306" s="24">
        <f t="shared" si="225"/>
        <v>0</v>
      </c>
      <c r="CU306" s="87"/>
      <c r="CV306" s="24">
        <f t="shared" si="226"/>
        <v>0</v>
      </c>
      <c r="CW306" s="24">
        <f t="shared" si="226"/>
        <v>0</v>
      </c>
      <c r="CX306" s="87"/>
      <c r="CY306" s="24">
        <f t="shared" si="227"/>
        <v>0</v>
      </c>
      <c r="CZ306" s="24">
        <f t="shared" si="227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12"/>
        <v>0</v>
      </c>
      <c r="E307" s="465">
        <f>SUM(W307+Y307+AA307+AC307+AE307+AG307+AI307+AK307)</f>
        <v>0</v>
      </c>
      <c r="F307" s="147">
        <f t="shared" si="242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/>
      <c r="AS307" s="447"/>
      <c r="AT307" s="466"/>
      <c r="AU307" s="469"/>
      <c r="AV307" s="447"/>
      <c r="AW307" s="466"/>
      <c r="AX307" s="469"/>
      <c r="AY307" t="str">
        <f t="shared" si="215"/>
        <v/>
      </c>
      <c r="CA307" s="23" t="str">
        <f t="shared" si="216"/>
        <v/>
      </c>
      <c r="CB307" s="23" t="str">
        <f t="shared" si="217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8"/>
        <v/>
      </c>
      <c r="CG307" s="87"/>
      <c r="CH307" s="23" t="str">
        <f t="shared" si="219"/>
        <v/>
      </c>
      <c r="CI307" s="23" t="str">
        <f t="shared" si="220"/>
        <v/>
      </c>
      <c r="CJ307" s="87"/>
      <c r="CK307" s="23" t="str">
        <f t="shared" si="221"/>
        <v/>
      </c>
      <c r="CL307" s="23" t="str">
        <f t="shared" si="222"/>
        <v/>
      </c>
      <c r="CO307" s="24">
        <f t="shared" si="223"/>
        <v>0</v>
      </c>
      <c r="CP307" s="24">
        <f t="shared" si="224"/>
        <v>0</v>
      </c>
      <c r="CQ307" s="87"/>
      <c r="CR307" s="87"/>
      <c r="CS307" s="24">
        <f t="shared" si="243"/>
        <v>0</v>
      </c>
      <c r="CT307" s="24">
        <f t="shared" si="225"/>
        <v>0</v>
      </c>
      <c r="CU307" s="87"/>
      <c r="CV307" s="24">
        <f t="shared" si="226"/>
        <v>0</v>
      </c>
      <c r="CW307" s="24">
        <f t="shared" si="226"/>
        <v>0</v>
      </c>
      <c r="CX307" s="87"/>
      <c r="CY307" s="24">
        <f t="shared" si="227"/>
        <v>0</v>
      </c>
      <c r="CZ307" s="24">
        <f t="shared" si="227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12"/>
        <v>0</v>
      </c>
      <c r="E308" s="465">
        <f t="shared" si="241"/>
        <v>0</v>
      </c>
      <c r="F308" s="147">
        <f t="shared" si="242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/>
      <c r="AS308" s="447"/>
      <c r="AT308" s="466"/>
      <c r="AU308" s="469"/>
      <c r="AV308" s="447"/>
      <c r="AW308" s="466"/>
      <c r="AX308" s="469"/>
      <c r="AY308" t="str">
        <f t="shared" si="215"/>
        <v/>
      </c>
      <c r="CA308" s="23" t="str">
        <f t="shared" si="216"/>
        <v/>
      </c>
      <c r="CB308" s="23" t="str">
        <f t="shared" si="217"/>
        <v/>
      </c>
      <c r="CC308" s="87"/>
      <c r="CD308" s="87"/>
      <c r="CE308" s="87"/>
      <c r="CF308" s="23" t="str">
        <f t="shared" si="218"/>
        <v/>
      </c>
      <c r="CG308" s="87"/>
      <c r="CH308" s="23" t="str">
        <f t="shared" si="219"/>
        <v/>
      </c>
      <c r="CI308" s="23" t="str">
        <f t="shared" si="220"/>
        <v/>
      </c>
      <c r="CJ308" s="87"/>
      <c r="CK308" s="23" t="str">
        <f t="shared" si="221"/>
        <v/>
      </c>
      <c r="CL308" s="23" t="str">
        <f t="shared" si="222"/>
        <v/>
      </c>
      <c r="CO308" s="24">
        <f t="shared" si="223"/>
        <v>0</v>
      </c>
      <c r="CP308" s="24">
        <f t="shared" si="224"/>
        <v>0</v>
      </c>
      <c r="CQ308" s="87"/>
      <c r="CR308" s="87"/>
      <c r="CS308" s="87"/>
      <c r="CT308" s="24">
        <f t="shared" si="225"/>
        <v>0</v>
      </c>
      <c r="CU308" s="87"/>
      <c r="CV308" s="24">
        <f t="shared" si="226"/>
        <v>0</v>
      </c>
      <c r="CW308" s="24">
        <f t="shared" si="226"/>
        <v>0</v>
      </c>
      <c r="CX308" s="87"/>
      <c r="CY308" s="24">
        <f t="shared" si="227"/>
        <v>0</v>
      </c>
      <c r="CZ308" s="24">
        <f t="shared" si="227"/>
        <v>0</v>
      </c>
    </row>
    <row r="309" spans="1:104" x14ac:dyDescent="0.25">
      <c r="A309" s="1323"/>
      <c r="B309" s="1279" t="s">
        <v>299</v>
      </c>
      <c r="C309" s="1281"/>
      <c r="D309" s="464">
        <f t="shared" si="212"/>
        <v>0</v>
      </c>
      <c r="E309" s="465">
        <f t="shared" si="241"/>
        <v>0</v>
      </c>
      <c r="F309" s="147">
        <f t="shared" si="242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/>
      <c r="AS309" s="447"/>
      <c r="AT309" s="473"/>
      <c r="AU309" s="476"/>
      <c r="AV309" s="469"/>
      <c r="AW309" s="473"/>
      <c r="AX309" s="476"/>
      <c r="AY309" t="str">
        <f t="shared" si="215"/>
        <v/>
      </c>
      <c r="CA309" s="23" t="str">
        <f t="shared" si="216"/>
        <v/>
      </c>
      <c r="CB309" s="23" t="str">
        <f t="shared" si="217"/>
        <v/>
      </c>
      <c r="CC309" s="87"/>
      <c r="CD309" s="87"/>
      <c r="CE309" s="87"/>
      <c r="CF309" s="23" t="str">
        <f t="shared" si="218"/>
        <v/>
      </c>
      <c r="CG309" s="87"/>
      <c r="CH309" s="23" t="str">
        <f t="shared" si="219"/>
        <v/>
      </c>
      <c r="CI309" s="23" t="str">
        <f t="shared" si="220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21"/>
        <v/>
      </c>
      <c r="CL309" s="23" t="str">
        <f t="shared" si="222"/>
        <v/>
      </c>
      <c r="CO309" s="24">
        <f t="shared" si="223"/>
        <v>0</v>
      </c>
      <c r="CP309" s="24">
        <f t="shared" si="224"/>
        <v>0</v>
      </c>
      <c r="CQ309" s="87"/>
      <c r="CR309" s="87"/>
      <c r="CS309" s="87"/>
      <c r="CT309" s="24">
        <f t="shared" si="225"/>
        <v>0</v>
      </c>
      <c r="CU309" s="87"/>
      <c r="CV309" s="24">
        <f t="shared" si="226"/>
        <v>0</v>
      </c>
      <c r="CW309" s="24">
        <f t="shared" si="226"/>
        <v>0</v>
      </c>
      <c r="CX309" s="24">
        <f t="shared" si="226"/>
        <v>0</v>
      </c>
      <c r="CY309" s="24">
        <f t="shared" si="227"/>
        <v>0</v>
      </c>
      <c r="CZ309" s="24">
        <f t="shared" si="227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12"/>
        <v>0</v>
      </c>
      <c r="E310" s="465">
        <f t="shared" si="241"/>
        <v>0</v>
      </c>
      <c r="F310" s="147">
        <f t="shared" si="242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/>
      <c r="AS310" s="480"/>
      <c r="AT310" s="473"/>
      <c r="AU310" s="476"/>
      <c r="AV310" s="480"/>
      <c r="AW310" s="473"/>
      <c r="AX310" s="476"/>
      <c r="AY310" t="str">
        <f t="shared" si="215"/>
        <v/>
      </c>
      <c r="CA310" s="23" t="str">
        <f t="shared" si="216"/>
        <v/>
      </c>
      <c r="CB310" s="23" t="str">
        <f t="shared" si="217"/>
        <v/>
      </c>
      <c r="CC310" s="87"/>
      <c r="CD310" s="87"/>
      <c r="CE310" s="87"/>
      <c r="CF310" s="23" t="str">
        <f t="shared" si="218"/>
        <v/>
      </c>
      <c r="CG310" s="87"/>
      <c r="CH310" s="23" t="str">
        <f t="shared" si="219"/>
        <v/>
      </c>
      <c r="CI310" s="23" t="str">
        <f t="shared" si="220"/>
        <v/>
      </c>
      <c r="CJ310" s="87"/>
      <c r="CK310" s="23" t="str">
        <f t="shared" si="221"/>
        <v/>
      </c>
      <c r="CL310" s="23" t="str">
        <f t="shared" si="222"/>
        <v/>
      </c>
      <c r="CO310" s="24">
        <f t="shared" si="223"/>
        <v>0</v>
      </c>
      <c r="CP310" s="24">
        <f t="shared" si="224"/>
        <v>0</v>
      </c>
      <c r="CQ310" s="87"/>
      <c r="CR310" s="87"/>
      <c r="CS310" s="87"/>
      <c r="CT310" s="24">
        <f t="shared" si="225"/>
        <v>0</v>
      </c>
      <c r="CU310" s="87"/>
      <c r="CV310" s="24">
        <f t="shared" si="226"/>
        <v>0</v>
      </c>
      <c r="CW310" s="24">
        <f t="shared" si="226"/>
        <v>0</v>
      </c>
      <c r="CX310" s="87"/>
      <c r="CY310" s="24">
        <f t="shared" si="227"/>
        <v>0</v>
      </c>
      <c r="CZ310" s="24">
        <f t="shared" si="227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12"/>
        <v>0</v>
      </c>
      <c r="E311" s="109">
        <f t="shared" si="241"/>
        <v>0</v>
      </c>
      <c r="F311" s="78">
        <f t="shared" si="242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/>
      <c r="AS311" s="457"/>
      <c r="AT311" s="451"/>
      <c r="AU311" s="454"/>
      <c r="AV311" s="457"/>
      <c r="AW311" s="451"/>
      <c r="AX311" s="454"/>
      <c r="AY311" t="str">
        <f t="shared" si="215"/>
        <v/>
      </c>
      <c r="CA311" s="23" t="str">
        <f t="shared" si="216"/>
        <v/>
      </c>
      <c r="CB311" s="23" t="str">
        <f t="shared" si="217"/>
        <v/>
      </c>
      <c r="CC311" s="87"/>
      <c r="CD311" s="87"/>
      <c r="CE311" s="87"/>
      <c r="CF311" s="23" t="str">
        <f t="shared" si="218"/>
        <v/>
      </c>
      <c r="CG311" s="87"/>
      <c r="CH311" s="23" t="str">
        <f t="shared" si="219"/>
        <v/>
      </c>
      <c r="CI311" s="23" t="str">
        <f t="shared" si="220"/>
        <v/>
      </c>
      <c r="CJ311" s="87"/>
      <c r="CK311" s="23" t="str">
        <f t="shared" si="221"/>
        <v/>
      </c>
      <c r="CL311" s="23" t="str">
        <f t="shared" si="222"/>
        <v/>
      </c>
      <c r="CO311" s="24">
        <f t="shared" si="223"/>
        <v>0</v>
      </c>
      <c r="CP311" s="24">
        <f t="shared" si="224"/>
        <v>0</v>
      </c>
      <c r="CQ311" s="87"/>
      <c r="CR311" s="87"/>
      <c r="CS311" s="87"/>
      <c r="CT311" s="24">
        <f t="shared" si="225"/>
        <v>0</v>
      </c>
      <c r="CU311" s="87"/>
      <c r="CV311" s="24">
        <f t="shared" si="226"/>
        <v>0</v>
      </c>
      <c r="CW311" s="24">
        <f t="shared" si="226"/>
        <v>0</v>
      </c>
      <c r="CX311" s="87"/>
      <c r="CY311" s="24">
        <f t="shared" si="227"/>
        <v>0</v>
      </c>
      <c r="CZ311" s="24">
        <f t="shared" si="227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12"/>
        <v>15</v>
      </c>
      <c r="E312" s="139">
        <f>SUM(G312++I312+K312+M312+O312+Q312+S312+U312+W312+Y312+AA312+AC312+AE312+AG312+AI312+AK312)</f>
        <v>3</v>
      </c>
      <c r="F312" s="812">
        <f>SUM(H312++J312+L312+N312+P312+R312+T312+V312+X312+Z312+AB312+AD312+AF312+AH312+AJ312+AL312)</f>
        <v>12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0</v>
      </c>
      <c r="V312" s="463">
        <v>0</v>
      </c>
      <c r="W312" s="461">
        <v>0</v>
      </c>
      <c r="X312" s="463">
        <v>1</v>
      </c>
      <c r="Y312" s="461">
        <v>0</v>
      </c>
      <c r="Z312" s="463">
        <v>1</v>
      </c>
      <c r="AA312" s="461">
        <v>0</v>
      </c>
      <c r="AB312" s="463">
        <v>0</v>
      </c>
      <c r="AC312" s="461">
        <v>0</v>
      </c>
      <c r="AD312" s="463">
        <v>0</v>
      </c>
      <c r="AE312" s="461">
        <v>1</v>
      </c>
      <c r="AF312" s="463">
        <v>3</v>
      </c>
      <c r="AG312" s="461">
        <v>0</v>
      </c>
      <c r="AH312" s="463">
        <v>1</v>
      </c>
      <c r="AI312" s="461">
        <v>1</v>
      </c>
      <c r="AJ312" s="463">
        <v>3</v>
      </c>
      <c r="AK312" s="461">
        <v>1</v>
      </c>
      <c r="AL312" s="463">
        <v>3</v>
      </c>
      <c r="AM312" s="458">
        <v>0</v>
      </c>
      <c r="AN312" s="459">
        <v>0</v>
      </c>
      <c r="AO312" s="462">
        <v>0</v>
      </c>
      <c r="AP312" s="460">
        <v>0</v>
      </c>
      <c r="AQ312" s="818">
        <v>0</v>
      </c>
      <c r="AR312" s="461">
        <v>0</v>
      </c>
      <c r="AS312" s="447"/>
      <c r="AT312" s="462">
        <v>0</v>
      </c>
      <c r="AU312" s="463">
        <v>1</v>
      </c>
      <c r="AV312" s="447"/>
      <c r="AW312" s="462">
        <v>0</v>
      </c>
      <c r="AX312" s="463">
        <v>0</v>
      </c>
      <c r="AY312" t="str">
        <f t="shared" si="215"/>
        <v/>
      </c>
      <c r="CA312" s="23" t="str">
        <f t="shared" si="216"/>
        <v/>
      </c>
      <c r="CB312" s="23" t="str">
        <f t="shared" si="217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8"/>
        <v/>
      </c>
      <c r="CG312" s="87"/>
      <c r="CH312" s="23" t="str">
        <f t="shared" si="219"/>
        <v/>
      </c>
      <c r="CI312" s="23" t="str">
        <f t="shared" si="220"/>
        <v/>
      </c>
      <c r="CJ312" s="87"/>
      <c r="CK312" s="23" t="str">
        <f t="shared" si="221"/>
        <v/>
      </c>
      <c r="CL312" s="23" t="str">
        <f t="shared" si="222"/>
        <v/>
      </c>
      <c r="CO312" s="24">
        <f t="shared" si="223"/>
        <v>0</v>
      </c>
      <c r="CP312" s="24">
        <f t="shared" si="224"/>
        <v>0</v>
      </c>
      <c r="CQ312" s="24">
        <f>IF(AND($D312&gt;0,AO312=""),1,IF(AO312&gt;$D312,1,0))</f>
        <v>0</v>
      </c>
      <c r="CR312" s="24">
        <f t="shared" ref="CR312:CS313" si="244">IF(AND($D312&gt;0,AP312=""),1,IF(AP312&gt;$D312,1,0))</f>
        <v>0</v>
      </c>
      <c r="CS312" s="24">
        <f t="shared" si="244"/>
        <v>0</v>
      </c>
      <c r="CT312" s="24">
        <f t="shared" si="225"/>
        <v>0</v>
      </c>
      <c r="CU312" s="87"/>
      <c r="CV312" s="24">
        <f t="shared" si="226"/>
        <v>0</v>
      </c>
      <c r="CW312" s="24">
        <f t="shared" si="226"/>
        <v>0</v>
      </c>
      <c r="CX312" s="87"/>
      <c r="CY312" s="24">
        <f t="shared" si="227"/>
        <v>0</v>
      </c>
      <c r="CZ312" s="24">
        <f t="shared" si="227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12"/>
        <v>4</v>
      </c>
      <c r="E313" s="465">
        <f t="shared" ref="E313:E323" si="245">SUM(G313++I313+K313+M313+O313+Q313+S313+U313+W313+Y313+AA313+AC313+AE313+AG313+AI313+AK313)</f>
        <v>0</v>
      </c>
      <c r="F313" s="147">
        <f t="shared" ref="F313:F329" si="246">SUM(H313++J313+L313+N313+P313+R313+T313+V313+X313+Z313+AB313+AD313+AF313+AH313+AJ313+AL313)</f>
        <v>4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1</v>
      </c>
      <c r="U313" s="468">
        <v>0</v>
      </c>
      <c r="V313" s="469">
        <v>0</v>
      </c>
      <c r="W313" s="468">
        <v>0</v>
      </c>
      <c r="X313" s="469">
        <v>0</v>
      </c>
      <c r="Y313" s="468">
        <v>0</v>
      </c>
      <c r="Z313" s="469">
        <v>1</v>
      </c>
      <c r="AA313" s="468">
        <v>0</v>
      </c>
      <c r="AB313" s="469">
        <v>0</v>
      </c>
      <c r="AC313" s="468">
        <v>0</v>
      </c>
      <c r="AD313" s="469">
        <v>0</v>
      </c>
      <c r="AE313" s="468">
        <v>0</v>
      </c>
      <c r="AF313" s="469">
        <v>2</v>
      </c>
      <c r="AG313" s="468">
        <v>0</v>
      </c>
      <c r="AH313" s="469">
        <v>0</v>
      </c>
      <c r="AI313" s="468">
        <v>0</v>
      </c>
      <c r="AJ313" s="469">
        <v>0</v>
      </c>
      <c r="AK313" s="468">
        <v>0</v>
      </c>
      <c r="AL313" s="469">
        <v>0</v>
      </c>
      <c r="AM313" s="470">
        <v>0</v>
      </c>
      <c r="AN313" s="471">
        <v>0</v>
      </c>
      <c r="AO313" s="446"/>
      <c r="AP313" s="447"/>
      <c r="AQ313" s="461">
        <v>0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5"/>
        <v/>
      </c>
      <c r="CA313" s="23" t="str">
        <f t="shared" si="216"/>
        <v/>
      </c>
      <c r="CB313" s="23" t="str">
        <f t="shared" si="217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8"/>
        <v/>
      </c>
      <c r="CG313" s="87"/>
      <c r="CH313" s="23" t="str">
        <f t="shared" si="219"/>
        <v/>
      </c>
      <c r="CI313" s="23" t="str">
        <f t="shared" si="220"/>
        <v/>
      </c>
      <c r="CJ313" s="87"/>
      <c r="CK313" s="23" t="str">
        <f t="shared" si="221"/>
        <v/>
      </c>
      <c r="CL313" s="23" t="str">
        <f t="shared" si="222"/>
        <v/>
      </c>
      <c r="CO313" s="24">
        <f t="shared" si="223"/>
        <v>0</v>
      </c>
      <c r="CP313" s="24">
        <f t="shared" si="224"/>
        <v>0</v>
      </c>
      <c r="CQ313" s="87"/>
      <c r="CR313" s="87"/>
      <c r="CS313" s="24">
        <f t="shared" si="244"/>
        <v>0</v>
      </c>
      <c r="CT313" s="24">
        <f t="shared" si="225"/>
        <v>0</v>
      </c>
      <c r="CU313" s="87"/>
      <c r="CV313" s="24">
        <f t="shared" si="226"/>
        <v>0</v>
      </c>
      <c r="CW313" s="24">
        <f t="shared" si="226"/>
        <v>0</v>
      </c>
      <c r="CX313" s="87"/>
      <c r="CY313" s="24">
        <f t="shared" si="227"/>
        <v>0</v>
      </c>
      <c r="CZ313" s="24">
        <f t="shared" si="227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12"/>
        <v>15</v>
      </c>
      <c r="E314" s="465">
        <f t="shared" si="245"/>
        <v>3</v>
      </c>
      <c r="F314" s="486">
        <f t="shared" si="246"/>
        <v>12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0</v>
      </c>
      <c r="V314" s="469">
        <v>0</v>
      </c>
      <c r="W314" s="468">
        <v>0</v>
      </c>
      <c r="X314" s="469">
        <v>1</v>
      </c>
      <c r="Y314" s="468">
        <v>0</v>
      </c>
      <c r="Z314" s="469">
        <v>1</v>
      </c>
      <c r="AA314" s="468">
        <v>0</v>
      </c>
      <c r="AB314" s="469">
        <v>0</v>
      </c>
      <c r="AC314" s="468">
        <v>0</v>
      </c>
      <c r="AD314" s="469">
        <v>0</v>
      </c>
      <c r="AE314" s="468">
        <v>1</v>
      </c>
      <c r="AF314" s="469">
        <v>3</v>
      </c>
      <c r="AG314" s="468">
        <v>0</v>
      </c>
      <c r="AH314" s="469">
        <v>1</v>
      </c>
      <c r="AI314" s="468">
        <v>1</v>
      </c>
      <c r="AJ314" s="469">
        <v>3</v>
      </c>
      <c r="AK314" s="468">
        <v>1</v>
      </c>
      <c r="AL314" s="469">
        <v>3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1</v>
      </c>
      <c r="AV314" s="447"/>
      <c r="AW314" s="466">
        <v>0</v>
      </c>
      <c r="AX314" s="469">
        <v>0</v>
      </c>
      <c r="AY314" t="str">
        <f t="shared" si="215"/>
        <v/>
      </c>
      <c r="CA314" s="23" t="str">
        <f t="shared" si="216"/>
        <v/>
      </c>
      <c r="CB314" s="23" t="str">
        <f t="shared" si="217"/>
        <v/>
      </c>
      <c r="CC314" s="87"/>
      <c r="CD314" s="87"/>
      <c r="CE314" s="87"/>
      <c r="CF314" s="23" t="str">
        <f t="shared" si="218"/>
        <v/>
      </c>
      <c r="CG314" s="87"/>
      <c r="CH314" s="23" t="str">
        <f t="shared" si="219"/>
        <v/>
      </c>
      <c r="CI314" s="23" t="str">
        <f t="shared" si="220"/>
        <v/>
      </c>
      <c r="CJ314" s="87"/>
      <c r="CK314" s="23" t="str">
        <f t="shared" si="221"/>
        <v/>
      </c>
      <c r="CL314" s="23" t="str">
        <f t="shared" si="222"/>
        <v/>
      </c>
      <c r="CO314" s="24">
        <f t="shared" si="223"/>
        <v>0</v>
      </c>
      <c r="CP314" s="24">
        <f t="shared" si="224"/>
        <v>0</v>
      </c>
      <c r="CQ314" s="87"/>
      <c r="CR314" s="87"/>
      <c r="CS314" s="87"/>
      <c r="CT314" s="24">
        <f t="shared" si="225"/>
        <v>0</v>
      </c>
      <c r="CU314" s="87"/>
      <c r="CV314" s="24">
        <f t="shared" si="226"/>
        <v>0</v>
      </c>
      <c r="CW314" s="24">
        <f t="shared" si="226"/>
        <v>0</v>
      </c>
      <c r="CX314" s="87"/>
      <c r="CY314" s="24">
        <f t="shared" si="227"/>
        <v>0</v>
      </c>
      <c r="CZ314" s="24">
        <f t="shared" si="227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7">SUM(E315+F315)</f>
        <v>9</v>
      </c>
      <c r="E315" s="465">
        <f t="shared" si="245"/>
        <v>4</v>
      </c>
      <c r="F315" s="486">
        <f t="shared" si="246"/>
        <v>5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1</v>
      </c>
      <c r="U315" s="475">
        <v>0</v>
      </c>
      <c r="V315" s="476">
        <v>0</v>
      </c>
      <c r="W315" s="475">
        <v>0</v>
      </c>
      <c r="X315" s="476">
        <v>1</v>
      </c>
      <c r="Y315" s="475">
        <v>0</v>
      </c>
      <c r="Z315" s="476">
        <v>2</v>
      </c>
      <c r="AA315" s="475">
        <v>0</v>
      </c>
      <c r="AB315" s="476">
        <v>0</v>
      </c>
      <c r="AC315" s="475">
        <v>0</v>
      </c>
      <c r="AD315" s="476">
        <v>0</v>
      </c>
      <c r="AE315" s="475">
        <v>1</v>
      </c>
      <c r="AF315" s="476">
        <v>1</v>
      </c>
      <c r="AG315" s="475">
        <v>1</v>
      </c>
      <c r="AH315" s="476">
        <v>0</v>
      </c>
      <c r="AI315" s="475">
        <v>1</v>
      </c>
      <c r="AJ315" s="476">
        <v>0</v>
      </c>
      <c r="AK315" s="475">
        <v>1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2</v>
      </c>
      <c r="AW315" s="473">
        <v>0</v>
      </c>
      <c r="AX315" s="476">
        <v>0</v>
      </c>
      <c r="AY315" t="str">
        <f t="shared" ref="AY315:AY328" si="248">CA315&amp;CB315&amp;CC315&amp;CD315&amp;CE315&amp;CF315&amp;CG315&amp;CH315&amp;CI315&amp;CJ315&amp;CK315&amp;CL315</f>
        <v/>
      </c>
      <c r="CA315" s="23" t="str">
        <f t="shared" ref="CA315:CA329" si="249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50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51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52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3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4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5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6">IF(AND($F315&gt;0,AM315=""),1,IF(AM315&gt;$F315,1,0))</f>
        <v>0</v>
      </c>
      <c r="CP315" s="24">
        <f t="shared" ref="CP315:CP329" si="257">IF(AND(AG315+AH315&gt;0,AN315=""),1,IF(AN315&gt;AG315+AH315,1,0))</f>
        <v>0</v>
      </c>
      <c r="CQ315" s="87"/>
      <c r="CR315" s="87"/>
      <c r="CS315" s="87"/>
      <c r="CT315" s="24">
        <f t="shared" ref="CT315:CT329" si="258">IF(AND($D315&gt;0,AR315=""),1,IF(AR315&gt;$D315,1,0))</f>
        <v>0</v>
      </c>
      <c r="CU315" s="87"/>
      <c r="CV315" s="24">
        <f t="shared" ref="CV315:CW329" si="259">IF(AND($D315&gt;0,AT315=""),1,IF(AT315&gt;$D315,1,0))</f>
        <v>0</v>
      </c>
      <c r="CW315" s="24">
        <f t="shared" si="259"/>
        <v>0</v>
      </c>
      <c r="CX315" s="24">
        <f>IF(AND($D315&gt;0,AV315=""),1,IF(AV315&gt;$D315,1,0))</f>
        <v>0</v>
      </c>
      <c r="CY315" s="24">
        <f t="shared" ref="CY315:CZ329" si="260">IF(AND($D315&gt;0,AW315=""),1,IF(AW315&gt;$D315,1,0))</f>
        <v>0</v>
      </c>
      <c r="CZ315" s="24">
        <f t="shared" si="260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7"/>
        <v>0</v>
      </c>
      <c r="E316" s="465">
        <f t="shared" si="245"/>
        <v>0</v>
      </c>
      <c r="F316" s="486">
        <f t="shared" si="246"/>
        <v>0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0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8"/>
        <v/>
      </c>
      <c r="CA316" s="23" t="str">
        <f t="shared" si="249"/>
        <v/>
      </c>
      <c r="CB316" s="23" t="str">
        <f t="shared" si="250"/>
        <v/>
      </c>
      <c r="CC316" s="87"/>
      <c r="CD316" s="87"/>
      <c r="CE316" s="87"/>
      <c r="CF316" s="23" t="str">
        <f t="shared" si="251"/>
        <v/>
      </c>
      <c r="CG316" s="87"/>
      <c r="CH316" s="23" t="str">
        <f t="shared" si="252"/>
        <v/>
      </c>
      <c r="CI316" s="23" t="str">
        <f t="shared" si="253"/>
        <v/>
      </c>
      <c r="CJ316" s="87"/>
      <c r="CK316" s="23" t="str">
        <f t="shared" si="254"/>
        <v/>
      </c>
      <c r="CL316" s="23" t="str">
        <f t="shared" si="255"/>
        <v/>
      </c>
      <c r="CO316" s="24">
        <f t="shared" si="256"/>
        <v>0</v>
      </c>
      <c r="CP316" s="24">
        <f t="shared" si="257"/>
        <v>0</v>
      </c>
      <c r="CQ316" s="87"/>
      <c r="CR316" s="87"/>
      <c r="CS316" s="87"/>
      <c r="CT316" s="24">
        <f t="shared" si="258"/>
        <v>0</v>
      </c>
      <c r="CU316" s="87"/>
      <c r="CV316" s="24">
        <f t="shared" si="259"/>
        <v>0</v>
      </c>
      <c r="CW316" s="24">
        <f t="shared" si="259"/>
        <v>0</v>
      </c>
      <c r="CX316" s="87"/>
      <c r="CY316" s="24">
        <f t="shared" si="260"/>
        <v>0</v>
      </c>
      <c r="CZ316" s="24">
        <f t="shared" si="260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7"/>
        <v>1</v>
      </c>
      <c r="E317" s="109">
        <f t="shared" si="245"/>
        <v>0</v>
      </c>
      <c r="F317" s="78">
        <f t="shared" si="246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1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8"/>
        <v/>
      </c>
      <c r="CA317" s="23" t="str">
        <f t="shared" si="249"/>
        <v/>
      </c>
      <c r="CB317" s="23" t="str">
        <f t="shared" si="250"/>
        <v/>
      </c>
      <c r="CC317" s="87"/>
      <c r="CD317" s="87"/>
      <c r="CE317" s="87"/>
      <c r="CF317" s="23" t="str">
        <f t="shared" si="251"/>
        <v/>
      </c>
      <c r="CG317" s="87"/>
      <c r="CH317" s="23" t="str">
        <f t="shared" si="252"/>
        <v/>
      </c>
      <c r="CI317" s="23" t="str">
        <f t="shared" si="253"/>
        <v/>
      </c>
      <c r="CJ317" s="87"/>
      <c r="CK317" s="23" t="str">
        <f t="shared" si="254"/>
        <v/>
      </c>
      <c r="CL317" s="23" t="str">
        <f t="shared" si="255"/>
        <v/>
      </c>
      <c r="CO317" s="24">
        <f t="shared" si="256"/>
        <v>0</v>
      </c>
      <c r="CP317" s="24">
        <f t="shared" si="257"/>
        <v>0</v>
      </c>
      <c r="CQ317" s="87"/>
      <c r="CR317" s="87"/>
      <c r="CS317" s="87"/>
      <c r="CT317" s="24">
        <f t="shared" si="258"/>
        <v>0</v>
      </c>
      <c r="CU317" s="87"/>
      <c r="CV317" s="24">
        <f t="shared" si="259"/>
        <v>0</v>
      </c>
      <c r="CW317" s="24">
        <f t="shared" si="259"/>
        <v>0</v>
      </c>
      <c r="CX317" s="87"/>
      <c r="CY317" s="24">
        <f t="shared" si="260"/>
        <v>0</v>
      </c>
      <c r="CZ317" s="24">
        <f t="shared" si="260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7"/>
        <v>0</v>
      </c>
      <c r="E318" s="139">
        <f t="shared" si="245"/>
        <v>0</v>
      </c>
      <c r="F318" s="812">
        <f t="shared" si="246"/>
        <v>0</v>
      </c>
      <c r="G318" s="938"/>
      <c r="H318" s="939"/>
      <c r="I318" s="940"/>
      <c r="J318" s="939"/>
      <c r="K318" s="940"/>
      <c r="L318" s="939"/>
      <c r="M318" s="940"/>
      <c r="N318" s="939"/>
      <c r="O318" s="940"/>
      <c r="P318" s="939"/>
      <c r="Q318" s="940"/>
      <c r="R318" s="939"/>
      <c r="S318" s="940"/>
      <c r="T318" s="941"/>
      <c r="U318" s="940"/>
      <c r="V318" s="941"/>
      <c r="W318" s="940"/>
      <c r="X318" s="941"/>
      <c r="Y318" s="940"/>
      <c r="Z318" s="941"/>
      <c r="AA318" s="940"/>
      <c r="AB318" s="941"/>
      <c r="AC318" s="940"/>
      <c r="AD318" s="941"/>
      <c r="AE318" s="940"/>
      <c r="AF318" s="941"/>
      <c r="AG318" s="940"/>
      <c r="AH318" s="941"/>
      <c r="AI318" s="940"/>
      <c r="AJ318" s="941"/>
      <c r="AK318" s="938"/>
      <c r="AL318" s="942"/>
      <c r="AM318" s="940"/>
      <c r="AN318" s="943"/>
      <c r="AO318" s="938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8"/>
        <v/>
      </c>
      <c r="CA318" s="23" t="str">
        <f t="shared" si="249"/>
        <v/>
      </c>
      <c r="CB318" s="23" t="str">
        <f t="shared" si="250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51"/>
        <v/>
      </c>
      <c r="CG318" s="87"/>
      <c r="CH318" s="23" t="str">
        <f t="shared" si="252"/>
        <v/>
      </c>
      <c r="CI318" s="23" t="str">
        <f t="shared" si="253"/>
        <v/>
      </c>
      <c r="CJ318" s="87"/>
      <c r="CK318" s="23" t="str">
        <f t="shared" si="254"/>
        <v/>
      </c>
      <c r="CL318" s="23" t="str">
        <f t="shared" si="255"/>
        <v/>
      </c>
      <c r="CO318" s="24">
        <f t="shared" si="256"/>
        <v>0</v>
      </c>
      <c r="CP318" s="24">
        <f t="shared" si="257"/>
        <v>0</v>
      </c>
      <c r="CQ318" s="24">
        <f>IF(AND($D318&gt;0,AO318=""),1,IF(AO318&gt;$D318,1,0))</f>
        <v>0</v>
      </c>
      <c r="CR318" s="24">
        <f t="shared" ref="CR318:CS319" si="261">IF(AND($D318&gt;0,AP318=""),1,IF(AP318&gt;$D318,1,0))</f>
        <v>0</v>
      </c>
      <c r="CS318" s="24">
        <f t="shared" si="261"/>
        <v>0</v>
      </c>
      <c r="CT318" s="24">
        <f t="shared" si="258"/>
        <v>0</v>
      </c>
      <c r="CU318" s="87"/>
      <c r="CV318" s="24">
        <f t="shared" si="259"/>
        <v>0</v>
      </c>
      <c r="CW318" s="24">
        <f t="shared" si="259"/>
        <v>0</v>
      </c>
      <c r="CX318" s="87"/>
      <c r="CY318" s="24">
        <f t="shared" si="260"/>
        <v>0</v>
      </c>
      <c r="CZ318" s="24">
        <f t="shared" si="260"/>
        <v>0</v>
      </c>
    </row>
    <row r="319" spans="1:104" x14ac:dyDescent="0.25">
      <c r="A319" s="1320"/>
      <c r="B319" s="1315" t="s">
        <v>297</v>
      </c>
      <c r="C319" s="1315"/>
      <c r="D319" s="524">
        <f t="shared" si="247"/>
        <v>0</v>
      </c>
      <c r="E319" s="465">
        <f t="shared" si="245"/>
        <v>0</v>
      </c>
      <c r="F319" s="147">
        <f t="shared" si="246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8"/>
        <v/>
      </c>
      <c r="CA319" s="23" t="str">
        <f t="shared" si="249"/>
        <v/>
      </c>
      <c r="CB319" s="23" t="str">
        <f t="shared" si="250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51"/>
        <v/>
      </c>
      <c r="CG319" s="87"/>
      <c r="CH319" s="23" t="str">
        <f t="shared" si="252"/>
        <v/>
      </c>
      <c r="CI319" s="23" t="str">
        <f t="shared" si="253"/>
        <v/>
      </c>
      <c r="CJ319" s="87"/>
      <c r="CK319" s="23" t="str">
        <f t="shared" si="254"/>
        <v/>
      </c>
      <c r="CL319" s="23" t="str">
        <f t="shared" si="255"/>
        <v/>
      </c>
      <c r="CO319" s="24">
        <f t="shared" si="256"/>
        <v>0</v>
      </c>
      <c r="CP319" s="24">
        <f t="shared" si="257"/>
        <v>0</v>
      </c>
      <c r="CQ319" s="87"/>
      <c r="CR319" s="87"/>
      <c r="CS319" s="24">
        <f t="shared" si="261"/>
        <v>0</v>
      </c>
      <c r="CT319" s="24">
        <f t="shared" si="258"/>
        <v>0</v>
      </c>
      <c r="CU319" s="87"/>
      <c r="CV319" s="24">
        <f t="shared" si="259"/>
        <v>0</v>
      </c>
      <c r="CW319" s="24">
        <f t="shared" si="259"/>
        <v>0</v>
      </c>
      <c r="CX319" s="87"/>
      <c r="CY319" s="24">
        <f t="shared" si="260"/>
        <v>0</v>
      </c>
      <c r="CZ319" s="24">
        <f t="shared" si="260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7"/>
        <v>0</v>
      </c>
      <c r="E320" s="465">
        <f t="shared" si="245"/>
        <v>0</v>
      </c>
      <c r="F320" s="147">
        <f t="shared" si="246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8"/>
        <v/>
      </c>
      <c r="CA320" s="23" t="str">
        <f t="shared" si="249"/>
        <v/>
      </c>
      <c r="CB320" s="23" t="str">
        <f t="shared" si="250"/>
        <v/>
      </c>
      <c r="CC320" s="87"/>
      <c r="CD320" s="87"/>
      <c r="CE320" s="87"/>
      <c r="CF320" s="23" t="str">
        <f t="shared" si="251"/>
        <v/>
      </c>
      <c r="CG320" s="87"/>
      <c r="CH320" s="23" t="str">
        <f t="shared" si="252"/>
        <v/>
      </c>
      <c r="CI320" s="23" t="str">
        <f t="shared" si="253"/>
        <v/>
      </c>
      <c r="CJ320" s="87"/>
      <c r="CK320" s="23" t="str">
        <f t="shared" si="254"/>
        <v/>
      </c>
      <c r="CL320" s="23" t="str">
        <f t="shared" si="255"/>
        <v/>
      </c>
      <c r="CO320" s="24">
        <f t="shared" si="256"/>
        <v>0</v>
      </c>
      <c r="CP320" s="24">
        <f t="shared" si="257"/>
        <v>0</v>
      </c>
      <c r="CQ320" s="87"/>
      <c r="CR320" s="87"/>
      <c r="CS320" s="87"/>
      <c r="CT320" s="24">
        <f t="shared" si="258"/>
        <v>0</v>
      </c>
      <c r="CU320" s="87"/>
      <c r="CV320" s="24">
        <f t="shared" si="259"/>
        <v>0</v>
      </c>
      <c r="CW320" s="24">
        <f t="shared" si="259"/>
        <v>0</v>
      </c>
      <c r="CX320" s="87"/>
      <c r="CY320" s="24">
        <f t="shared" si="260"/>
        <v>0</v>
      </c>
      <c r="CZ320" s="24">
        <f t="shared" si="260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7"/>
        <v>0</v>
      </c>
      <c r="E321" s="465">
        <f t="shared" si="245"/>
        <v>0</v>
      </c>
      <c r="F321" s="147">
        <f t="shared" si="246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8"/>
        <v/>
      </c>
      <c r="CA321" s="23" t="str">
        <f t="shared" si="249"/>
        <v/>
      </c>
      <c r="CB321" s="23" t="str">
        <f t="shared" si="250"/>
        <v/>
      </c>
      <c r="CC321" s="87"/>
      <c r="CD321" s="87"/>
      <c r="CE321" s="87"/>
      <c r="CF321" s="23" t="str">
        <f t="shared" si="251"/>
        <v/>
      </c>
      <c r="CG321" s="87"/>
      <c r="CH321" s="23" t="str">
        <f t="shared" si="252"/>
        <v/>
      </c>
      <c r="CI321" s="23" t="str">
        <f t="shared" si="253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4"/>
        <v/>
      </c>
      <c r="CL321" s="23" t="str">
        <f t="shared" si="255"/>
        <v/>
      </c>
      <c r="CO321" s="24">
        <f t="shared" si="256"/>
        <v>0</v>
      </c>
      <c r="CP321" s="24">
        <f t="shared" si="257"/>
        <v>0</v>
      </c>
      <c r="CQ321" s="87"/>
      <c r="CR321" s="87"/>
      <c r="CS321" s="87"/>
      <c r="CT321" s="24">
        <f t="shared" si="258"/>
        <v>0</v>
      </c>
      <c r="CU321" s="87"/>
      <c r="CV321" s="24">
        <f t="shared" si="259"/>
        <v>0</v>
      </c>
      <c r="CW321" s="24">
        <f t="shared" si="259"/>
        <v>0</v>
      </c>
      <c r="CX321" s="24">
        <f>IF(AND($D321&gt;0,AV321=""),1,IF(AV321&gt;$D321,1,0))</f>
        <v>0</v>
      </c>
      <c r="CY321" s="24">
        <f t="shared" si="260"/>
        <v>0</v>
      </c>
      <c r="CZ321" s="24">
        <f t="shared" si="260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7"/>
        <v>0</v>
      </c>
      <c r="E322" s="465">
        <f t="shared" si="245"/>
        <v>0</v>
      </c>
      <c r="F322" s="147">
        <f t="shared" si="246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8"/>
        <v/>
      </c>
      <c r="CA322" s="23" t="str">
        <f t="shared" si="249"/>
        <v/>
      </c>
      <c r="CB322" s="23" t="str">
        <f t="shared" si="250"/>
        <v/>
      </c>
      <c r="CC322" s="87"/>
      <c r="CD322" s="87"/>
      <c r="CE322" s="87"/>
      <c r="CF322" s="23" t="str">
        <f t="shared" si="251"/>
        <v/>
      </c>
      <c r="CG322" s="87"/>
      <c r="CH322" s="23" t="str">
        <f t="shared" si="252"/>
        <v/>
      </c>
      <c r="CI322" s="23" t="str">
        <f t="shared" si="253"/>
        <v/>
      </c>
      <c r="CJ322" s="87"/>
      <c r="CK322" s="23" t="str">
        <f t="shared" si="254"/>
        <v/>
      </c>
      <c r="CL322" s="23" t="str">
        <f t="shared" si="255"/>
        <v/>
      </c>
      <c r="CO322" s="24">
        <f t="shared" si="256"/>
        <v>0</v>
      </c>
      <c r="CP322" s="24">
        <f t="shared" si="257"/>
        <v>0</v>
      </c>
      <c r="CQ322" s="87"/>
      <c r="CR322" s="87"/>
      <c r="CS322" s="87"/>
      <c r="CT322" s="24">
        <f t="shared" si="258"/>
        <v>0</v>
      </c>
      <c r="CU322" s="87"/>
      <c r="CV322" s="24">
        <f t="shared" si="259"/>
        <v>0</v>
      </c>
      <c r="CW322" s="24">
        <f t="shared" si="259"/>
        <v>0</v>
      </c>
      <c r="CX322" s="87"/>
      <c r="CY322" s="24">
        <f t="shared" si="260"/>
        <v>0</v>
      </c>
      <c r="CZ322" s="24">
        <f t="shared" si="260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7"/>
        <v>0</v>
      </c>
      <c r="E323" s="124">
        <f t="shared" si="245"/>
        <v>0</v>
      </c>
      <c r="F323" s="125">
        <f t="shared" si="246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8"/>
        <v/>
      </c>
      <c r="CA323" s="23" t="str">
        <f t="shared" si="249"/>
        <v/>
      </c>
      <c r="CB323" s="23" t="str">
        <f t="shared" si="250"/>
        <v/>
      </c>
      <c r="CC323" s="87"/>
      <c r="CD323" s="87"/>
      <c r="CE323" s="87"/>
      <c r="CF323" s="23" t="str">
        <f t="shared" si="251"/>
        <v/>
      </c>
      <c r="CG323" s="87"/>
      <c r="CH323" s="23" t="str">
        <f t="shared" si="252"/>
        <v/>
      </c>
      <c r="CI323" s="23" t="str">
        <f t="shared" si="253"/>
        <v/>
      </c>
      <c r="CJ323" s="87"/>
      <c r="CK323" s="23" t="str">
        <f t="shared" si="254"/>
        <v/>
      </c>
      <c r="CL323" s="23" t="str">
        <f t="shared" si="255"/>
        <v/>
      </c>
      <c r="CO323" s="24">
        <f t="shared" si="256"/>
        <v>0</v>
      </c>
      <c r="CP323" s="24">
        <f t="shared" si="257"/>
        <v>0</v>
      </c>
      <c r="CQ323" s="87"/>
      <c r="CR323" s="87"/>
      <c r="CS323" s="87"/>
      <c r="CT323" s="24">
        <f t="shared" si="258"/>
        <v>0</v>
      </c>
      <c r="CU323" s="87"/>
      <c r="CV323" s="24">
        <f t="shared" si="259"/>
        <v>0</v>
      </c>
      <c r="CW323" s="24">
        <f t="shared" si="259"/>
        <v>0</v>
      </c>
      <c r="CX323" s="87"/>
      <c r="CY323" s="24">
        <f t="shared" si="260"/>
        <v>0</v>
      </c>
      <c r="CZ323" s="24">
        <f t="shared" si="260"/>
        <v>0</v>
      </c>
    </row>
    <row r="324" spans="1:104" ht="15" customHeight="1" x14ac:dyDescent="0.25">
      <c r="A324" s="1561" t="s">
        <v>308</v>
      </c>
      <c r="B324" s="1510" t="s">
        <v>296</v>
      </c>
      <c r="C324" s="1510"/>
      <c r="D324" s="698">
        <f t="shared" si="247"/>
        <v>0</v>
      </c>
      <c r="E324" s="139">
        <f t="shared" ref="E324:E328" si="262">SUM(G324++I324+K324+M324+O324+Q324+S324+U324+W324+Y324+AA324+AC324+AE324+AG324+AI324+AK324)</f>
        <v>0</v>
      </c>
      <c r="F324" s="812">
        <f t="shared" si="246"/>
        <v>0</v>
      </c>
      <c r="G324" s="938"/>
      <c r="H324" s="939"/>
      <c r="I324" s="940"/>
      <c r="J324" s="939"/>
      <c r="K324" s="940"/>
      <c r="L324" s="939"/>
      <c r="M324" s="940"/>
      <c r="N324" s="939"/>
      <c r="O324" s="940"/>
      <c r="P324" s="939"/>
      <c r="Q324" s="940"/>
      <c r="R324" s="939"/>
      <c r="S324" s="940"/>
      <c r="T324" s="941"/>
      <c r="U324" s="940"/>
      <c r="V324" s="941"/>
      <c r="W324" s="940"/>
      <c r="X324" s="941"/>
      <c r="Y324" s="940"/>
      <c r="Z324" s="941"/>
      <c r="AA324" s="940"/>
      <c r="AB324" s="941"/>
      <c r="AC324" s="940"/>
      <c r="AD324" s="941"/>
      <c r="AE324" s="940"/>
      <c r="AF324" s="941"/>
      <c r="AG324" s="940"/>
      <c r="AH324" s="941"/>
      <c r="AI324" s="940"/>
      <c r="AJ324" s="941"/>
      <c r="AK324" s="938"/>
      <c r="AL324" s="942"/>
      <c r="AM324" s="940"/>
      <c r="AN324" s="939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9"/>
        <v/>
      </c>
      <c r="CB324" s="23" t="str">
        <f t="shared" si="250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51"/>
        <v/>
      </c>
      <c r="CG324" s="87"/>
      <c r="CH324" s="23" t="str">
        <f t="shared" si="252"/>
        <v/>
      </c>
      <c r="CI324" s="23" t="str">
        <f t="shared" si="253"/>
        <v/>
      </c>
      <c r="CJ324" s="87"/>
      <c r="CK324" s="23" t="str">
        <f t="shared" si="254"/>
        <v/>
      </c>
      <c r="CL324" s="23" t="str">
        <f t="shared" si="255"/>
        <v/>
      </c>
      <c r="CO324" s="24">
        <f t="shared" si="256"/>
        <v>0</v>
      </c>
      <c r="CP324" s="24">
        <f t="shared" si="257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8"/>
        <v>0</v>
      </c>
      <c r="CU324" s="87"/>
      <c r="CV324" s="24">
        <f t="shared" si="259"/>
        <v>0</v>
      </c>
      <c r="CW324" s="24">
        <f t="shared" si="259"/>
        <v>0</v>
      </c>
      <c r="CX324" s="87"/>
      <c r="CY324" s="24">
        <f t="shared" si="260"/>
        <v>0</v>
      </c>
      <c r="CZ324" s="24">
        <f t="shared" si="260"/>
        <v>0</v>
      </c>
    </row>
    <row r="325" spans="1:104" ht="15" customHeight="1" x14ac:dyDescent="0.25">
      <c r="A325" s="1561"/>
      <c r="B325" s="1315" t="s">
        <v>297</v>
      </c>
      <c r="C325" s="1315"/>
      <c r="D325" s="524">
        <f t="shared" si="247"/>
        <v>0</v>
      </c>
      <c r="E325" s="465">
        <f t="shared" si="262"/>
        <v>0</v>
      </c>
      <c r="F325" s="147">
        <f t="shared" si="246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8"/>
        <v/>
      </c>
      <c r="CA325" s="23" t="str">
        <f t="shared" si="249"/>
        <v/>
      </c>
      <c r="CB325" s="23" t="str">
        <f t="shared" si="250"/>
        <v/>
      </c>
      <c r="CC325" s="23" t="str">
        <f t="shared" ref="CC325:CC328" si="263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4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5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51"/>
        <v/>
      </c>
      <c r="CG325" s="87"/>
      <c r="CH325" s="23" t="str">
        <f t="shared" si="252"/>
        <v/>
      </c>
      <c r="CI325" s="23" t="str">
        <f t="shared" si="253"/>
        <v/>
      </c>
      <c r="CJ325" s="87"/>
      <c r="CK325" s="23" t="str">
        <f t="shared" si="254"/>
        <v/>
      </c>
      <c r="CL325" s="23" t="str">
        <f t="shared" si="255"/>
        <v/>
      </c>
      <c r="CO325" s="24">
        <f t="shared" si="256"/>
        <v>0</v>
      </c>
      <c r="CP325" s="24">
        <f t="shared" si="257"/>
        <v>0</v>
      </c>
      <c r="CQ325" s="24">
        <f t="shared" ref="CQ325:CS329" si="266">IF(AND($D325&gt;0,AO325=""),1,IF(AO325&gt;$D325,1,0))</f>
        <v>0</v>
      </c>
      <c r="CR325" s="24">
        <f t="shared" si="266"/>
        <v>0</v>
      </c>
      <c r="CS325" s="24">
        <f t="shared" si="266"/>
        <v>0</v>
      </c>
      <c r="CT325" s="24">
        <f t="shared" si="258"/>
        <v>0</v>
      </c>
      <c r="CU325" s="87"/>
      <c r="CV325" s="24">
        <f t="shared" si="259"/>
        <v>0</v>
      </c>
      <c r="CW325" s="24">
        <f t="shared" si="259"/>
        <v>0</v>
      </c>
      <c r="CX325" s="87"/>
      <c r="CY325" s="24">
        <f t="shared" si="260"/>
        <v>0</v>
      </c>
      <c r="CZ325" s="24">
        <f t="shared" si="260"/>
        <v>0</v>
      </c>
    </row>
    <row r="326" spans="1:104" ht="15" customHeight="1" x14ac:dyDescent="0.25">
      <c r="A326" s="1561"/>
      <c r="B326" s="1315" t="s">
        <v>298</v>
      </c>
      <c r="C326" s="1315"/>
      <c r="D326" s="524">
        <f t="shared" si="247"/>
        <v>0</v>
      </c>
      <c r="E326" s="465">
        <f t="shared" si="262"/>
        <v>0</v>
      </c>
      <c r="F326" s="147">
        <f t="shared" si="246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8"/>
        <v/>
      </c>
      <c r="CA326" s="23" t="str">
        <f t="shared" si="249"/>
        <v/>
      </c>
      <c r="CB326" s="23" t="str">
        <f t="shared" si="250"/>
        <v/>
      </c>
      <c r="CC326" s="23" t="str">
        <f t="shared" si="263"/>
        <v/>
      </c>
      <c r="CD326" s="23" t="str">
        <f t="shared" si="264"/>
        <v/>
      </c>
      <c r="CE326" s="23" t="str">
        <f t="shared" si="265"/>
        <v/>
      </c>
      <c r="CF326" s="23" t="str">
        <f t="shared" si="251"/>
        <v/>
      </c>
      <c r="CG326" s="87"/>
      <c r="CH326" s="23" t="str">
        <f t="shared" si="252"/>
        <v/>
      </c>
      <c r="CI326" s="23" t="str">
        <f t="shared" si="253"/>
        <v/>
      </c>
      <c r="CJ326" s="87"/>
      <c r="CK326" s="23" t="str">
        <f t="shared" si="254"/>
        <v/>
      </c>
      <c r="CL326" s="23" t="str">
        <f t="shared" si="255"/>
        <v/>
      </c>
      <c r="CO326" s="24">
        <f t="shared" si="256"/>
        <v>0</v>
      </c>
      <c r="CP326" s="24">
        <f t="shared" si="257"/>
        <v>0</v>
      </c>
      <c r="CQ326" s="24">
        <f t="shared" si="266"/>
        <v>0</v>
      </c>
      <c r="CR326" s="24">
        <f t="shared" si="266"/>
        <v>0</v>
      </c>
      <c r="CS326" s="24">
        <f t="shared" si="266"/>
        <v>0</v>
      </c>
      <c r="CT326" s="24">
        <f t="shared" si="258"/>
        <v>0</v>
      </c>
      <c r="CU326" s="87"/>
      <c r="CV326" s="24">
        <f t="shared" si="259"/>
        <v>0</v>
      </c>
      <c r="CW326" s="24">
        <f t="shared" si="259"/>
        <v>0</v>
      </c>
      <c r="CX326" s="87"/>
      <c r="CY326" s="24">
        <f t="shared" si="260"/>
        <v>0</v>
      </c>
      <c r="CZ326" s="24">
        <f t="shared" si="260"/>
        <v>0</v>
      </c>
    </row>
    <row r="327" spans="1:104" ht="15" customHeight="1" x14ac:dyDescent="0.25">
      <c r="A327" s="1561"/>
      <c r="B327" s="1279" t="s">
        <v>299</v>
      </c>
      <c r="C327" s="1281"/>
      <c r="D327" s="524">
        <f t="shared" si="247"/>
        <v>0</v>
      </c>
      <c r="E327" s="465">
        <f>SUM(G327++I327+K327+M327+O327+Q327+S327+U327+W327+Y327+AA327+AC327+AE327+AG327+AI327+AK327)</f>
        <v>0</v>
      </c>
      <c r="F327" s="147">
        <f t="shared" si="246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8"/>
        <v/>
      </c>
      <c r="CA327" s="23" t="str">
        <f t="shared" si="249"/>
        <v/>
      </c>
      <c r="CB327" s="23" t="str">
        <f t="shared" si="250"/>
        <v/>
      </c>
      <c r="CC327" s="23" t="str">
        <f t="shared" si="263"/>
        <v/>
      </c>
      <c r="CD327" s="23" t="str">
        <f t="shared" si="264"/>
        <v/>
      </c>
      <c r="CE327" s="23" t="str">
        <f t="shared" si="265"/>
        <v/>
      </c>
      <c r="CF327" s="23" t="str">
        <f t="shared" si="251"/>
        <v/>
      </c>
      <c r="CG327" s="87"/>
      <c r="CH327" s="23" t="str">
        <f t="shared" si="252"/>
        <v/>
      </c>
      <c r="CI327" s="23" t="str">
        <f t="shared" si="253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4"/>
        <v/>
      </c>
      <c r="CL327" s="23" t="str">
        <f t="shared" si="255"/>
        <v/>
      </c>
      <c r="CO327" s="24">
        <f t="shared" si="256"/>
        <v>0</v>
      </c>
      <c r="CP327" s="24">
        <f t="shared" si="257"/>
        <v>0</v>
      </c>
      <c r="CQ327" s="24">
        <f t="shared" si="266"/>
        <v>0</v>
      </c>
      <c r="CR327" s="24">
        <f t="shared" si="266"/>
        <v>0</v>
      </c>
      <c r="CS327" s="24">
        <f t="shared" si="266"/>
        <v>0</v>
      </c>
      <c r="CT327" s="24">
        <f t="shared" si="258"/>
        <v>0</v>
      </c>
      <c r="CU327" s="87"/>
      <c r="CV327" s="24">
        <f t="shared" si="259"/>
        <v>0</v>
      </c>
      <c r="CW327" s="24">
        <f t="shared" si="259"/>
        <v>0</v>
      </c>
      <c r="CX327" s="24">
        <f>IF(AND($D327&gt;0,AV327=""),1,IF(AV327&gt;$D327,1,0))</f>
        <v>0</v>
      </c>
      <c r="CY327" s="24">
        <f t="shared" si="260"/>
        <v>0</v>
      </c>
      <c r="CZ327" s="24">
        <f t="shared" si="260"/>
        <v>0</v>
      </c>
    </row>
    <row r="328" spans="1:104" ht="15" customHeight="1" x14ac:dyDescent="0.25">
      <c r="A328" s="1561"/>
      <c r="B328" s="1279" t="s">
        <v>300</v>
      </c>
      <c r="C328" s="1281"/>
      <c r="D328" s="524">
        <f t="shared" si="247"/>
        <v>0</v>
      </c>
      <c r="E328" s="465">
        <f t="shared" si="262"/>
        <v>0</v>
      </c>
      <c r="F328" s="147">
        <f t="shared" si="246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8"/>
        <v/>
      </c>
      <c r="CA328" s="23" t="str">
        <f t="shared" si="249"/>
        <v/>
      </c>
      <c r="CB328" s="23" t="str">
        <f t="shared" si="250"/>
        <v/>
      </c>
      <c r="CC328" s="23" t="str">
        <f t="shared" si="263"/>
        <v/>
      </c>
      <c r="CD328" s="23" t="str">
        <f t="shared" si="264"/>
        <v/>
      </c>
      <c r="CE328" s="23" t="str">
        <f t="shared" si="265"/>
        <v/>
      </c>
      <c r="CF328" s="23" t="str">
        <f t="shared" si="251"/>
        <v/>
      </c>
      <c r="CG328" s="87"/>
      <c r="CH328" s="23" t="str">
        <f t="shared" si="252"/>
        <v/>
      </c>
      <c r="CI328" s="23" t="str">
        <f t="shared" si="253"/>
        <v/>
      </c>
      <c r="CJ328" s="87"/>
      <c r="CK328" s="23" t="str">
        <f t="shared" si="254"/>
        <v/>
      </c>
      <c r="CL328" s="23" t="str">
        <f t="shared" si="255"/>
        <v/>
      </c>
      <c r="CO328" s="24">
        <f t="shared" si="256"/>
        <v>0</v>
      </c>
      <c r="CP328" s="24">
        <f t="shared" si="257"/>
        <v>0</v>
      </c>
      <c r="CQ328" s="24">
        <f t="shared" si="266"/>
        <v>0</v>
      </c>
      <c r="CR328" s="24">
        <f t="shared" si="266"/>
        <v>0</v>
      </c>
      <c r="CS328" s="24">
        <f t="shared" si="266"/>
        <v>0</v>
      </c>
      <c r="CT328" s="24">
        <f t="shared" si="258"/>
        <v>0</v>
      </c>
      <c r="CU328" s="87"/>
      <c r="CV328" s="24">
        <f t="shared" si="259"/>
        <v>0</v>
      </c>
      <c r="CW328" s="24">
        <f t="shared" si="259"/>
        <v>0</v>
      </c>
      <c r="CX328" s="87"/>
      <c r="CY328" s="24">
        <f t="shared" si="260"/>
        <v>0</v>
      </c>
      <c r="CZ328" s="24">
        <f t="shared" si="260"/>
        <v>0</v>
      </c>
    </row>
    <row r="329" spans="1:104" ht="15" customHeight="1" x14ac:dyDescent="0.25">
      <c r="A329" s="1561"/>
      <c r="B329" s="1316" t="s">
        <v>301</v>
      </c>
      <c r="C329" s="1316"/>
      <c r="D329" s="201">
        <f t="shared" si="247"/>
        <v>0</v>
      </c>
      <c r="E329" s="124">
        <f>SUM(G329++I329+K329+M329+O329+Q329+S329+U329+W329+Y329+AA329+AC329+AE329+AG329+AI329+AK329)</f>
        <v>0</v>
      </c>
      <c r="F329" s="125">
        <f t="shared" si="246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9"/>
        <v/>
      </c>
      <c r="CB329" s="23" t="str">
        <f t="shared" si="250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51"/>
        <v/>
      </c>
      <c r="CG329" s="87"/>
      <c r="CH329" s="23" t="str">
        <f t="shared" si="252"/>
        <v/>
      </c>
      <c r="CI329" s="23" t="str">
        <f t="shared" si="253"/>
        <v/>
      </c>
      <c r="CJ329" s="87"/>
      <c r="CK329" s="23" t="str">
        <f t="shared" si="254"/>
        <v/>
      </c>
      <c r="CL329" s="23" t="str">
        <f t="shared" si="255"/>
        <v/>
      </c>
      <c r="CO329" s="24">
        <f t="shared" si="256"/>
        <v>0</v>
      </c>
      <c r="CP329" s="24">
        <f t="shared" si="257"/>
        <v>0</v>
      </c>
      <c r="CQ329" s="24">
        <f t="shared" si="266"/>
        <v>0</v>
      </c>
      <c r="CR329" s="24">
        <f t="shared" si="266"/>
        <v>0</v>
      </c>
      <c r="CS329" s="24">
        <f t="shared" si="266"/>
        <v>0</v>
      </c>
      <c r="CT329" s="24">
        <f t="shared" si="258"/>
        <v>0</v>
      </c>
      <c r="CU329" s="87"/>
      <c r="CV329" s="24">
        <f t="shared" si="259"/>
        <v>0</v>
      </c>
      <c r="CW329" s="24">
        <f t="shared" si="259"/>
        <v>0</v>
      </c>
      <c r="CX329" s="87"/>
      <c r="CY329" s="24">
        <f t="shared" si="260"/>
        <v>0</v>
      </c>
      <c r="CZ329" s="24">
        <f t="shared" si="260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345</v>
      </c>
      <c r="E330" s="529">
        <f>SUM(G330++I330+K330+M330+O330+Q330+S330+U330+W330+Y330+AA330+AC330+AE330+AG330+AI330+AK330)</f>
        <v>157</v>
      </c>
      <c r="F330" s="267">
        <f>SUM(H330++J330+L330+N330+P330+R330+T330+V330+X330+Z330+AB330+AD330+AF330+AH330+AJ330+AL330)</f>
        <v>188</v>
      </c>
      <c r="G330" s="712">
        <f>G252+G264+G270+G276+G282+G312+G318+G324</f>
        <v>7</v>
      </c>
      <c r="H330" s="343">
        <f t="shared" ref="H330:N334" si="267">H252+H258+H264+H270+H276+H282+H306+H312+H318+H324</f>
        <v>5</v>
      </c>
      <c r="I330" s="712">
        <f t="shared" si="267"/>
        <v>1</v>
      </c>
      <c r="J330" s="343">
        <f t="shared" si="267"/>
        <v>2</v>
      </c>
      <c r="K330" s="712">
        <f t="shared" si="267"/>
        <v>2</v>
      </c>
      <c r="L330" s="343">
        <f>L252+L258+L264+L270+L276+L282+L306+L312+L318+L324</f>
        <v>1</v>
      </c>
      <c r="M330" s="712">
        <f t="shared" si="267"/>
        <v>4</v>
      </c>
      <c r="N330" s="343">
        <f t="shared" si="267"/>
        <v>3</v>
      </c>
      <c r="O330" s="712">
        <f t="shared" ref="O330:V334" si="268">O252+O258+O264+O270+O276+O282+O294+O312+O318+O324</f>
        <v>2</v>
      </c>
      <c r="P330" s="821">
        <f t="shared" si="268"/>
        <v>2</v>
      </c>
      <c r="Q330" s="712">
        <f t="shared" si="268"/>
        <v>3</v>
      </c>
      <c r="R330" s="821">
        <f t="shared" si="268"/>
        <v>4</v>
      </c>
      <c r="S330" s="712">
        <f t="shared" si="268"/>
        <v>7</v>
      </c>
      <c r="T330" s="821">
        <f t="shared" si="268"/>
        <v>5</v>
      </c>
      <c r="U330" s="712">
        <f t="shared" si="268"/>
        <v>19</v>
      </c>
      <c r="V330" s="822">
        <f t="shared" si="268"/>
        <v>14</v>
      </c>
      <c r="W330" s="712">
        <f>W252+W258+W264+W270+W276+W282+W288+W294+W300+W306+W312+W318+W324</f>
        <v>20</v>
      </c>
      <c r="X330" s="821">
        <f t="shared" ref="X330:AN334" si="269">X252+X258+X264+X270+X276+X282+X288+X294+X300+X306+X312+X318+X324</f>
        <v>25</v>
      </c>
      <c r="Y330" s="712">
        <f>Y252+Y258+Y264+Y270+Y276+Y282+Y288+Y294+Y300+Y306+Y312+Y318+Y324</f>
        <v>11</v>
      </c>
      <c r="Z330" s="821">
        <f t="shared" si="269"/>
        <v>8</v>
      </c>
      <c r="AA330" s="712">
        <f t="shared" si="269"/>
        <v>14</v>
      </c>
      <c r="AB330" s="821">
        <f t="shared" si="269"/>
        <v>17</v>
      </c>
      <c r="AC330" s="712">
        <f t="shared" si="269"/>
        <v>5</v>
      </c>
      <c r="AD330" s="821">
        <f t="shared" si="269"/>
        <v>13</v>
      </c>
      <c r="AE330" s="712">
        <f t="shared" si="269"/>
        <v>13</v>
      </c>
      <c r="AF330" s="821">
        <f t="shared" si="269"/>
        <v>39</v>
      </c>
      <c r="AG330" s="712">
        <f t="shared" si="269"/>
        <v>8</v>
      </c>
      <c r="AH330" s="821">
        <f t="shared" si="269"/>
        <v>12</v>
      </c>
      <c r="AI330" s="712">
        <f t="shared" si="269"/>
        <v>25</v>
      </c>
      <c r="AJ330" s="821">
        <f t="shared" si="269"/>
        <v>25</v>
      </c>
      <c r="AK330" s="712">
        <f t="shared" si="269"/>
        <v>16</v>
      </c>
      <c r="AL330" s="530">
        <f t="shared" si="269"/>
        <v>13</v>
      </c>
      <c r="AM330" s="821">
        <f t="shared" si="269"/>
        <v>1</v>
      </c>
      <c r="AN330" s="821">
        <f t="shared" si="269"/>
        <v>4</v>
      </c>
      <c r="AO330" s="501">
        <f>SUM(AO252+AO258+AO264+AO270+AO276+AO282+AO288+AO294+AO300+AO306+AO312+AO318)</f>
        <v>0</v>
      </c>
      <c r="AP330" s="372">
        <f>SUM(AP252+AP258+AP264+AP270+AP276+AP282+AP288+AP294+AP300+AP306+AP312+AP318)</f>
        <v>0</v>
      </c>
      <c r="AQ330" s="343">
        <f t="shared" ref="AQ330:AR331" si="270">AQ252+AQ258+AQ264+AQ270+AQ276+AQ282+AQ288+AQ294+AQ300+AQ306+AQ312+AQ318+AQ324</f>
        <v>64</v>
      </c>
      <c r="AR330" s="343">
        <f t="shared" si="270"/>
        <v>0</v>
      </c>
      <c r="AS330" s="267">
        <f>SUM(AS264,AS276)</f>
        <v>0</v>
      </c>
      <c r="AT330" s="712">
        <f t="shared" ref="AT330:AX331" si="271">AT252+AT258+AT264+AT270+AT276+AT282+AT288+AT294+AT300+AT306+AT312+AT318+AT324</f>
        <v>5</v>
      </c>
      <c r="AU330" s="822">
        <f t="shared" si="271"/>
        <v>1</v>
      </c>
      <c r="AV330" s="823"/>
      <c r="AW330" s="712">
        <f t="shared" si="271"/>
        <v>0</v>
      </c>
      <c r="AX330" s="822">
        <f t="shared" si="271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72">SUM(E331+F331)</f>
        <v>807</v>
      </c>
      <c r="E331" s="531">
        <f t="shared" ref="E331:F335" si="273">SUM(G331++I331+K331+M331+O331+Q331+S331+U331+W331+Y331+AA331+AC331+AE331+AG331+AI331+AK331)</f>
        <v>341</v>
      </c>
      <c r="F331" s="532">
        <f t="shared" si="273"/>
        <v>466</v>
      </c>
      <c r="G331" s="464">
        <f>G253+G265+G271+G277+G283+G313+G319+G325</f>
        <v>8</v>
      </c>
      <c r="H331" s="533">
        <f t="shared" si="267"/>
        <v>6</v>
      </c>
      <c r="I331" s="464">
        <f t="shared" si="267"/>
        <v>4</v>
      </c>
      <c r="J331" s="533">
        <f t="shared" si="267"/>
        <v>2</v>
      </c>
      <c r="K331" s="464">
        <f>K253+K259+K265+K271+K277+K283+K307+K313+K319+K325</f>
        <v>10</v>
      </c>
      <c r="L331" s="533">
        <f t="shared" si="267"/>
        <v>12</v>
      </c>
      <c r="M331" s="464">
        <f t="shared" si="267"/>
        <v>2</v>
      </c>
      <c r="N331" s="533">
        <f t="shared" si="267"/>
        <v>4</v>
      </c>
      <c r="O331" s="501">
        <f>O253+O259+O265+O271+O277+O283+O295+O313+O319+O325</f>
        <v>14</v>
      </c>
      <c r="P331" s="343">
        <f t="shared" si="268"/>
        <v>9</v>
      </c>
      <c r="Q331" s="501">
        <f t="shared" si="268"/>
        <v>8</v>
      </c>
      <c r="R331" s="343">
        <f t="shared" si="268"/>
        <v>11</v>
      </c>
      <c r="S331" s="501">
        <f t="shared" si="268"/>
        <v>17</v>
      </c>
      <c r="T331" s="343">
        <f t="shared" si="268"/>
        <v>8</v>
      </c>
      <c r="U331" s="501">
        <f t="shared" si="268"/>
        <v>47</v>
      </c>
      <c r="V331" s="372">
        <f t="shared" si="268"/>
        <v>32</v>
      </c>
      <c r="W331" s="464">
        <f>W253+W259+W265+W271+W277+W283+W289+W295+W301+W307+W313+W319+W325</f>
        <v>97</v>
      </c>
      <c r="X331" s="533">
        <f t="shared" si="269"/>
        <v>91</v>
      </c>
      <c r="Y331" s="464">
        <f t="shared" si="269"/>
        <v>46</v>
      </c>
      <c r="Z331" s="533">
        <f t="shared" si="269"/>
        <v>44</v>
      </c>
      <c r="AA331" s="464">
        <f t="shared" si="269"/>
        <v>17</v>
      </c>
      <c r="AB331" s="533">
        <f t="shared" si="269"/>
        <v>58</v>
      </c>
      <c r="AC331" s="464">
        <f t="shared" si="269"/>
        <v>10</v>
      </c>
      <c r="AD331" s="533">
        <f t="shared" si="269"/>
        <v>49</v>
      </c>
      <c r="AE331" s="464">
        <f t="shared" si="269"/>
        <v>22</v>
      </c>
      <c r="AF331" s="533">
        <f t="shared" si="269"/>
        <v>79</v>
      </c>
      <c r="AG331" s="464">
        <f t="shared" si="269"/>
        <v>16</v>
      </c>
      <c r="AH331" s="533">
        <f t="shared" si="269"/>
        <v>27</v>
      </c>
      <c r="AI331" s="464">
        <f t="shared" si="269"/>
        <v>14</v>
      </c>
      <c r="AJ331" s="533">
        <f t="shared" si="269"/>
        <v>21</v>
      </c>
      <c r="AK331" s="464">
        <f t="shared" si="269"/>
        <v>9</v>
      </c>
      <c r="AL331" s="534">
        <f t="shared" si="269"/>
        <v>13</v>
      </c>
      <c r="AM331" s="533">
        <f t="shared" si="269"/>
        <v>3</v>
      </c>
      <c r="AN331" s="533">
        <f t="shared" si="269"/>
        <v>6</v>
      </c>
      <c r="AO331" s="535"/>
      <c r="AP331" s="536"/>
      <c r="AQ331" s="533">
        <f t="shared" si="270"/>
        <v>140</v>
      </c>
      <c r="AR331" s="533">
        <f t="shared" si="270"/>
        <v>0</v>
      </c>
      <c r="AS331" s="537">
        <f>SUM(AS277+ AS265)</f>
        <v>0</v>
      </c>
      <c r="AT331" s="464">
        <f t="shared" si="271"/>
        <v>23</v>
      </c>
      <c r="AU331" s="296">
        <f t="shared" si="271"/>
        <v>1</v>
      </c>
      <c r="AV331" s="351"/>
      <c r="AW331" s="464">
        <f t="shared" si="271"/>
        <v>2</v>
      </c>
      <c r="AX331" s="296">
        <f t="shared" si="271"/>
        <v>0</v>
      </c>
    </row>
    <row r="332" spans="1:104" x14ac:dyDescent="0.25">
      <c r="A332" s="1311"/>
      <c r="B332" s="1315" t="s">
        <v>298</v>
      </c>
      <c r="C332" s="1315"/>
      <c r="D332" s="501">
        <f t="shared" si="272"/>
        <v>317</v>
      </c>
      <c r="E332" s="531">
        <f t="shared" si="273"/>
        <v>143</v>
      </c>
      <c r="F332" s="532">
        <f t="shared" si="273"/>
        <v>174</v>
      </c>
      <c r="G332" s="464">
        <f>G254+G266+G272+G278+G284+G314+G320+G326</f>
        <v>8</v>
      </c>
      <c r="H332" s="533">
        <f t="shared" si="267"/>
        <v>4</v>
      </c>
      <c r="I332" s="464">
        <f t="shared" si="267"/>
        <v>1</v>
      </c>
      <c r="J332" s="533">
        <f t="shared" si="267"/>
        <v>0</v>
      </c>
      <c r="K332" s="464">
        <f t="shared" si="267"/>
        <v>1</v>
      </c>
      <c r="L332" s="533">
        <f t="shared" si="267"/>
        <v>1</v>
      </c>
      <c r="M332" s="464">
        <f t="shared" si="267"/>
        <v>3</v>
      </c>
      <c r="N332" s="533">
        <f t="shared" si="267"/>
        <v>1</v>
      </c>
      <c r="O332" s="501">
        <f t="shared" si="268"/>
        <v>1</v>
      </c>
      <c r="P332" s="343">
        <f t="shared" si="268"/>
        <v>0</v>
      </c>
      <c r="Q332" s="501">
        <f t="shared" si="268"/>
        <v>2</v>
      </c>
      <c r="R332" s="343">
        <f t="shared" si="268"/>
        <v>3</v>
      </c>
      <c r="S332" s="501">
        <f t="shared" si="268"/>
        <v>2</v>
      </c>
      <c r="T332" s="343">
        <f t="shared" si="268"/>
        <v>4</v>
      </c>
      <c r="U332" s="501">
        <f t="shared" si="268"/>
        <v>16</v>
      </c>
      <c r="V332" s="372">
        <f t="shared" si="268"/>
        <v>11</v>
      </c>
      <c r="W332" s="464">
        <f>W254+W260+W266+W272+W278+W284+W290+W296+W302+W308+W314+W320+W326</f>
        <v>21</v>
      </c>
      <c r="X332" s="533">
        <f t="shared" si="269"/>
        <v>25</v>
      </c>
      <c r="Y332" s="464">
        <f t="shared" si="269"/>
        <v>10</v>
      </c>
      <c r="Z332" s="533">
        <f t="shared" si="269"/>
        <v>7</v>
      </c>
      <c r="AA332" s="464">
        <f t="shared" si="269"/>
        <v>14</v>
      </c>
      <c r="AB332" s="533">
        <f t="shared" si="269"/>
        <v>17</v>
      </c>
      <c r="AC332" s="464">
        <f t="shared" si="269"/>
        <v>4</v>
      </c>
      <c r="AD332" s="533">
        <f t="shared" si="269"/>
        <v>13</v>
      </c>
      <c r="AE332" s="464">
        <f t="shared" si="269"/>
        <v>12</v>
      </c>
      <c r="AF332" s="533">
        <f t="shared" si="269"/>
        <v>40</v>
      </c>
      <c r="AG332" s="464">
        <f t="shared" si="269"/>
        <v>8</v>
      </c>
      <c r="AH332" s="533">
        <f t="shared" si="269"/>
        <v>12</v>
      </c>
      <c r="AI332" s="464">
        <f t="shared" si="269"/>
        <v>24</v>
      </c>
      <c r="AJ332" s="533">
        <f t="shared" si="269"/>
        <v>23</v>
      </c>
      <c r="AK332" s="464">
        <f t="shared" si="269"/>
        <v>16</v>
      </c>
      <c r="AL332" s="534">
        <f t="shared" si="269"/>
        <v>13</v>
      </c>
      <c r="AM332" s="533">
        <f t="shared" si="269"/>
        <v>1</v>
      </c>
      <c r="AN332" s="533">
        <f t="shared" si="269"/>
        <v>3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4">SUM(AT254+AT260+AT266+AT272+AT278+AT284+AT290+AT296+AT302+AT308+AT314+AT320+AT326)</f>
        <v>3</v>
      </c>
      <c r="AU332" s="296">
        <f t="shared" si="274"/>
        <v>1</v>
      </c>
      <c r="AV332" s="351"/>
      <c r="AW332" s="464">
        <f t="shared" si="274"/>
        <v>0</v>
      </c>
      <c r="AX332" s="296">
        <f t="shared" si="274"/>
        <v>0</v>
      </c>
    </row>
    <row r="333" spans="1:104" x14ac:dyDescent="0.25">
      <c r="A333" s="1311"/>
      <c r="B333" s="1279" t="s">
        <v>299</v>
      </c>
      <c r="C333" s="1281"/>
      <c r="D333" s="501">
        <f t="shared" si="272"/>
        <v>158</v>
      </c>
      <c r="E333" s="531">
        <f t="shared" si="273"/>
        <v>73</v>
      </c>
      <c r="F333" s="532">
        <f t="shared" si="273"/>
        <v>85</v>
      </c>
      <c r="G333" s="464">
        <f>G255+G267+G273+G279+G285+G315+G321+G327</f>
        <v>5</v>
      </c>
      <c r="H333" s="533">
        <f t="shared" si="267"/>
        <v>3</v>
      </c>
      <c r="I333" s="464">
        <f t="shared" si="267"/>
        <v>1</v>
      </c>
      <c r="J333" s="533">
        <f t="shared" si="267"/>
        <v>1</v>
      </c>
      <c r="K333" s="464">
        <f t="shared" si="267"/>
        <v>4</v>
      </c>
      <c r="L333" s="533">
        <f t="shared" si="267"/>
        <v>2</v>
      </c>
      <c r="M333" s="464">
        <f t="shared" si="267"/>
        <v>0</v>
      </c>
      <c r="N333" s="533">
        <f t="shared" si="267"/>
        <v>1</v>
      </c>
      <c r="O333" s="501">
        <f>O255+O261+O267+O273+O279+O285+O297+O315+O321+O327</f>
        <v>2</v>
      </c>
      <c r="P333" s="343">
        <f>P255+P261+P267+P273+P279+P285+P297+P315+P321+P327</f>
        <v>1</v>
      </c>
      <c r="Q333" s="501">
        <f t="shared" si="268"/>
        <v>3</v>
      </c>
      <c r="R333" s="343">
        <f t="shared" si="268"/>
        <v>0</v>
      </c>
      <c r="S333" s="501">
        <f t="shared" si="268"/>
        <v>7</v>
      </c>
      <c r="T333" s="343">
        <f t="shared" si="268"/>
        <v>3</v>
      </c>
      <c r="U333" s="501">
        <f t="shared" si="268"/>
        <v>2</v>
      </c>
      <c r="V333" s="372">
        <f t="shared" si="268"/>
        <v>2</v>
      </c>
      <c r="W333" s="464">
        <f>W255+W261+W267+W273+W279+W285+W291+W297+W303+W309+W315+W321+W327</f>
        <v>9</v>
      </c>
      <c r="X333" s="533">
        <f t="shared" si="269"/>
        <v>7</v>
      </c>
      <c r="Y333" s="464">
        <f t="shared" si="269"/>
        <v>6</v>
      </c>
      <c r="Z333" s="533">
        <f t="shared" si="269"/>
        <v>6</v>
      </c>
      <c r="AA333" s="464">
        <f t="shared" si="269"/>
        <v>4</v>
      </c>
      <c r="AB333" s="533">
        <f t="shared" si="269"/>
        <v>13</v>
      </c>
      <c r="AC333" s="464">
        <f t="shared" si="269"/>
        <v>8</v>
      </c>
      <c r="AD333" s="533">
        <f t="shared" si="269"/>
        <v>12</v>
      </c>
      <c r="AE333" s="464">
        <f t="shared" si="269"/>
        <v>7</v>
      </c>
      <c r="AF333" s="533">
        <f t="shared" si="269"/>
        <v>22</v>
      </c>
      <c r="AG333" s="464">
        <f t="shared" si="269"/>
        <v>6</v>
      </c>
      <c r="AH333" s="533">
        <f t="shared" si="269"/>
        <v>4</v>
      </c>
      <c r="AI333" s="464">
        <f t="shared" si="269"/>
        <v>7</v>
      </c>
      <c r="AJ333" s="533">
        <f t="shared" si="269"/>
        <v>6</v>
      </c>
      <c r="AK333" s="464">
        <f t="shared" si="269"/>
        <v>2</v>
      </c>
      <c r="AL333" s="534">
        <f t="shared" si="269"/>
        <v>2</v>
      </c>
      <c r="AM333" s="533">
        <f t="shared" si="269"/>
        <v>1</v>
      </c>
      <c r="AN333" s="533">
        <f t="shared" si="269"/>
        <v>2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5">AT255+AT261+AT267+AT273+AT279+AT285+AT291+AT297+AT303+AT309+AT315+AT321+AT327</f>
        <v>6</v>
      </c>
      <c r="AU333" s="296">
        <f t="shared" si="275"/>
        <v>0</v>
      </c>
      <c r="AV333" s="296">
        <f>AV255+AV261+AV267+AV273+AV279+AV285+AV291+AV297+AV303+AV309+AV315+AV321+AV327</f>
        <v>20</v>
      </c>
      <c r="AW333" s="464">
        <f t="shared" si="275"/>
        <v>0</v>
      </c>
      <c r="AX333" s="296">
        <f t="shared" si="275"/>
        <v>0</v>
      </c>
    </row>
    <row r="334" spans="1:104" x14ac:dyDescent="0.25">
      <c r="A334" s="1311"/>
      <c r="B334" s="1279" t="s">
        <v>300</v>
      </c>
      <c r="C334" s="1281"/>
      <c r="D334" s="501">
        <f t="shared" si="272"/>
        <v>27</v>
      </c>
      <c r="E334" s="531">
        <f t="shared" si="273"/>
        <v>7</v>
      </c>
      <c r="F334" s="532">
        <f t="shared" si="273"/>
        <v>20</v>
      </c>
      <c r="G334" s="464">
        <f>G256+G268+G274+G280+G286+G316+G322+G328</f>
        <v>0</v>
      </c>
      <c r="H334" s="533">
        <f t="shared" si="267"/>
        <v>0</v>
      </c>
      <c r="I334" s="464">
        <f t="shared" si="267"/>
        <v>0</v>
      </c>
      <c r="J334" s="533">
        <f t="shared" si="267"/>
        <v>0</v>
      </c>
      <c r="K334" s="464">
        <f t="shared" si="267"/>
        <v>1</v>
      </c>
      <c r="L334" s="533">
        <f t="shared" si="267"/>
        <v>0</v>
      </c>
      <c r="M334" s="464">
        <f t="shared" si="267"/>
        <v>0</v>
      </c>
      <c r="N334" s="533">
        <f t="shared" si="267"/>
        <v>1</v>
      </c>
      <c r="O334" s="501">
        <f>O256+O262+O268+O274+O280+O286+O298+O316+O322+O328</f>
        <v>0</v>
      </c>
      <c r="P334" s="343">
        <f t="shared" si="268"/>
        <v>0</v>
      </c>
      <c r="Q334" s="501">
        <f t="shared" si="268"/>
        <v>0</v>
      </c>
      <c r="R334" s="343">
        <f t="shared" si="268"/>
        <v>0</v>
      </c>
      <c r="S334" s="501">
        <f t="shared" si="268"/>
        <v>0</v>
      </c>
      <c r="T334" s="343">
        <f t="shared" si="268"/>
        <v>0</v>
      </c>
      <c r="U334" s="501">
        <f t="shared" si="268"/>
        <v>0</v>
      </c>
      <c r="V334" s="372">
        <f t="shared" si="268"/>
        <v>0</v>
      </c>
      <c r="W334" s="464">
        <f>W256+W262+W268+W274+W280+W286+W292+W298+W304+W310+W316+W322+W328</f>
        <v>2</v>
      </c>
      <c r="X334" s="533">
        <f t="shared" si="269"/>
        <v>2</v>
      </c>
      <c r="Y334" s="464">
        <f t="shared" si="269"/>
        <v>0</v>
      </c>
      <c r="Z334" s="533">
        <f t="shared" si="269"/>
        <v>3</v>
      </c>
      <c r="AA334" s="464">
        <f t="shared" si="269"/>
        <v>1</v>
      </c>
      <c r="AB334" s="533">
        <f t="shared" si="269"/>
        <v>1</v>
      </c>
      <c r="AC334" s="464">
        <f t="shared" si="269"/>
        <v>0</v>
      </c>
      <c r="AD334" s="533">
        <f t="shared" si="269"/>
        <v>3</v>
      </c>
      <c r="AE334" s="464">
        <f t="shared" si="269"/>
        <v>3</v>
      </c>
      <c r="AF334" s="533">
        <f t="shared" si="269"/>
        <v>5</v>
      </c>
      <c r="AG334" s="464">
        <f t="shared" si="269"/>
        <v>0</v>
      </c>
      <c r="AH334" s="533">
        <f t="shared" si="269"/>
        <v>3</v>
      </c>
      <c r="AI334" s="464">
        <f t="shared" si="269"/>
        <v>0</v>
      </c>
      <c r="AJ334" s="533">
        <f t="shared" si="269"/>
        <v>2</v>
      </c>
      <c r="AK334" s="464">
        <f t="shared" si="269"/>
        <v>0</v>
      </c>
      <c r="AL334" s="534">
        <f t="shared" si="269"/>
        <v>0</v>
      </c>
      <c r="AM334" s="533">
        <f t="shared" si="269"/>
        <v>0</v>
      </c>
      <c r="AN334" s="533">
        <f t="shared" si="269"/>
        <v>1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6">SUM(AT256+AT262+AT268+AT274+AT280+AT286+AT304+AT298+AT292+AT310+AT316+AT322+AT328)</f>
        <v>0</v>
      </c>
      <c r="AU334" s="296">
        <f t="shared" si="276"/>
        <v>0</v>
      </c>
      <c r="AV334" s="351"/>
      <c r="AW334" s="464">
        <f t="shared" si="276"/>
        <v>0</v>
      </c>
      <c r="AX334" s="296">
        <f t="shared" si="276"/>
        <v>0</v>
      </c>
    </row>
    <row r="335" spans="1:104" x14ac:dyDescent="0.25">
      <c r="A335" s="1312"/>
      <c r="B335" s="1316" t="s">
        <v>301</v>
      </c>
      <c r="C335" s="1316"/>
      <c r="D335" s="393">
        <f t="shared" si="272"/>
        <v>2</v>
      </c>
      <c r="E335" s="538">
        <f t="shared" si="273"/>
        <v>1</v>
      </c>
      <c r="F335" s="539">
        <f t="shared" si="273"/>
        <v>1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7">J257+J269+J275+J281+J287+J317+J323+J329</f>
        <v>0</v>
      </c>
      <c r="K335" s="396">
        <f t="shared" si="277"/>
        <v>0</v>
      </c>
      <c r="L335" s="353">
        <f t="shared" si="277"/>
        <v>0</v>
      </c>
      <c r="M335" s="396">
        <f t="shared" si="277"/>
        <v>0</v>
      </c>
      <c r="N335" s="353">
        <f t="shared" si="277"/>
        <v>0</v>
      </c>
      <c r="O335" s="393">
        <f>O257+O269+O275+O281+O287+O299+O317+O323+O329</f>
        <v>0</v>
      </c>
      <c r="P335" s="317">
        <f t="shared" ref="P335:V335" si="278">P257+P269+P275+P281+P287+P299+P317+P323+P329</f>
        <v>0</v>
      </c>
      <c r="Q335" s="393">
        <f t="shared" si="278"/>
        <v>0</v>
      </c>
      <c r="R335" s="317">
        <f t="shared" si="278"/>
        <v>0</v>
      </c>
      <c r="S335" s="393">
        <f t="shared" si="278"/>
        <v>0</v>
      </c>
      <c r="T335" s="317">
        <f t="shared" si="278"/>
        <v>0</v>
      </c>
      <c r="U335" s="393">
        <f t="shared" si="278"/>
        <v>0</v>
      </c>
      <c r="V335" s="540">
        <f t="shared" si="278"/>
        <v>0</v>
      </c>
      <c r="W335" s="396">
        <f>W257+W263+W269+W275+W281+W287+W293+W305+W311+W299+W317+W323+W329</f>
        <v>0</v>
      </c>
      <c r="X335" s="353">
        <f t="shared" ref="X335:AN335" si="279">X257+X263+X269+X275+X281+X287+X293+X305+X311+X299+X317+X323+X329</f>
        <v>0</v>
      </c>
      <c r="Y335" s="396">
        <f t="shared" si="279"/>
        <v>0</v>
      </c>
      <c r="Z335" s="353">
        <f t="shared" si="279"/>
        <v>0</v>
      </c>
      <c r="AA335" s="396">
        <f t="shared" si="279"/>
        <v>0</v>
      </c>
      <c r="AB335" s="353">
        <f t="shared" si="279"/>
        <v>0</v>
      </c>
      <c r="AC335" s="396">
        <f t="shared" si="279"/>
        <v>0</v>
      </c>
      <c r="AD335" s="353">
        <f t="shared" si="279"/>
        <v>0</v>
      </c>
      <c r="AE335" s="396">
        <f t="shared" si="279"/>
        <v>0</v>
      </c>
      <c r="AF335" s="353">
        <f t="shared" si="279"/>
        <v>0</v>
      </c>
      <c r="AG335" s="396">
        <f t="shared" si="279"/>
        <v>0</v>
      </c>
      <c r="AH335" s="353">
        <f t="shared" si="279"/>
        <v>1</v>
      </c>
      <c r="AI335" s="396">
        <f t="shared" si="279"/>
        <v>1</v>
      </c>
      <c r="AJ335" s="353">
        <f t="shared" si="279"/>
        <v>0</v>
      </c>
      <c r="AK335" s="396">
        <f t="shared" si="279"/>
        <v>0</v>
      </c>
      <c r="AL335" s="541">
        <f t="shared" si="279"/>
        <v>0</v>
      </c>
      <c r="AM335" s="353">
        <f t="shared" si="279"/>
        <v>0</v>
      </c>
      <c r="AN335" s="353">
        <f t="shared" si="279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80">SUM(AT257+AT263+AT269+AT275+AT281+AT287+AT293+AT299+AT305+AT311+AT317+AT323+AT329)</f>
        <v>0</v>
      </c>
      <c r="AU335" s="353">
        <f t="shared" si="280"/>
        <v>0</v>
      </c>
      <c r="AV335" s="543"/>
      <c r="AW335" s="396">
        <f t="shared" si="280"/>
        <v>0</v>
      </c>
      <c r="AX335" s="298">
        <f t="shared" si="280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545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560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559" t="s">
        <v>15</v>
      </c>
      <c r="J338" s="1546"/>
      <c r="K338" s="1559" t="s">
        <v>16</v>
      </c>
      <c r="L338" s="1546"/>
      <c r="M338" s="1559" t="s">
        <v>17</v>
      </c>
      <c r="N338" s="1546"/>
      <c r="O338" s="1559" t="s">
        <v>18</v>
      </c>
      <c r="P338" s="1546"/>
      <c r="Q338" s="1559" t="s">
        <v>19</v>
      </c>
      <c r="R338" s="1546"/>
      <c r="S338" s="1559" t="s">
        <v>20</v>
      </c>
      <c r="T338" s="1546"/>
      <c r="U338" s="1559" t="s">
        <v>21</v>
      </c>
      <c r="V338" s="1546"/>
      <c r="W338" s="1559" t="s">
        <v>22</v>
      </c>
      <c r="X338" s="1546"/>
      <c r="Y338" s="1559" t="s">
        <v>23</v>
      </c>
      <c r="Z338" s="1550"/>
      <c r="AA338" s="1559" t="s">
        <v>24</v>
      </c>
      <c r="AB338" s="1550"/>
      <c r="AC338" s="1559" t="s">
        <v>286</v>
      </c>
      <c r="AD338" s="1550"/>
      <c r="AE338" s="1559" t="s">
        <v>287</v>
      </c>
      <c r="AF338" s="1550"/>
      <c r="AG338" s="1559" t="s">
        <v>288</v>
      </c>
      <c r="AH338" s="1550"/>
      <c r="AI338" s="1559" t="s">
        <v>289</v>
      </c>
      <c r="AJ338" s="1550"/>
      <c r="AK338" s="1559" t="s">
        <v>29</v>
      </c>
      <c r="AL338" s="1550"/>
      <c r="AM338" s="1559" t="s">
        <v>30</v>
      </c>
      <c r="AN338" s="1550"/>
      <c r="AO338" s="1559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947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81">SUM(G341+I341+K341+M341+O341+Q341+S341+U341+W341+Y341+AA341+AC341+AE341+AG341+AI341+AK341+AM341+AO341)</f>
        <v>0</v>
      </c>
      <c r="F341" s="403">
        <f t="shared" si="281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82">CA341&amp;CB341</f>
        <v/>
      </c>
      <c r="CA341" s="23" t="str">
        <f t="shared" ref="CA341:CA344" si="283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4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5">IF(AND($F341&gt;0,AQ341=""),1,IF(AQ341&gt;$F341,1,0))</f>
        <v>0</v>
      </c>
      <c r="CP341" s="24">
        <f t="shared" ref="CP341:CP344" si="286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81"/>
        <v>0</v>
      </c>
      <c r="F342" s="403">
        <f t="shared" si="281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82"/>
        <v/>
      </c>
      <c r="CA342" s="23" t="str">
        <f t="shared" si="283"/>
        <v/>
      </c>
      <c r="CB342" s="23" t="str">
        <f t="shared" si="284"/>
        <v/>
      </c>
      <c r="CO342" s="24">
        <f t="shared" si="285"/>
        <v>0</v>
      </c>
      <c r="CP342" s="24">
        <f t="shared" si="286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81"/>
        <v>0</v>
      </c>
      <c r="F343" s="403">
        <f t="shared" si="281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82"/>
        <v/>
      </c>
      <c r="CA343" s="23" t="str">
        <f t="shared" si="283"/>
        <v/>
      </c>
      <c r="CB343" s="23" t="str">
        <f t="shared" si="284"/>
        <v/>
      </c>
      <c r="CO343" s="24">
        <f t="shared" si="285"/>
        <v>0</v>
      </c>
      <c r="CP343" s="24">
        <f t="shared" si="286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81"/>
        <v>0</v>
      </c>
      <c r="F344" s="203">
        <f t="shared" si="281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3"/>
        <v/>
      </c>
      <c r="CB344" s="23" t="str">
        <f t="shared" si="284"/>
        <v/>
      </c>
      <c r="CO344" s="24">
        <f t="shared" si="285"/>
        <v>0</v>
      </c>
      <c r="CP344" s="24">
        <f t="shared" si="286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559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7442</v>
      </c>
      <c r="B384" s="561">
        <f>SUM(CO12:CZ344)</f>
        <v>1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28522265-0762-4346-A534-543249C0C522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D4136885-D473-4A5B-9C5E-CE1C1DE599DD}">
      <formula1>0</formula1>
      <formula2>9.99999999999999E+38</formula2>
    </dataValidation>
    <dataValidation type="whole" allowBlank="1" showInputMessage="1" showErrorMessage="1" sqref="G202:X203 C347:E357" xr:uid="{9036DD04-7FDD-4A94-BA4D-3603A1CA4C02}">
      <formula1>0</formula1>
      <formula2>9.99999999999999E+42</formula2>
    </dataValidation>
    <dataValidation type="whole" allowBlank="1" showInputMessage="1" showErrorMessage="1" sqref="E179:E191 F192:F200" xr:uid="{353BC9EB-41E8-49F3-BE84-618D0B8B3F79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7E1C8078-A9C7-409C-BE47-DAF4F0239558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D146B17A-943A-48DB-9073-01EFB49A7E1D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041E38E2-E400-4F77-892C-BCAC07167E78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049BD8ED-E445-494D-AD80-DDFBABD7215B}">
      <formula1>0</formula1>
    </dataValidation>
    <dataValidation type="whole" operator="greaterThanOrEqual" allowBlank="1" showInputMessage="1" showErrorMessage="1" sqref="J71:N81 E71:H81" xr:uid="{B718EE32-2059-4A3B-995F-D685ECE53653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FE755B69-F500-49FF-AC07-9FE3F413F1C8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I384"/>
  <sheetViews>
    <sheetView topLeftCell="A306" workbookViewId="0">
      <selection activeCell="D143" sqref="D143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559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560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23" t="s">
        <v>14</v>
      </c>
      <c r="H10" s="1557"/>
      <c r="I10" s="1559" t="s">
        <v>15</v>
      </c>
      <c r="J10" s="1546"/>
      <c r="K10" s="1553" t="s">
        <v>16</v>
      </c>
      <c r="L10" s="1546"/>
      <c r="M10" s="1559" t="s">
        <v>17</v>
      </c>
      <c r="N10" s="1546"/>
      <c r="O10" s="1559" t="s">
        <v>18</v>
      </c>
      <c r="P10" s="1546"/>
      <c r="Q10" s="1559" t="s">
        <v>19</v>
      </c>
      <c r="R10" s="1546"/>
      <c r="S10" s="1559" t="s">
        <v>20</v>
      </c>
      <c r="T10" s="1546"/>
      <c r="U10" s="1559" t="s">
        <v>21</v>
      </c>
      <c r="V10" s="1546"/>
      <c r="W10" s="1559" t="s">
        <v>22</v>
      </c>
      <c r="X10" s="1546"/>
      <c r="Y10" s="1559" t="s">
        <v>23</v>
      </c>
      <c r="Z10" s="1550"/>
      <c r="AA10" s="1559" t="s">
        <v>24</v>
      </c>
      <c r="AB10" s="1550"/>
      <c r="AC10" s="1559" t="s">
        <v>25</v>
      </c>
      <c r="AD10" s="1550"/>
      <c r="AE10" s="1559" t="s">
        <v>26</v>
      </c>
      <c r="AF10" s="1550"/>
      <c r="AG10" s="1559" t="s">
        <v>27</v>
      </c>
      <c r="AH10" s="1550"/>
      <c r="AI10" s="1559" t="s">
        <v>28</v>
      </c>
      <c r="AJ10" s="1550"/>
      <c r="AK10" s="1559" t="s">
        <v>29</v>
      </c>
      <c r="AL10" s="1550"/>
      <c r="AM10" s="1559" t="s">
        <v>30</v>
      </c>
      <c r="AN10" s="1550"/>
      <c r="AO10" s="1559" t="s">
        <v>31</v>
      </c>
      <c r="AP10" s="1627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948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945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277</v>
      </c>
      <c r="E12" s="15">
        <f>SUM(G12+I12+K12+M12+O12+Q12+S12+U12+W12+Y12+AA12+AC12+AE12+AG12+AI12+AK12+AM12+AO12)</f>
        <v>111</v>
      </c>
      <c r="F12" s="16">
        <f>SUM(H12+J12+L12+N12+P12+R12+T12+V12+X12+Z12+AB12+AD12+AF12+AH12+AJ12+AL12+AN12+AP12)</f>
        <v>166</v>
      </c>
      <c r="G12" s="17">
        <v>10</v>
      </c>
      <c r="H12" s="18">
        <v>5</v>
      </c>
      <c r="I12" s="17">
        <v>1</v>
      </c>
      <c r="J12" s="18">
        <v>0</v>
      </c>
      <c r="K12" s="17">
        <v>1</v>
      </c>
      <c r="L12" s="18">
        <v>1</v>
      </c>
      <c r="M12" s="17">
        <v>2</v>
      </c>
      <c r="N12" s="18">
        <v>1</v>
      </c>
      <c r="O12" s="17">
        <v>0</v>
      </c>
      <c r="P12" s="18">
        <v>1</v>
      </c>
      <c r="Q12" s="17">
        <v>4</v>
      </c>
      <c r="R12" s="19">
        <v>1</v>
      </c>
      <c r="S12" s="17">
        <v>2</v>
      </c>
      <c r="T12" s="19">
        <v>2</v>
      </c>
      <c r="U12" s="17">
        <v>3</v>
      </c>
      <c r="V12" s="19">
        <v>2</v>
      </c>
      <c r="W12" s="17">
        <v>6</v>
      </c>
      <c r="X12" s="19">
        <v>8</v>
      </c>
      <c r="Y12" s="17">
        <v>8</v>
      </c>
      <c r="Z12" s="19">
        <v>11</v>
      </c>
      <c r="AA12" s="17">
        <v>13</v>
      </c>
      <c r="AB12" s="19">
        <v>17</v>
      </c>
      <c r="AC12" s="17">
        <v>10</v>
      </c>
      <c r="AD12" s="19">
        <v>21</v>
      </c>
      <c r="AE12" s="17">
        <v>11</v>
      </c>
      <c r="AF12" s="19">
        <v>31</v>
      </c>
      <c r="AG12" s="17">
        <v>7</v>
      </c>
      <c r="AH12" s="19">
        <v>17</v>
      </c>
      <c r="AI12" s="17">
        <v>7</v>
      </c>
      <c r="AJ12" s="19">
        <v>16</v>
      </c>
      <c r="AK12" s="17">
        <v>6</v>
      </c>
      <c r="AL12" s="19">
        <v>6</v>
      </c>
      <c r="AM12" s="17">
        <v>15</v>
      </c>
      <c r="AN12" s="19">
        <v>18</v>
      </c>
      <c r="AO12" s="17">
        <v>5</v>
      </c>
      <c r="AP12" s="20">
        <v>8</v>
      </c>
      <c r="AQ12" s="21">
        <v>2</v>
      </c>
      <c r="AR12" s="22">
        <v>0</v>
      </c>
      <c r="AS12" s="22">
        <v>2</v>
      </c>
      <c r="AT12" s="22">
        <v>3</v>
      </c>
      <c r="AU12" s="22">
        <v>2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769</v>
      </c>
      <c r="E13" s="563">
        <f t="shared" ref="E13:F15" si="6">SUM(G13+I13+K13+M13+O13+Q13+S13+U13+W13+Y13+AA13+AC13+AE13+AG13+AI13+AK13+AM13+AO13)</f>
        <v>324</v>
      </c>
      <c r="F13" s="564">
        <f t="shared" si="6"/>
        <v>445</v>
      </c>
      <c r="G13" s="558">
        <v>8</v>
      </c>
      <c r="H13" s="25">
        <v>2</v>
      </c>
      <c r="I13" s="558">
        <v>1</v>
      </c>
      <c r="J13" s="25">
        <v>1</v>
      </c>
      <c r="K13" s="558">
        <v>1</v>
      </c>
      <c r="L13" s="25">
        <v>1</v>
      </c>
      <c r="M13" s="558">
        <v>0</v>
      </c>
      <c r="N13" s="25">
        <v>1</v>
      </c>
      <c r="O13" s="558">
        <v>6</v>
      </c>
      <c r="P13" s="25">
        <v>4</v>
      </c>
      <c r="Q13" s="558">
        <v>1</v>
      </c>
      <c r="R13" s="548">
        <v>1</v>
      </c>
      <c r="S13" s="558">
        <v>8</v>
      </c>
      <c r="T13" s="548">
        <v>2</v>
      </c>
      <c r="U13" s="558">
        <v>6</v>
      </c>
      <c r="V13" s="548">
        <v>5</v>
      </c>
      <c r="W13" s="558">
        <v>10</v>
      </c>
      <c r="X13" s="548">
        <v>13</v>
      </c>
      <c r="Y13" s="558">
        <v>56</v>
      </c>
      <c r="Z13" s="548">
        <v>48</v>
      </c>
      <c r="AA13" s="558">
        <v>99</v>
      </c>
      <c r="AB13" s="548">
        <v>96</v>
      </c>
      <c r="AC13" s="558">
        <v>44</v>
      </c>
      <c r="AD13" s="548">
        <v>58</v>
      </c>
      <c r="AE13" s="558">
        <v>9</v>
      </c>
      <c r="AF13" s="548">
        <v>49</v>
      </c>
      <c r="AG13" s="558">
        <v>15</v>
      </c>
      <c r="AH13" s="548">
        <v>52</v>
      </c>
      <c r="AI13" s="558">
        <v>15</v>
      </c>
      <c r="AJ13" s="548">
        <v>47</v>
      </c>
      <c r="AK13" s="558">
        <v>19</v>
      </c>
      <c r="AL13" s="548">
        <v>13</v>
      </c>
      <c r="AM13" s="558">
        <v>15</v>
      </c>
      <c r="AN13" s="548">
        <v>30</v>
      </c>
      <c r="AO13" s="558">
        <v>11</v>
      </c>
      <c r="AP13" s="549">
        <v>22</v>
      </c>
      <c r="AQ13" s="550">
        <v>7</v>
      </c>
      <c r="AR13" s="559">
        <v>2</v>
      </c>
      <c r="AS13" s="559">
        <v>1</v>
      </c>
      <c r="AT13" s="559">
        <v>18</v>
      </c>
      <c r="AU13" s="559">
        <v>4</v>
      </c>
      <c r="AV13" s="559">
        <v>0</v>
      </c>
      <c r="AW13" s="559">
        <v>0</v>
      </c>
      <c r="AX13" s="25">
        <v>1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22</v>
      </c>
      <c r="E14" s="563">
        <f t="shared" si="6"/>
        <v>15</v>
      </c>
      <c r="F14" s="564">
        <f t="shared" si="6"/>
        <v>7</v>
      </c>
      <c r="G14" s="558">
        <v>0</v>
      </c>
      <c r="H14" s="25">
        <v>0</v>
      </c>
      <c r="I14" s="558">
        <v>1</v>
      </c>
      <c r="J14" s="25">
        <v>0</v>
      </c>
      <c r="K14" s="558">
        <v>0</v>
      </c>
      <c r="L14" s="25">
        <v>0</v>
      </c>
      <c r="M14" s="558">
        <v>1</v>
      </c>
      <c r="N14" s="548">
        <v>0</v>
      </c>
      <c r="O14" s="558">
        <v>0</v>
      </c>
      <c r="P14" s="548">
        <v>1</v>
      </c>
      <c r="Q14" s="558">
        <v>0</v>
      </c>
      <c r="R14" s="548">
        <v>0</v>
      </c>
      <c r="S14" s="558">
        <v>1</v>
      </c>
      <c r="T14" s="548">
        <v>1</v>
      </c>
      <c r="U14" s="558">
        <v>3</v>
      </c>
      <c r="V14" s="548">
        <v>1</v>
      </c>
      <c r="W14" s="558">
        <v>5</v>
      </c>
      <c r="X14" s="548">
        <v>4</v>
      </c>
      <c r="Y14" s="558">
        <v>2</v>
      </c>
      <c r="Z14" s="548">
        <v>0</v>
      </c>
      <c r="AA14" s="558">
        <v>0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1</v>
      </c>
      <c r="AH14" s="548">
        <v>0</v>
      </c>
      <c r="AI14" s="558">
        <v>1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1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182</v>
      </c>
      <c r="E15" s="563">
        <f t="shared" si="6"/>
        <v>77</v>
      </c>
      <c r="F15" s="564">
        <f t="shared" si="6"/>
        <v>105</v>
      </c>
      <c r="G15" s="558">
        <v>0</v>
      </c>
      <c r="H15" s="25">
        <v>0</v>
      </c>
      <c r="I15" s="558">
        <v>0</v>
      </c>
      <c r="J15" s="25">
        <v>0</v>
      </c>
      <c r="K15" s="558">
        <v>1</v>
      </c>
      <c r="L15" s="25">
        <v>0</v>
      </c>
      <c r="M15" s="558">
        <v>0</v>
      </c>
      <c r="N15" s="548">
        <v>0</v>
      </c>
      <c r="O15" s="558">
        <v>2</v>
      </c>
      <c r="P15" s="548">
        <v>1</v>
      </c>
      <c r="Q15" s="558">
        <v>1</v>
      </c>
      <c r="R15" s="548">
        <v>0</v>
      </c>
      <c r="S15" s="558">
        <v>1</v>
      </c>
      <c r="T15" s="548">
        <v>1</v>
      </c>
      <c r="U15" s="558">
        <v>1</v>
      </c>
      <c r="V15" s="548">
        <v>2</v>
      </c>
      <c r="W15" s="558">
        <v>2</v>
      </c>
      <c r="X15" s="548">
        <v>0</v>
      </c>
      <c r="Y15" s="558">
        <v>4</v>
      </c>
      <c r="Z15" s="548">
        <v>3</v>
      </c>
      <c r="AA15" s="558">
        <v>13</v>
      </c>
      <c r="AB15" s="548">
        <v>13</v>
      </c>
      <c r="AC15" s="558">
        <v>15</v>
      </c>
      <c r="AD15" s="548">
        <v>18</v>
      </c>
      <c r="AE15" s="558">
        <v>9</v>
      </c>
      <c r="AF15" s="548">
        <v>10</v>
      </c>
      <c r="AG15" s="558">
        <v>4</v>
      </c>
      <c r="AH15" s="548">
        <v>15</v>
      </c>
      <c r="AI15" s="558">
        <v>8</v>
      </c>
      <c r="AJ15" s="548">
        <v>16</v>
      </c>
      <c r="AK15" s="558">
        <v>2</v>
      </c>
      <c r="AL15" s="548">
        <v>5</v>
      </c>
      <c r="AM15" s="558">
        <v>6</v>
      </c>
      <c r="AN15" s="548">
        <v>17</v>
      </c>
      <c r="AO15" s="558">
        <v>8</v>
      </c>
      <c r="AP15" s="549">
        <v>4</v>
      </c>
      <c r="AQ15" s="550">
        <v>2</v>
      </c>
      <c r="AR15" s="559">
        <v>0</v>
      </c>
      <c r="AS15" s="559">
        <v>1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21</v>
      </c>
      <c r="E16" s="15">
        <f>SUM(G16+I16+K16+M16+O16+Q16+S16+U16+W16+Y16+AA16+AC16+AE16+AG16+AI16+AK16+AM16+AO16)</f>
        <v>9</v>
      </c>
      <c r="F16" s="16">
        <f>SUM(H16+J16+L16+N16+P16+R16+T16+V16+X16+Z16+AB16+AD16+AF16+AH16+AJ16+AL16+AN16+AP16)</f>
        <v>12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3</v>
      </c>
      <c r="AF16" s="19">
        <v>4</v>
      </c>
      <c r="AG16" s="17">
        <v>0</v>
      </c>
      <c r="AH16" s="19">
        <v>2</v>
      </c>
      <c r="AI16" s="17">
        <v>3</v>
      </c>
      <c r="AJ16" s="19">
        <v>1</v>
      </c>
      <c r="AK16" s="17">
        <v>2</v>
      </c>
      <c r="AL16" s="19">
        <v>2</v>
      </c>
      <c r="AM16" s="17">
        <v>0</v>
      </c>
      <c r="AN16" s="19">
        <v>1</v>
      </c>
      <c r="AO16" s="17">
        <v>1</v>
      </c>
      <c r="AP16" s="20">
        <v>2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46</v>
      </c>
      <c r="E17" s="27">
        <f>SUM(G17+I17+K17+M17+O17+Q17+S17+U17+W17+Y17+AA17+AC17+AE17+AG17+AI17+AK17+AM17+AO17)</f>
        <v>17</v>
      </c>
      <c r="F17" s="28">
        <f>SUM(H17+J17+L17+N17+P17+R17+T17+V17+X17+Z17+AB17+AD17+AF17+AH17+AJ17+AL17+AN17+AP17)</f>
        <v>29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1</v>
      </c>
      <c r="AE17" s="29">
        <v>6</v>
      </c>
      <c r="AF17" s="31">
        <v>6</v>
      </c>
      <c r="AG17" s="29">
        <v>4</v>
      </c>
      <c r="AH17" s="31">
        <v>4</v>
      </c>
      <c r="AI17" s="29">
        <v>3</v>
      </c>
      <c r="AJ17" s="31">
        <v>12</v>
      </c>
      <c r="AK17" s="29">
        <v>3</v>
      </c>
      <c r="AL17" s="31">
        <v>2</v>
      </c>
      <c r="AM17" s="29">
        <v>0</v>
      </c>
      <c r="AN17" s="31">
        <v>4</v>
      </c>
      <c r="AO17" s="29">
        <v>1</v>
      </c>
      <c r="AP17" s="32">
        <v>0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559" t="s">
        <v>43</v>
      </c>
      <c r="E19" s="1553"/>
      <c r="F19" s="1546"/>
      <c r="G19" s="1619" t="s">
        <v>14</v>
      </c>
      <c r="H19" s="1492"/>
      <c r="I19" s="1546" t="s">
        <v>15</v>
      </c>
      <c r="J19" s="1631"/>
      <c r="K19" s="1559" t="s">
        <v>16</v>
      </c>
      <c r="L19" s="1546"/>
      <c r="M19" s="1546" t="s">
        <v>17</v>
      </c>
      <c r="N19" s="1631"/>
      <c r="O19" s="1559" t="s">
        <v>18</v>
      </c>
      <c r="P19" s="1546"/>
      <c r="Q19" s="1559" t="s">
        <v>19</v>
      </c>
      <c r="R19" s="1546"/>
      <c r="S19" s="1559" t="s">
        <v>20</v>
      </c>
      <c r="T19" s="1546"/>
      <c r="U19" s="1559" t="s">
        <v>21</v>
      </c>
      <c r="V19" s="1546"/>
      <c r="W19" s="1553" t="s">
        <v>22</v>
      </c>
      <c r="X19" s="1553"/>
      <c r="Y19" s="1559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27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947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947" t="s">
        <v>33</v>
      </c>
      <c r="X20" s="825" t="s">
        <v>34</v>
      </c>
      <c r="Y20" s="832" t="s">
        <v>33</v>
      </c>
      <c r="Z20" s="827" t="s">
        <v>34</v>
      </c>
      <c r="AA20" s="947" t="s">
        <v>33</v>
      </c>
      <c r="AB20" s="825" t="s">
        <v>34</v>
      </c>
      <c r="AC20" s="832" t="s">
        <v>33</v>
      </c>
      <c r="AD20" s="827" t="s">
        <v>34</v>
      </c>
      <c r="AE20" s="947" t="s">
        <v>33</v>
      </c>
      <c r="AF20" s="825" t="s">
        <v>34</v>
      </c>
      <c r="AG20" s="832" t="s">
        <v>33</v>
      </c>
      <c r="AH20" s="827" t="s">
        <v>34</v>
      </c>
      <c r="AI20" s="947" t="s">
        <v>33</v>
      </c>
      <c r="AJ20" s="825" t="s">
        <v>34</v>
      </c>
      <c r="AK20" s="832" t="s">
        <v>33</v>
      </c>
      <c r="AL20" s="827" t="s">
        <v>34</v>
      </c>
      <c r="AM20" s="947" t="s">
        <v>33</v>
      </c>
      <c r="AN20" s="827" t="s">
        <v>34</v>
      </c>
      <c r="AO20" s="947" t="s">
        <v>33</v>
      </c>
      <c r="AP20" s="945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71</v>
      </c>
      <c r="E21" s="844">
        <f>SUM(G21+I21+K21+M21+O21+Q21+S21+U21+W21+Y21+AA21+AC21+AE21+AG21+AI21+AK21+AM21+AO21)</f>
        <v>29</v>
      </c>
      <c r="F21" s="45">
        <f>SUM(H21+J21+L21+N21+P21+R21+T21+V21+X21+Z21+AB21+AD21+AF21+AH21+AJ21+AL21+AN21+AP21)</f>
        <v>42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4</v>
      </c>
      <c r="Z21" s="47">
        <v>5</v>
      </c>
      <c r="AA21" s="834">
        <v>14</v>
      </c>
      <c r="AB21" s="690">
        <v>16</v>
      </c>
      <c r="AC21" s="689">
        <v>7</v>
      </c>
      <c r="AD21" s="47">
        <v>8</v>
      </c>
      <c r="AE21" s="834">
        <v>0</v>
      </c>
      <c r="AF21" s="690">
        <v>4</v>
      </c>
      <c r="AG21" s="689">
        <v>0</v>
      </c>
      <c r="AH21" s="47">
        <v>2</v>
      </c>
      <c r="AI21" s="834">
        <v>1</v>
      </c>
      <c r="AJ21" s="690">
        <v>2</v>
      </c>
      <c r="AK21" s="689">
        <v>2</v>
      </c>
      <c r="AL21" s="47">
        <v>0</v>
      </c>
      <c r="AM21" s="834">
        <v>1</v>
      </c>
      <c r="AN21" s="47">
        <v>3</v>
      </c>
      <c r="AO21" s="834">
        <v>0</v>
      </c>
      <c r="AP21" s="50">
        <v>1</v>
      </c>
      <c r="AQ21" s="691">
        <v>0</v>
      </c>
      <c r="AR21" s="52">
        <v>1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145</v>
      </c>
      <c r="E23" s="563">
        <f t="shared" ref="E23:F33" si="31">SUM(G23+I23+K23+M23+O23+Q23+S23+U23+W23+Y23+AA23+AC23+AE23+AG23+AI23+AK23+AM23+AO23)</f>
        <v>51</v>
      </c>
      <c r="F23" s="564">
        <f t="shared" si="31"/>
        <v>94</v>
      </c>
      <c r="G23" s="558">
        <v>0</v>
      </c>
      <c r="H23" s="548">
        <v>1</v>
      </c>
      <c r="I23" s="558">
        <v>0</v>
      </c>
      <c r="J23" s="25">
        <v>0</v>
      </c>
      <c r="K23" s="558">
        <v>0</v>
      </c>
      <c r="L23" s="548">
        <v>1</v>
      </c>
      <c r="M23" s="558">
        <v>1</v>
      </c>
      <c r="N23" s="25">
        <v>1</v>
      </c>
      <c r="O23" s="558">
        <v>0</v>
      </c>
      <c r="P23" s="548">
        <v>1</v>
      </c>
      <c r="Q23" s="558">
        <v>0</v>
      </c>
      <c r="R23" s="548">
        <v>1</v>
      </c>
      <c r="S23" s="558">
        <v>2</v>
      </c>
      <c r="T23" s="548">
        <v>3</v>
      </c>
      <c r="U23" s="558">
        <v>4</v>
      </c>
      <c r="V23" s="548">
        <v>1</v>
      </c>
      <c r="W23" s="547">
        <v>4</v>
      </c>
      <c r="X23" s="567">
        <v>6</v>
      </c>
      <c r="Y23" s="558">
        <v>4</v>
      </c>
      <c r="Z23" s="548">
        <v>11</v>
      </c>
      <c r="AA23" s="547">
        <v>3</v>
      </c>
      <c r="AB23" s="567">
        <v>5</v>
      </c>
      <c r="AC23" s="558">
        <v>3</v>
      </c>
      <c r="AD23" s="548">
        <v>3</v>
      </c>
      <c r="AE23" s="547">
        <v>4</v>
      </c>
      <c r="AF23" s="567">
        <v>18</v>
      </c>
      <c r="AG23" s="558">
        <v>3</v>
      </c>
      <c r="AH23" s="548">
        <v>6</v>
      </c>
      <c r="AI23" s="547">
        <v>7</v>
      </c>
      <c r="AJ23" s="567">
        <v>5</v>
      </c>
      <c r="AK23" s="558">
        <v>5</v>
      </c>
      <c r="AL23" s="548">
        <v>7</v>
      </c>
      <c r="AM23" s="547">
        <v>7</v>
      </c>
      <c r="AN23" s="548">
        <v>16</v>
      </c>
      <c r="AO23" s="547">
        <v>4</v>
      </c>
      <c r="AP23" s="549">
        <v>8</v>
      </c>
      <c r="AQ23" s="550">
        <v>3</v>
      </c>
      <c r="AR23" s="559">
        <v>0</v>
      </c>
      <c r="AS23" s="559">
        <v>2</v>
      </c>
      <c r="AT23" s="559">
        <v>0</v>
      </c>
      <c r="AU23" s="559">
        <v>5</v>
      </c>
      <c r="AV23" s="559">
        <v>2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14</v>
      </c>
      <c r="E24" s="563">
        <f t="shared" si="31"/>
        <v>4</v>
      </c>
      <c r="F24" s="564">
        <f t="shared" si="31"/>
        <v>10</v>
      </c>
      <c r="G24" s="558">
        <v>0</v>
      </c>
      <c r="H24" s="548">
        <v>0</v>
      </c>
      <c r="I24" s="558">
        <v>0</v>
      </c>
      <c r="J24" s="25">
        <v>0</v>
      </c>
      <c r="K24" s="558">
        <v>2</v>
      </c>
      <c r="L24" s="548">
        <v>0</v>
      </c>
      <c r="M24" s="558">
        <v>0</v>
      </c>
      <c r="N24" s="25">
        <v>0</v>
      </c>
      <c r="O24" s="558">
        <v>0</v>
      </c>
      <c r="P24" s="548">
        <v>2</v>
      </c>
      <c r="Q24" s="558">
        <v>0</v>
      </c>
      <c r="R24" s="548">
        <v>0</v>
      </c>
      <c r="S24" s="558">
        <v>0</v>
      </c>
      <c r="T24" s="548">
        <v>3</v>
      </c>
      <c r="U24" s="558">
        <v>2</v>
      </c>
      <c r="V24" s="548">
        <v>0</v>
      </c>
      <c r="W24" s="547">
        <v>0</v>
      </c>
      <c r="X24" s="567">
        <v>2</v>
      </c>
      <c r="Y24" s="558">
        <v>0</v>
      </c>
      <c r="Z24" s="548">
        <v>0</v>
      </c>
      <c r="AA24" s="547">
        <v>0</v>
      </c>
      <c r="AB24" s="567">
        <v>3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2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16</v>
      </c>
      <c r="E25" s="563">
        <f t="shared" si="31"/>
        <v>5</v>
      </c>
      <c r="F25" s="564">
        <f t="shared" si="31"/>
        <v>11</v>
      </c>
      <c r="G25" s="558">
        <v>0</v>
      </c>
      <c r="H25" s="548">
        <v>0</v>
      </c>
      <c r="I25" s="558">
        <v>0</v>
      </c>
      <c r="J25" s="25">
        <v>1</v>
      </c>
      <c r="K25" s="558">
        <v>0</v>
      </c>
      <c r="L25" s="548">
        <v>0</v>
      </c>
      <c r="M25" s="558">
        <v>0</v>
      </c>
      <c r="N25" s="25">
        <v>0</v>
      </c>
      <c r="O25" s="558">
        <v>1</v>
      </c>
      <c r="P25" s="548">
        <v>0</v>
      </c>
      <c r="Q25" s="558">
        <v>1</v>
      </c>
      <c r="R25" s="548">
        <v>0</v>
      </c>
      <c r="S25" s="558">
        <v>0</v>
      </c>
      <c r="T25" s="548">
        <v>1</v>
      </c>
      <c r="U25" s="558">
        <v>0</v>
      </c>
      <c r="V25" s="548">
        <v>1</v>
      </c>
      <c r="W25" s="547">
        <v>1</v>
      </c>
      <c r="X25" s="567">
        <v>0</v>
      </c>
      <c r="Y25" s="558">
        <v>0</v>
      </c>
      <c r="Z25" s="548">
        <v>0</v>
      </c>
      <c r="AA25" s="547">
        <v>1</v>
      </c>
      <c r="AB25" s="567">
        <v>0</v>
      </c>
      <c r="AC25" s="558">
        <v>0</v>
      </c>
      <c r="AD25" s="548">
        <v>1</v>
      </c>
      <c r="AE25" s="547">
        <v>0</v>
      </c>
      <c r="AF25" s="567">
        <v>4</v>
      </c>
      <c r="AG25" s="558">
        <v>0</v>
      </c>
      <c r="AH25" s="548">
        <v>1</v>
      </c>
      <c r="AI25" s="547">
        <v>1</v>
      </c>
      <c r="AJ25" s="567">
        <v>0</v>
      </c>
      <c r="AK25" s="558">
        <v>0</v>
      </c>
      <c r="AL25" s="548">
        <v>1</v>
      </c>
      <c r="AM25" s="547">
        <v>0</v>
      </c>
      <c r="AN25" s="548">
        <v>1</v>
      </c>
      <c r="AO25" s="547">
        <v>0</v>
      </c>
      <c r="AP25" s="549">
        <v>0</v>
      </c>
      <c r="AQ25" s="550">
        <v>0</v>
      </c>
      <c r="AR25" s="559">
        <v>1</v>
      </c>
      <c r="AS25" s="559">
        <v>0</v>
      </c>
      <c r="AT25" s="559">
        <v>0</v>
      </c>
      <c r="AU25" s="559">
        <v>0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</v>
      </c>
      <c r="E28" s="563">
        <f t="shared" si="31"/>
        <v>1</v>
      </c>
      <c r="F28" s="564">
        <f t="shared" si="31"/>
        <v>0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0</v>
      </c>
      <c r="T28" s="548">
        <v>0</v>
      </c>
      <c r="U28" s="558">
        <v>0</v>
      </c>
      <c r="V28" s="548">
        <v>0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0</v>
      </c>
      <c r="AF28" s="567">
        <v>0</v>
      </c>
      <c r="AG28" s="558">
        <v>1</v>
      </c>
      <c r="AH28" s="548">
        <v>0</v>
      </c>
      <c r="AI28" s="547">
        <v>0</v>
      </c>
      <c r="AJ28" s="567">
        <v>0</v>
      </c>
      <c r="AK28" s="558">
        <v>0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73</v>
      </c>
      <c r="E31" s="563">
        <f t="shared" si="31"/>
        <v>26</v>
      </c>
      <c r="F31" s="564">
        <f t="shared" si="31"/>
        <v>47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1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6</v>
      </c>
      <c r="AF31" s="567">
        <v>5</v>
      </c>
      <c r="AG31" s="558">
        <v>4</v>
      </c>
      <c r="AH31" s="548">
        <v>16</v>
      </c>
      <c r="AI31" s="547">
        <v>4</v>
      </c>
      <c r="AJ31" s="567">
        <v>24</v>
      </c>
      <c r="AK31" s="558">
        <v>8</v>
      </c>
      <c r="AL31" s="548">
        <v>0</v>
      </c>
      <c r="AM31" s="547">
        <v>0</v>
      </c>
      <c r="AN31" s="548">
        <v>1</v>
      </c>
      <c r="AO31" s="547">
        <v>3</v>
      </c>
      <c r="AP31" s="549">
        <v>1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76</v>
      </c>
      <c r="E33" s="563">
        <f t="shared" si="31"/>
        <v>44</v>
      </c>
      <c r="F33" s="564">
        <f t="shared" si="31"/>
        <v>32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2</v>
      </c>
      <c r="M33" s="558">
        <v>0</v>
      </c>
      <c r="N33" s="25">
        <v>0</v>
      </c>
      <c r="O33" s="558">
        <v>3</v>
      </c>
      <c r="P33" s="548">
        <v>9</v>
      </c>
      <c r="Q33" s="558">
        <v>0</v>
      </c>
      <c r="R33" s="548">
        <v>0</v>
      </c>
      <c r="S33" s="558">
        <v>10</v>
      </c>
      <c r="T33" s="548">
        <v>0</v>
      </c>
      <c r="U33" s="558">
        <v>2</v>
      </c>
      <c r="V33" s="548">
        <v>6</v>
      </c>
      <c r="W33" s="547">
        <v>7</v>
      </c>
      <c r="X33" s="567">
        <v>4</v>
      </c>
      <c r="Y33" s="558">
        <v>9</v>
      </c>
      <c r="Z33" s="548">
        <v>4</v>
      </c>
      <c r="AA33" s="547">
        <v>0</v>
      </c>
      <c r="AB33" s="567">
        <v>0</v>
      </c>
      <c r="AC33" s="558">
        <v>8</v>
      </c>
      <c r="AD33" s="548">
        <v>0</v>
      </c>
      <c r="AE33" s="547">
        <v>2</v>
      </c>
      <c r="AF33" s="567">
        <v>3</v>
      </c>
      <c r="AG33" s="558">
        <v>0</v>
      </c>
      <c r="AH33" s="548">
        <v>1</v>
      </c>
      <c r="AI33" s="547">
        <v>1</v>
      </c>
      <c r="AJ33" s="567">
        <v>0</v>
      </c>
      <c r="AK33" s="558">
        <v>0</v>
      </c>
      <c r="AL33" s="548">
        <v>3</v>
      </c>
      <c r="AM33" s="547">
        <v>0</v>
      </c>
      <c r="AN33" s="548">
        <v>0</v>
      </c>
      <c r="AO33" s="547">
        <v>2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18</v>
      </c>
      <c r="AV33" s="559">
        <v>0</v>
      </c>
      <c r="AW33" s="559">
        <v>0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123</v>
      </c>
      <c r="E37" s="563">
        <f t="shared" si="32"/>
        <v>41</v>
      </c>
      <c r="F37" s="564">
        <f t="shared" si="32"/>
        <v>82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2</v>
      </c>
      <c r="Y37" s="558">
        <v>4</v>
      </c>
      <c r="Z37" s="548">
        <v>6</v>
      </c>
      <c r="AA37" s="547">
        <v>3</v>
      </c>
      <c r="AB37" s="567">
        <v>13</v>
      </c>
      <c r="AC37" s="558">
        <v>5</v>
      </c>
      <c r="AD37" s="548">
        <v>10</v>
      </c>
      <c r="AE37" s="547">
        <v>8</v>
      </c>
      <c r="AF37" s="567">
        <v>23</v>
      </c>
      <c r="AG37" s="558">
        <v>7</v>
      </c>
      <c r="AH37" s="548">
        <v>12</v>
      </c>
      <c r="AI37" s="547">
        <v>9</v>
      </c>
      <c r="AJ37" s="567">
        <v>10</v>
      </c>
      <c r="AK37" s="558">
        <v>3</v>
      </c>
      <c r="AL37" s="548">
        <v>2</v>
      </c>
      <c r="AM37" s="547">
        <v>2</v>
      </c>
      <c r="AN37" s="548">
        <v>4</v>
      </c>
      <c r="AO37" s="547">
        <v>0</v>
      </c>
      <c r="AP37" s="549">
        <v>0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31" t="s">
        <v>64</v>
      </c>
      <c r="B39" s="1631"/>
      <c r="C39" s="1631"/>
      <c r="D39" s="845">
        <f>SUM(D21:D38)</f>
        <v>519</v>
      </c>
      <c r="E39" s="950">
        <f>SUM(E21:E38)</f>
        <v>201</v>
      </c>
      <c r="F39" s="847">
        <f t="shared" ref="F39:AX39" si="34">SUM(F21:F38)</f>
        <v>318</v>
      </c>
      <c r="G39" s="845">
        <f t="shared" si="34"/>
        <v>0</v>
      </c>
      <c r="H39" s="847">
        <f t="shared" si="34"/>
        <v>1</v>
      </c>
      <c r="I39" s="845">
        <f t="shared" si="34"/>
        <v>0</v>
      </c>
      <c r="J39" s="847">
        <f t="shared" si="34"/>
        <v>1</v>
      </c>
      <c r="K39" s="845">
        <f t="shared" si="34"/>
        <v>2</v>
      </c>
      <c r="L39" s="847">
        <f t="shared" si="34"/>
        <v>3</v>
      </c>
      <c r="M39" s="845">
        <f t="shared" si="34"/>
        <v>1</v>
      </c>
      <c r="N39" s="847">
        <f t="shared" si="34"/>
        <v>1</v>
      </c>
      <c r="O39" s="845">
        <f t="shared" si="34"/>
        <v>4</v>
      </c>
      <c r="P39" s="847">
        <f t="shared" si="34"/>
        <v>12</v>
      </c>
      <c r="Q39" s="845">
        <f t="shared" si="34"/>
        <v>1</v>
      </c>
      <c r="R39" s="847">
        <f t="shared" si="34"/>
        <v>1</v>
      </c>
      <c r="S39" s="845">
        <f t="shared" si="34"/>
        <v>12</v>
      </c>
      <c r="T39" s="847">
        <f t="shared" si="34"/>
        <v>7</v>
      </c>
      <c r="U39" s="845">
        <f t="shared" si="34"/>
        <v>8</v>
      </c>
      <c r="V39" s="847">
        <f t="shared" si="34"/>
        <v>8</v>
      </c>
      <c r="W39" s="845">
        <f t="shared" si="34"/>
        <v>12</v>
      </c>
      <c r="X39" s="847">
        <f t="shared" si="34"/>
        <v>15</v>
      </c>
      <c r="Y39" s="845">
        <f t="shared" si="34"/>
        <v>22</v>
      </c>
      <c r="Z39" s="847">
        <f t="shared" si="34"/>
        <v>26</v>
      </c>
      <c r="AA39" s="845">
        <f t="shared" si="34"/>
        <v>21</v>
      </c>
      <c r="AB39" s="847">
        <f t="shared" si="34"/>
        <v>37</v>
      </c>
      <c r="AC39" s="845">
        <f t="shared" si="34"/>
        <v>23</v>
      </c>
      <c r="AD39" s="847">
        <f t="shared" si="34"/>
        <v>22</v>
      </c>
      <c r="AE39" s="845">
        <f t="shared" si="34"/>
        <v>20</v>
      </c>
      <c r="AF39" s="847">
        <f t="shared" si="34"/>
        <v>57</v>
      </c>
      <c r="AG39" s="845">
        <f t="shared" si="34"/>
        <v>15</v>
      </c>
      <c r="AH39" s="847">
        <f t="shared" si="34"/>
        <v>38</v>
      </c>
      <c r="AI39" s="845">
        <f t="shared" si="34"/>
        <v>23</v>
      </c>
      <c r="AJ39" s="847">
        <f t="shared" si="34"/>
        <v>41</v>
      </c>
      <c r="AK39" s="845">
        <f t="shared" si="34"/>
        <v>18</v>
      </c>
      <c r="AL39" s="847">
        <f t="shared" si="34"/>
        <v>13</v>
      </c>
      <c r="AM39" s="845">
        <f t="shared" si="34"/>
        <v>10</v>
      </c>
      <c r="AN39" s="847">
        <f t="shared" si="34"/>
        <v>25</v>
      </c>
      <c r="AO39" s="845">
        <f t="shared" si="34"/>
        <v>9</v>
      </c>
      <c r="AP39" s="847">
        <f t="shared" si="34"/>
        <v>10</v>
      </c>
      <c r="AQ39" s="845">
        <f t="shared" si="34"/>
        <v>3</v>
      </c>
      <c r="AR39" s="847">
        <f t="shared" si="34"/>
        <v>2</v>
      </c>
      <c r="AS39" s="845">
        <f t="shared" si="34"/>
        <v>2</v>
      </c>
      <c r="AT39" s="847">
        <f t="shared" si="34"/>
        <v>0</v>
      </c>
      <c r="AU39" s="845">
        <f t="shared" si="34"/>
        <v>25</v>
      </c>
      <c r="AV39" s="847">
        <f t="shared" si="34"/>
        <v>2</v>
      </c>
      <c r="AW39" s="845">
        <f t="shared" si="34"/>
        <v>0</v>
      </c>
      <c r="AX39" s="847">
        <f t="shared" si="34"/>
        <v>2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559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560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25" t="s">
        <v>14</v>
      </c>
      <c r="H42" s="1550"/>
      <c r="I42" s="1559" t="s">
        <v>15</v>
      </c>
      <c r="J42" s="1546"/>
      <c r="K42" s="1553" t="s">
        <v>16</v>
      </c>
      <c r="L42" s="1546"/>
      <c r="M42" s="1559" t="s">
        <v>17</v>
      </c>
      <c r="N42" s="1546"/>
      <c r="O42" s="1559" t="s">
        <v>18</v>
      </c>
      <c r="P42" s="1546"/>
      <c r="Q42" s="1559" t="s">
        <v>19</v>
      </c>
      <c r="R42" s="1546"/>
      <c r="S42" s="1559" t="s">
        <v>20</v>
      </c>
      <c r="T42" s="1546"/>
      <c r="U42" s="1559" t="s">
        <v>21</v>
      </c>
      <c r="V42" s="1546"/>
      <c r="W42" s="1559" t="s">
        <v>22</v>
      </c>
      <c r="X42" s="1546"/>
      <c r="Y42" s="1559" t="s">
        <v>23</v>
      </c>
      <c r="Z42" s="1550"/>
      <c r="AA42" s="1559" t="s">
        <v>24</v>
      </c>
      <c r="AB42" s="1550"/>
      <c r="AC42" s="1559" t="s">
        <v>25</v>
      </c>
      <c r="AD42" s="1550"/>
      <c r="AE42" s="1559" t="s">
        <v>26</v>
      </c>
      <c r="AF42" s="1550"/>
      <c r="AG42" s="1559" t="s">
        <v>27</v>
      </c>
      <c r="AH42" s="1550"/>
      <c r="AI42" s="1559" t="s">
        <v>28</v>
      </c>
      <c r="AJ42" s="1550"/>
      <c r="AK42" s="1559" t="s">
        <v>29</v>
      </c>
      <c r="AL42" s="1550"/>
      <c r="AM42" s="1559" t="s">
        <v>30</v>
      </c>
      <c r="AN42" s="1550"/>
      <c r="AO42" s="1559" t="s">
        <v>31</v>
      </c>
      <c r="AP42" s="1627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948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946" t="s">
        <v>33</v>
      </c>
      <c r="V43" s="827" t="s">
        <v>34</v>
      </c>
      <c r="W43" s="946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945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15</v>
      </c>
      <c r="E48" s="77">
        <f>SUM(G48+I48+K48+M48+O48+Q48+S48+U48+W48+Y48+AA48+AC48+AE48+AG48+AI48+AK48+AM48+AO48)</f>
        <v>5</v>
      </c>
      <c r="F48" s="89">
        <f>SUM(H48+J48+L48+N48+P48+R48+T48+V48+X48+Z48+AB48+AD48+AF48+AH48+AJ48+AL48+AN48+AP48)</f>
        <v>10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1</v>
      </c>
      <c r="AF48" s="90">
        <v>2</v>
      </c>
      <c r="AG48" s="576">
        <v>0</v>
      </c>
      <c r="AH48" s="90">
        <v>2</v>
      </c>
      <c r="AI48" s="576">
        <v>2</v>
      </c>
      <c r="AJ48" s="88">
        <v>2</v>
      </c>
      <c r="AK48" s="578">
        <v>1</v>
      </c>
      <c r="AL48" s="90">
        <v>0</v>
      </c>
      <c r="AM48" s="576">
        <v>0</v>
      </c>
      <c r="AN48" s="88">
        <v>2</v>
      </c>
      <c r="AO48" s="578">
        <v>1</v>
      </c>
      <c r="AP48" s="580">
        <v>2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29</v>
      </c>
      <c r="E49" s="77">
        <f>SUM(G49+I49+K49+M49+O49+Q49+S49+U49+W49+Y49+AA49+AC49+AE49+AG49+AI49+AK49+AM49+AO49)</f>
        <v>17</v>
      </c>
      <c r="F49" s="89">
        <f>SUM(H49+J49+L49+N49+P49+R49+T49+V49+X49+Z49+AB49+AD49+AF49+AH49+AJ49+AL49+AN49+AP49)</f>
        <v>12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1</v>
      </c>
      <c r="AE49" s="95">
        <v>12</v>
      </c>
      <c r="AF49" s="96">
        <v>3</v>
      </c>
      <c r="AG49" s="93">
        <v>2</v>
      </c>
      <c r="AH49" s="96">
        <v>1</v>
      </c>
      <c r="AI49" s="93">
        <v>0</v>
      </c>
      <c r="AJ49" s="94">
        <v>3</v>
      </c>
      <c r="AK49" s="624">
        <v>3</v>
      </c>
      <c r="AL49" s="98">
        <v>0</v>
      </c>
      <c r="AM49" s="93">
        <v>0</v>
      </c>
      <c r="AN49" s="94">
        <v>3</v>
      </c>
      <c r="AO49" s="95">
        <v>0</v>
      </c>
      <c r="AP49" s="99">
        <v>1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30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951"/>
      <c r="AD50" s="857"/>
      <c r="AE50" s="952"/>
      <c r="AF50" s="857"/>
      <c r="AG50" s="854"/>
      <c r="AH50" s="857"/>
      <c r="AI50" s="854"/>
      <c r="AJ50" s="857"/>
      <c r="AK50" s="854"/>
      <c r="AL50" s="857"/>
      <c r="AM50" s="951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31" t="s">
        <v>4</v>
      </c>
      <c r="B57" s="1631"/>
      <c r="C57" s="1631"/>
      <c r="D57" s="851">
        <f>SUM(D51:D56)</f>
        <v>0</v>
      </c>
      <c r="E57" s="953">
        <f>SUM(E51:E56)</f>
        <v>0</v>
      </c>
      <c r="F57" s="853">
        <f>SUM(F51:F56)</f>
        <v>0</v>
      </c>
      <c r="G57" s="851">
        <f>SUM(G51:G56)</f>
        <v>0</v>
      </c>
      <c r="H57" s="953">
        <f t="shared" ref="H57:AW57" si="56">SUM(H51:H56)</f>
        <v>0</v>
      </c>
      <c r="I57" s="851">
        <f t="shared" si="56"/>
        <v>0</v>
      </c>
      <c r="J57" s="953">
        <f t="shared" si="56"/>
        <v>0</v>
      </c>
      <c r="K57" s="851">
        <f t="shared" si="56"/>
        <v>0</v>
      </c>
      <c r="L57" s="953">
        <f t="shared" si="56"/>
        <v>0</v>
      </c>
      <c r="M57" s="851">
        <f t="shared" si="56"/>
        <v>0</v>
      </c>
      <c r="N57" s="953">
        <f t="shared" si="56"/>
        <v>0</v>
      </c>
      <c r="O57" s="851">
        <f t="shared" si="56"/>
        <v>0</v>
      </c>
      <c r="P57" s="953">
        <f t="shared" si="56"/>
        <v>0</v>
      </c>
      <c r="Q57" s="851">
        <f t="shared" si="56"/>
        <v>0</v>
      </c>
      <c r="R57" s="953">
        <f t="shared" si="56"/>
        <v>0</v>
      </c>
      <c r="S57" s="851">
        <f t="shared" si="56"/>
        <v>0</v>
      </c>
      <c r="T57" s="953">
        <f t="shared" si="56"/>
        <v>0</v>
      </c>
      <c r="U57" s="851">
        <f t="shared" si="56"/>
        <v>0</v>
      </c>
      <c r="V57" s="953">
        <f t="shared" si="56"/>
        <v>0</v>
      </c>
      <c r="W57" s="851">
        <f t="shared" si="56"/>
        <v>0</v>
      </c>
      <c r="X57" s="953">
        <f t="shared" si="56"/>
        <v>0</v>
      </c>
      <c r="Y57" s="851">
        <f>SUM(Y51:Y56)</f>
        <v>0</v>
      </c>
      <c r="Z57" s="953">
        <f>SUM(Z51:Z56)</f>
        <v>0</v>
      </c>
      <c r="AA57" s="851">
        <f t="shared" si="56"/>
        <v>0</v>
      </c>
      <c r="AB57" s="953">
        <f t="shared" si="56"/>
        <v>0</v>
      </c>
      <c r="AC57" s="851">
        <f t="shared" si="56"/>
        <v>0</v>
      </c>
      <c r="AD57" s="953">
        <f t="shared" si="56"/>
        <v>0</v>
      </c>
      <c r="AE57" s="851">
        <f t="shared" si="56"/>
        <v>0</v>
      </c>
      <c r="AF57" s="953">
        <f t="shared" si="56"/>
        <v>0</v>
      </c>
      <c r="AG57" s="851">
        <f t="shared" si="56"/>
        <v>0</v>
      </c>
      <c r="AH57" s="953">
        <f t="shared" si="56"/>
        <v>0</v>
      </c>
      <c r="AI57" s="851">
        <f t="shared" si="56"/>
        <v>0</v>
      </c>
      <c r="AJ57" s="953">
        <f t="shared" si="56"/>
        <v>0</v>
      </c>
      <c r="AK57" s="851">
        <f t="shared" si="56"/>
        <v>0</v>
      </c>
      <c r="AL57" s="953">
        <f t="shared" si="56"/>
        <v>0</v>
      </c>
      <c r="AM57" s="851">
        <f t="shared" si="56"/>
        <v>0</v>
      </c>
      <c r="AN57" s="953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559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953">
        <f t="shared" si="67"/>
        <v>0</v>
      </c>
      <c r="I63" s="851">
        <f t="shared" si="67"/>
        <v>0</v>
      </c>
      <c r="J63" s="953">
        <f t="shared" si="67"/>
        <v>0</v>
      </c>
      <c r="K63" s="851">
        <f t="shared" si="67"/>
        <v>0</v>
      </c>
      <c r="L63" s="953">
        <f t="shared" si="67"/>
        <v>0</v>
      </c>
      <c r="M63" s="851">
        <f t="shared" si="67"/>
        <v>0</v>
      </c>
      <c r="N63" s="953">
        <f t="shared" si="67"/>
        <v>0</v>
      </c>
      <c r="O63" s="851">
        <f t="shared" si="67"/>
        <v>0</v>
      </c>
      <c r="P63" s="953">
        <f t="shared" si="67"/>
        <v>0</v>
      </c>
      <c r="Q63" s="851">
        <f t="shared" si="67"/>
        <v>0</v>
      </c>
      <c r="R63" s="953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953">
        <f t="shared" si="67"/>
        <v>0</v>
      </c>
      <c r="W63" s="851">
        <f t="shared" si="67"/>
        <v>0</v>
      </c>
      <c r="X63" s="953">
        <f t="shared" si="67"/>
        <v>0</v>
      </c>
      <c r="Y63" s="851">
        <f t="shared" si="67"/>
        <v>0</v>
      </c>
      <c r="Z63" s="953">
        <f t="shared" si="67"/>
        <v>0</v>
      </c>
      <c r="AA63" s="851">
        <f t="shared" si="67"/>
        <v>0</v>
      </c>
      <c r="AB63" s="953">
        <f t="shared" si="67"/>
        <v>0</v>
      </c>
      <c r="AC63" s="851">
        <f t="shared" si="67"/>
        <v>0</v>
      </c>
      <c r="AD63" s="953">
        <f t="shared" si="67"/>
        <v>0</v>
      </c>
      <c r="AE63" s="851">
        <f t="shared" si="67"/>
        <v>0</v>
      </c>
      <c r="AF63" s="953">
        <f t="shared" si="67"/>
        <v>0</v>
      </c>
      <c r="AG63" s="851">
        <f t="shared" si="67"/>
        <v>0</v>
      </c>
      <c r="AH63" s="953">
        <f t="shared" si="67"/>
        <v>0</v>
      </c>
      <c r="AI63" s="851">
        <f t="shared" si="67"/>
        <v>0</v>
      </c>
      <c r="AJ63" s="953">
        <f t="shared" si="67"/>
        <v>0</v>
      </c>
      <c r="AK63" s="851">
        <f t="shared" si="67"/>
        <v>0</v>
      </c>
      <c r="AL63" s="953">
        <f t="shared" si="67"/>
        <v>0</v>
      </c>
      <c r="AM63" s="851">
        <f t="shared" si="67"/>
        <v>0</v>
      </c>
      <c r="AN63" s="953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28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953">
        <f t="shared" si="78"/>
        <v>0</v>
      </c>
      <c r="AF67" s="866">
        <f t="shared" si="78"/>
        <v>0</v>
      </c>
      <c r="AG67" s="953">
        <f t="shared" si="78"/>
        <v>0</v>
      </c>
      <c r="AH67" s="866">
        <f t="shared" si="78"/>
        <v>0</v>
      </c>
      <c r="AI67" s="953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953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24" t="s">
        <v>93</v>
      </c>
      <c r="E69" s="1610"/>
      <c r="F69" s="1610"/>
      <c r="G69" s="1610"/>
      <c r="H69" s="1576"/>
      <c r="I69" s="1624" t="s">
        <v>94</v>
      </c>
      <c r="J69" s="1610"/>
      <c r="K69" s="1610"/>
      <c r="L69" s="1610"/>
      <c r="M69" s="1629"/>
      <c r="N69" s="1297" t="s">
        <v>95</v>
      </c>
    </row>
    <row r="70" spans="1:100" ht="22.5" customHeight="1" x14ac:dyDescent="0.25">
      <c r="A70" s="1292"/>
      <c r="B70" s="1293"/>
      <c r="C70" s="1294"/>
      <c r="D70" s="954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954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29</v>
      </c>
      <c r="E71" s="874">
        <v>18</v>
      </c>
      <c r="F71" s="875">
        <v>11</v>
      </c>
      <c r="G71" s="875"/>
      <c r="H71" s="876">
        <v>0</v>
      </c>
      <c r="I71" s="170">
        <f>SUM(J71:M71)</f>
        <v>29</v>
      </c>
      <c r="J71" s="874">
        <v>18</v>
      </c>
      <c r="K71" s="875">
        <v>11</v>
      </c>
      <c r="L71" s="875"/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23</v>
      </c>
      <c r="E72" s="175">
        <v>20</v>
      </c>
      <c r="F72" s="176">
        <v>3</v>
      </c>
      <c r="G72" s="176"/>
      <c r="H72" s="177">
        <v>0</v>
      </c>
      <c r="I72" s="114">
        <f>SUM(J72:M72)</f>
        <v>23</v>
      </c>
      <c r="J72" s="175">
        <v>20</v>
      </c>
      <c r="K72" s="176">
        <v>3</v>
      </c>
      <c r="L72" s="176"/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19</v>
      </c>
      <c r="E73" s="558">
        <v>11</v>
      </c>
      <c r="F73" s="559">
        <v>8</v>
      </c>
      <c r="G73" s="559"/>
      <c r="H73" s="548">
        <v>0</v>
      </c>
      <c r="I73" s="114">
        <f t="shared" ref="I73:I81" si="83">SUM(J73:M73)</f>
        <v>18</v>
      </c>
      <c r="J73" s="558">
        <v>10</v>
      </c>
      <c r="K73" s="559">
        <v>8</v>
      </c>
      <c r="L73" s="559"/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56</v>
      </c>
      <c r="E74" s="558">
        <v>35</v>
      </c>
      <c r="F74" s="559">
        <v>19</v>
      </c>
      <c r="G74" s="559"/>
      <c r="H74" s="548">
        <v>2</v>
      </c>
      <c r="I74" s="114">
        <f t="shared" si="83"/>
        <v>55</v>
      </c>
      <c r="J74" s="558">
        <v>34</v>
      </c>
      <c r="K74" s="559">
        <v>19</v>
      </c>
      <c r="L74" s="559"/>
      <c r="M74" s="549">
        <v>2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8</v>
      </c>
      <c r="E75" s="558">
        <v>5</v>
      </c>
      <c r="F75" s="559">
        <v>3</v>
      </c>
      <c r="G75" s="559"/>
      <c r="H75" s="548">
        <v>0</v>
      </c>
      <c r="I75" s="114">
        <f t="shared" si="83"/>
        <v>6</v>
      </c>
      <c r="J75" s="558">
        <v>4</v>
      </c>
      <c r="K75" s="559">
        <v>2</v>
      </c>
      <c r="L75" s="559"/>
      <c r="M75" s="549">
        <v>0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10</v>
      </c>
      <c r="E76" s="558">
        <v>8</v>
      </c>
      <c r="F76" s="559">
        <v>2</v>
      </c>
      <c r="G76" s="559"/>
      <c r="H76" s="548">
        <v>0</v>
      </c>
      <c r="I76" s="114">
        <f t="shared" si="83"/>
        <v>10</v>
      </c>
      <c r="J76" s="558">
        <v>8</v>
      </c>
      <c r="K76" s="559">
        <v>2</v>
      </c>
      <c r="L76" s="559"/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21</v>
      </c>
      <c r="E77" s="558">
        <v>16</v>
      </c>
      <c r="F77" s="559">
        <v>5</v>
      </c>
      <c r="G77" s="559"/>
      <c r="H77" s="548">
        <v>0</v>
      </c>
      <c r="I77" s="114">
        <f t="shared" si="83"/>
        <v>21</v>
      </c>
      <c r="J77" s="558">
        <v>16</v>
      </c>
      <c r="K77" s="559">
        <v>5</v>
      </c>
      <c r="L77" s="559"/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11</v>
      </c>
      <c r="E78" s="558">
        <v>6</v>
      </c>
      <c r="F78" s="559">
        <v>5</v>
      </c>
      <c r="G78" s="559"/>
      <c r="H78" s="548">
        <v>0</v>
      </c>
      <c r="I78" s="114">
        <f t="shared" si="83"/>
        <v>10</v>
      </c>
      <c r="J78" s="558">
        <v>6</v>
      </c>
      <c r="K78" s="559">
        <v>4</v>
      </c>
      <c r="L78" s="559"/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25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955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559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560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23" t="s">
        <v>127</v>
      </c>
      <c r="H89" s="1557"/>
      <c r="I89" s="1559" t="s">
        <v>16</v>
      </c>
      <c r="J89" s="1546"/>
      <c r="K89" s="1559" t="s">
        <v>17</v>
      </c>
      <c r="L89" s="1546"/>
      <c r="M89" s="1559" t="s">
        <v>18</v>
      </c>
      <c r="N89" s="1546"/>
      <c r="O89" s="1559" t="s">
        <v>19</v>
      </c>
      <c r="P89" s="1546"/>
      <c r="Q89" s="1559" t="s">
        <v>20</v>
      </c>
      <c r="R89" s="1546"/>
      <c r="S89" s="1559" t="s">
        <v>21</v>
      </c>
      <c r="T89" s="1546"/>
      <c r="U89" s="1553" t="s">
        <v>22</v>
      </c>
      <c r="V89" s="1546"/>
      <c r="W89" s="1559" t="s">
        <v>23</v>
      </c>
      <c r="X89" s="1550"/>
      <c r="Y89" s="1559" t="s">
        <v>24</v>
      </c>
      <c r="Z89" s="1550"/>
      <c r="AA89" s="1559" t="s">
        <v>25</v>
      </c>
      <c r="AB89" s="1550"/>
      <c r="AC89" s="1559" t="s">
        <v>26</v>
      </c>
      <c r="AD89" s="1550"/>
      <c r="AE89" s="1559" t="s">
        <v>27</v>
      </c>
      <c r="AF89" s="1550"/>
      <c r="AG89" s="1559" t="s">
        <v>28</v>
      </c>
      <c r="AH89" s="1550"/>
      <c r="AI89" s="1559" t="s">
        <v>29</v>
      </c>
      <c r="AJ89" s="1550"/>
      <c r="AK89" s="1553" t="s">
        <v>30</v>
      </c>
      <c r="AL89" s="1550"/>
      <c r="AM89" s="1559" t="s">
        <v>31</v>
      </c>
      <c r="AN89" s="1627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947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947" t="s">
        <v>33</v>
      </c>
      <c r="P90" s="827" t="s">
        <v>34</v>
      </c>
      <c r="Q90" s="947" t="s">
        <v>33</v>
      </c>
      <c r="R90" s="827" t="s">
        <v>34</v>
      </c>
      <c r="S90" s="947" t="s">
        <v>33</v>
      </c>
      <c r="T90" s="827" t="s">
        <v>34</v>
      </c>
      <c r="U90" s="947" t="s">
        <v>33</v>
      </c>
      <c r="V90" s="827" t="s">
        <v>34</v>
      </c>
      <c r="W90" s="947" t="s">
        <v>33</v>
      </c>
      <c r="X90" s="827" t="s">
        <v>34</v>
      </c>
      <c r="Y90" s="947" t="s">
        <v>33</v>
      </c>
      <c r="Z90" s="827" t="s">
        <v>34</v>
      </c>
      <c r="AA90" s="947" t="s">
        <v>33</v>
      </c>
      <c r="AB90" s="827" t="s">
        <v>34</v>
      </c>
      <c r="AC90" s="947" t="s">
        <v>33</v>
      </c>
      <c r="AD90" s="827" t="s">
        <v>34</v>
      </c>
      <c r="AE90" s="947" t="s">
        <v>33</v>
      </c>
      <c r="AF90" s="827" t="s">
        <v>34</v>
      </c>
      <c r="AG90" s="947" t="s">
        <v>33</v>
      </c>
      <c r="AH90" s="827" t="s">
        <v>34</v>
      </c>
      <c r="AI90" s="947" t="s">
        <v>33</v>
      </c>
      <c r="AJ90" s="827" t="s">
        <v>34</v>
      </c>
      <c r="AK90" s="947" t="s">
        <v>33</v>
      </c>
      <c r="AL90" s="827" t="s">
        <v>34</v>
      </c>
      <c r="AM90" s="947" t="s">
        <v>33</v>
      </c>
      <c r="AN90" s="945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19</v>
      </c>
      <c r="E91" s="844">
        <f>SUM(G91+I91+K91+M91+O91+Q91+S91+U91+W91+Y91+AA91+AC91+AE91+AG91+AI91+AK91+AM91)</f>
        <v>13</v>
      </c>
      <c r="F91" s="45">
        <f>SUM(H91+J91+L91+N91+P91+R91+T91+V91+X91+Z91+AB91+AD91+AF91+AH91+AJ91+AL91+AN91)</f>
        <v>6</v>
      </c>
      <c r="G91" s="689">
        <v>3</v>
      </c>
      <c r="H91" s="47">
        <v>2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1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1</v>
      </c>
      <c r="V91" s="47">
        <v>0</v>
      </c>
      <c r="W91" s="834">
        <v>0</v>
      </c>
      <c r="X91" s="47">
        <v>0</v>
      </c>
      <c r="Y91" s="834">
        <v>0</v>
      </c>
      <c r="Z91" s="47">
        <v>0</v>
      </c>
      <c r="AA91" s="834">
        <v>5</v>
      </c>
      <c r="AB91" s="47">
        <v>0</v>
      </c>
      <c r="AC91" s="834">
        <v>3</v>
      </c>
      <c r="AD91" s="47">
        <v>0</v>
      </c>
      <c r="AE91" s="834">
        <v>0</v>
      </c>
      <c r="AF91" s="47">
        <v>1</v>
      </c>
      <c r="AG91" s="834">
        <v>0</v>
      </c>
      <c r="AH91" s="47">
        <v>0</v>
      </c>
      <c r="AI91" s="834">
        <v>0</v>
      </c>
      <c r="AJ91" s="47">
        <v>0</v>
      </c>
      <c r="AK91" s="834">
        <v>1</v>
      </c>
      <c r="AL91" s="47">
        <v>1</v>
      </c>
      <c r="AM91" s="834">
        <v>0</v>
      </c>
      <c r="AN91" s="50">
        <v>1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1</v>
      </c>
      <c r="E94" s="563">
        <f>SUM(G94+I94+K94+M94+O94+Q94+S94+U94+W94+Y94+AA94+AC94+AE94+AG94+AI94+AK94+AM94)</f>
        <v>1</v>
      </c>
      <c r="F94" s="563">
        <f>SUM(H94+J94+L94+N94+P94+R94+T94+V94+X94+Z94+AB94+AD94+AF94+AH94+AJ94+AL94+AN94)</f>
        <v>0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1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27</v>
      </c>
      <c r="E97" s="844">
        <f t="shared" si="91"/>
        <v>18</v>
      </c>
      <c r="F97" s="844">
        <f t="shared" si="91"/>
        <v>9</v>
      </c>
      <c r="G97" s="689">
        <v>5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1</v>
      </c>
      <c r="N97" s="47">
        <v>1</v>
      </c>
      <c r="O97" s="834">
        <v>0</v>
      </c>
      <c r="P97" s="47">
        <v>0</v>
      </c>
      <c r="Q97" s="834">
        <v>0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0</v>
      </c>
      <c r="X97" s="47">
        <v>0</v>
      </c>
      <c r="Y97" s="834">
        <v>0</v>
      </c>
      <c r="Z97" s="47">
        <v>1</v>
      </c>
      <c r="AA97" s="834">
        <v>8</v>
      </c>
      <c r="AB97" s="47">
        <v>1</v>
      </c>
      <c r="AC97" s="834">
        <v>1</v>
      </c>
      <c r="AD97" s="47">
        <v>2</v>
      </c>
      <c r="AE97" s="834">
        <v>0</v>
      </c>
      <c r="AF97" s="47">
        <v>0</v>
      </c>
      <c r="AG97" s="834">
        <v>0</v>
      </c>
      <c r="AH97" s="47">
        <v>0</v>
      </c>
      <c r="AI97" s="834">
        <v>0</v>
      </c>
      <c r="AJ97" s="47">
        <v>1</v>
      </c>
      <c r="AK97" s="834">
        <v>2</v>
      </c>
      <c r="AL97" s="47">
        <v>1</v>
      </c>
      <c r="AM97" s="834">
        <v>1</v>
      </c>
      <c r="AN97" s="50">
        <v>1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/>
      <c r="AP98" s="22"/>
      <c r="AQ98" s="22"/>
      <c r="AR98" s="22"/>
      <c r="AS98" s="22"/>
      <c r="AT98" s="22"/>
      <c r="AU98" s="22"/>
      <c r="AV98" s="22"/>
      <c r="AW98" s="22"/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/>
      <c r="AP99" s="22"/>
      <c r="AQ99" s="22"/>
      <c r="AR99" s="22"/>
      <c r="AS99" s="22"/>
      <c r="AT99" s="22"/>
      <c r="AU99" s="22"/>
      <c r="AV99" s="22"/>
      <c r="AW99" s="22"/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/>
      <c r="AP100" s="22"/>
      <c r="AQ100" s="22"/>
      <c r="AR100" s="22"/>
      <c r="AS100" s="22"/>
      <c r="AT100" s="22"/>
      <c r="AU100" s="22"/>
      <c r="AV100" s="22"/>
      <c r="AW100" s="22"/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/>
      <c r="AP101" s="559"/>
      <c r="AQ101" s="559"/>
      <c r="AR101" s="559"/>
      <c r="AS101" s="559"/>
      <c r="AT101" s="559"/>
      <c r="AU101" s="559"/>
      <c r="AV101" s="559"/>
      <c r="AW101" s="559"/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/>
      <c r="AP102" s="207"/>
      <c r="AQ102" s="207"/>
      <c r="AR102" s="207"/>
      <c r="AS102" s="207"/>
      <c r="AT102" s="207"/>
      <c r="AU102" s="207"/>
      <c r="AV102" s="207"/>
      <c r="AW102" s="207"/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17</v>
      </c>
      <c r="E103" s="15">
        <f t="shared" si="91"/>
        <v>11</v>
      </c>
      <c r="F103" s="16">
        <f t="shared" si="91"/>
        <v>6</v>
      </c>
      <c r="G103" s="17">
        <v>1</v>
      </c>
      <c r="H103" s="19">
        <v>0</v>
      </c>
      <c r="I103" s="17">
        <v>0</v>
      </c>
      <c r="J103" s="186">
        <v>0</v>
      </c>
      <c r="K103" s="17">
        <v>1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1</v>
      </c>
      <c r="R103" s="19">
        <v>1</v>
      </c>
      <c r="S103" s="187">
        <v>2</v>
      </c>
      <c r="T103" s="19">
        <v>1</v>
      </c>
      <c r="U103" s="187">
        <v>4</v>
      </c>
      <c r="V103" s="19">
        <v>4</v>
      </c>
      <c r="W103" s="187">
        <v>2</v>
      </c>
      <c r="X103" s="19">
        <v>0</v>
      </c>
      <c r="Y103" s="187">
        <v>0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1</v>
      </c>
      <c r="E104" s="563">
        <f>SUM(Y104+AA104+AC104+AE104+AG104+AI104+AK104+AM104)</f>
        <v>0</v>
      </c>
      <c r="F104" s="564">
        <f>SUM(Z104+AB104+AD104+AF104+AH104+AJ104+AL104+AN104)</f>
        <v>1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0</v>
      </c>
      <c r="AC104" s="547">
        <v>0</v>
      </c>
      <c r="AD104" s="548">
        <v>0</v>
      </c>
      <c r="AE104" s="547">
        <v>0</v>
      </c>
      <c r="AF104" s="548">
        <v>1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33</v>
      </c>
      <c r="E105" s="563">
        <f>SUM(G105+I105+K105+M105+O105+Q105+S105+U105+W105+Y105)</f>
        <v>19</v>
      </c>
      <c r="F105" s="564">
        <f>SUM(H105+J105+L105+N105+P105+R105+T105+V105+X105+Z105)</f>
        <v>14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2</v>
      </c>
      <c r="R105" s="548">
        <v>0</v>
      </c>
      <c r="S105" s="547">
        <v>0</v>
      </c>
      <c r="T105" s="548">
        <v>0</v>
      </c>
      <c r="U105" s="547">
        <v>0</v>
      </c>
      <c r="V105" s="548">
        <v>5</v>
      </c>
      <c r="W105" s="547">
        <v>7</v>
      </c>
      <c r="X105" s="548">
        <v>0</v>
      </c>
      <c r="Y105" s="547">
        <v>10</v>
      </c>
      <c r="Z105" s="548">
        <v>9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13</v>
      </c>
      <c r="E106" s="563">
        <f t="shared" ref="E106:F109" si="105">SUM(G106+I106+K106+M106+O106+Q106+S106+U106+W106+Y106+AA106+AC106+AE106+AG106+AI106+AK106+AM106)</f>
        <v>8</v>
      </c>
      <c r="F106" s="564">
        <f t="shared" si="105"/>
        <v>5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3</v>
      </c>
      <c r="X106" s="548">
        <v>2</v>
      </c>
      <c r="Y106" s="547">
        <v>4</v>
      </c>
      <c r="Z106" s="548">
        <v>3</v>
      </c>
      <c r="AA106" s="547">
        <v>1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15</v>
      </c>
      <c r="E107" s="563">
        <f t="shared" si="105"/>
        <v>1</v>
      </c>
      <c r="F107" s="564">
        <f t="shared" si="105"/>
        <v>14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1</v>
      </c>
      <c r="W107" s="547">
        <v>0</v>
      </c>
      <c r="X107" s="548">
        <v>0</v>
      </c>
      <c r="Y107" s="547">
        <v>0</v>
      </c>
      <c r="Z107" s="548">
        <v>1</v>
      </c>
      <c r="AA107" s="547">
        <v>0</v>
      </c>
      <c r="AB107" s="548">
        <v>0</v>
      </c>
      <c r="AC107" s="547">
        <v>0</v>
      </c>
      <c r="AD107" s="548">
        <v>4</v>
      </c>
      <c r="AE107" s="547">
        <v>0</v>
      </c>
      <c r="AF107" s="548">
        <v>2</v>
      </c>
      <c r="AG107" s="547">
        <v>0</v>
      </c>
      <c r="AH107" s="548">
        <v>4</v>
      </c>
      <c r="AI107" s="547">
        <v>1</v>
      </c>
      <c r="AJ107" s="548">
        <v>0</v>
      </c>
      <c r="AK107" s="547">
        <v>0</v>
      </c>
      <c r="AL107" s="548">
        <v>2</v>
      </c>
      <c r="AM107" s="547">
        <v>0</v>
      </c>
      <c r="AN107" s="549">
        <v>0</v>
      </c>
      <c r="AO107" s="550">
        <v>0</v>
      </c>
      <c r="AP107" s="559">
        <v>1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4</v>
      </c>
      <c r="E108" s="563">
        <f t="shared" si="105"/>
        <v>2</v>
      </c>
      <c r="F108" s="564">
        <f t="shared" si="105"/>
        <v>2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0</v>
      </c>
      <c r="Y108" s="547">
        <v>1</v>
      </c>
      <c r="Z108" s="548">
        <v>0</v>
      </c>
      <c r="AA108" s="547">
        <v>1</v>
      </c>
      <c r="AB108" s="548">
        <v>2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15</v>
      </c>
      <c r="E110" s="563">
        <f>SUM(Q110+S110+U110+W110+Y110+AA110+AC110+AE110+AG110+AI110+AK110+AM110)</f>
        <v>6</v>
      </c>
      <c r="F110" s="564">
        <f>SUM(R110+T110+V110+X110+Z110+AB110+AD110+AF110+AH110+AJ110+AL110+AN110)</f>
        <v>9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0</v>
      </c>
      <c r="Z110" s="548">
        <v>3</v>
      </c>
      <c r="AA110" s="547">
        <v>2</v>
      </c>
      <c r="AB110" s="548">
        <v>1</v>
      </c>
      <c r="AC110" s="547">
        <v>2</v>
      </c>
      <c r="AD110" s="548">
        <v>0</v>
      </c>
      <c r="AE110" s="547">
        <v>1</v>
      </c>
      <c r="AF110" s="548">
        <v>2</v>
      </c>
      <c r="AG110" s="547">
        <v>1</v>
      </c>
      <c r="AH110" s="548">
        <v>3</v>
      </c>
      <c r="AI110" s="547">
        <v>0</v>
      </c>
      <c r="AJ110" s="548">
        <v>0</v>
      </c>
      <c r="AK110" s="547">
        <v>0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8</v>
      </c>
      <c r="E111" s="563">
        <f t="shared" ref="E111:E114" si="107">SUM(Q111+S111+U111+W111+Y111+AA111+AC111+AE111+AG111+AI111+AK111+AM111)</f>
        <v>4</v>
      </c>
      <c r="F111" s="564">
        <f t="shared" ref="F111:F113" si="108">SUM(R111+T111+V111+X111+Z111+AB111+AD111+AF111+AH111+AJ111+AL111+AN111)</f>
        <v>4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0</v>
      </c>
      <c r="AB111" s="548">
        <v>1</v>
      </c>
      <c r="AC111" s="547">
        <v>1</v>
      </c>
      <c r="AD111" s="548">
        <v>0</v>
      </c>
      <c r="AE111" s="547">
        <v>1</v>
      </c>
      <c r="AF111" s="548">
        <v>2</v>
      </c>
      <c r="AG111" s="547">
        <v>1</v>
      </c>
      <c r="AH111" s="548">
        <v>0</v>
      </c>
      <c r="AI111" s="547">
        <v>1</v>
      </c>
      <c r="AJ111" s="548">
        <v>0</v>
      </c>
      <c r="AK111" s="547">
        <v>0</v>
      </c>
      <c r="AL111" s="548">
        <v>1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13</v>
      </c>
      <c r="E112" s="563">
        <f t="shared" si="107"/>
        <v>5</v>
      </c>
      <c r="F112" s="564">
        <f t="shared" si="108"/>
        <v>8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1</v>
      </c>
      <c r="X112" s="548">
        <v>1</v>
      </c>
      <c r="Y112" s="547">
        <v>0</v>
      </c>
      <c r="Z112" s="548">
        <v>1</v>
      </c>
      <c r="AA112" s="547">
        <v>1</v>
      </c>
      <c r="AB112" s="548">
        <v>3</v>
      </c>
      <c r="AC112" s="547">
        <v>1</v>
      </c>
      <c r="AD112" s="548">
        <v>1</v>
      </c>
      <c r="AE112" s="547">
        <v>1</v>
      </c>
      <c r="AF112" s="548">
        <v>2</v>
      </c>
      <c r="AG112" s="547">
        <v>1</v>
      </c>
      <c r="AH112" s="548">
        <v>0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>
        <v>0</v>
      </c>
      <c r="R113" s="548">
        <v>0</v>
      </c>
      <c r="S113" s="547">
        <v>0</v>
      </c>
      <c r="T113" s="548">
        <v>0</v>
      </c>
      <c r="U113" s="547">
        <v>0</v>
      </c>
      <c r="V113" s="548">
        <v>0</v>
      </c>
      <c r="W113" s="547">
        <v>0</v>
      </c>
      <c r="X113" s="548">
        <v>0</v>
      </c>
      <c r="Y113" s="547">
        <v>0</v>
      </c>
      <c r="Z113" s="548">
        <v>0</v>
      </c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106</v>
      </c>
      <c r="E119" s="563">
        <f>SUM(K119+M119+O119+Q119+S119+U119+W119+Y119+AA119+AC119+AE119+AG119+AI119+AK119+AM119)</f>
        <v>38</v>
      </c>
      <c r="F119" s="564">
        <f>SUM(L119+N119+P119+R119+T119+V119+X119+Z119+AB119+AD119+AF119+AH119+AJ119+AL119+AN119)</f>
        <v>68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1</v>
      </c>
      <c r="Z119" s="548">
        <v>1</v>
      </c>
      <c r="AA119" s="547">
        <v>0</v>
      </c>
      <c r="AB119" s="548">
        <v>5</v>
      </c>
      <c r="AC119" s="547">
        <v>17</v>
      </c>
      <c r="AD119" s="548">
        <v>28</v>
      </c>
      <c r="AE119" s="547">
        <v>3</v>
      </c>
      <c r="AF119" s="548">
        <v>7</v>
      </c>
      <c r="AG119" s="547">
        <v>10</v>
      </c>
      <c r="AH119" s="548">
        <v>8</v>
      </c>
      <c r="AI119" s="547">
        <v>7</v>
      </c>
      <c r="AJ119" s="548">
        <v>0</v>
      </c>
      <c r="AK119" s="547">
        <v>0</v>
      </c>
      <c r="AL119" s="548">
        <v>13</v>
      </c>
      <c r="AM119" s="547">
        <v>0</v>
      </c>
      <c r="AN119" s="549">
        <v>6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15</v>
      </c>
      <c r="E120" s="563">
        <f>SUM(G120+I120+K120+M120+O120+Q120+S120+U120+W120+Y120+AA120+AC120+AE120+AG120+AI120+AK120+AM120)</f>
        <v>1</v>
      </c>
      <c r="F120" s="564">
        <f>SUM(H120+J120+L120+N120+P120+R120+T120+V120+X120+Z120+AB120+AD120+AF120+AH120+AJ120+AL120+AN120)</f>
        <v>14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1</v>
      </c>
      <c r="W120" s="547">
        <v>0</v>
      </c>
      <c r="X120" s="548">
        <v>0</v>
      </c>
      <c r="Y120" s="547">
        <v>0</v>
      </c>
      <c r="Z120" s="548">
        <v>1</v>
      </c>
      <c r="AA120" s="547">
        <v>0</v>
      </c>
      <c r="AB120" s="548">
        <v>0</v>
      </c>
      <c r="AC120" s="547">
        <v>0</v>
      </c>
      <c r="AD120" s="548">
        <v>4</v>
      </c>
      <c r="AE120" s="547">
        <v>0</v>
      </c>
      <c r="AF120" s="548">
        <v>2</v>
      </c>
      <c r="AG120" s="547">
        <v>0</v>
      </c>
      <c r="AH120" s="548">
        <v>4</v>
      </c>
      <c r="AI120" s="547">
        <v>1</v>
      </c>
      <c r="AJ120" s="548">
        <v>0</v>
      </c>
      <c r="AK120" s="547">
        <v>0</v>
      </c>
      <c r="AL120" s="548">
        <v>2</v>
      </c>
      <c r="AM120" s="547">
        <v>0</v>
      </c>
      <c r="AN120" s="549">
        <v>0</v>
      </c>
      <c r="AO120" s="550">
        <v>0</v>
      </c>
      <c r="AP120" s="559">
        <v>1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0</v>
      </c>
      <c r="E121" s="563">
        <f>SUM(Q121+S121+U121+W121+Y121+AA121+AC121+AE121+AG121+AI121+AK121+AM121)</f>
        <v>0</v>
      </c>
      <c r="F121" s="564">
        <f>SUM(R121+T121+V121+X121+Z121+AB121+AD121+AF121+AH121+AJ121+AL121+AN121)</f>
        <v>0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/>
      <c r="T121" s="548"/>
      <c r="U121" s="547"/>
      <c r="V121" s="548"/>
      <c r="W121" s="547"/>
      <c r="X121" s="548"/>
      <c r="Y121" s="547"/>
      <c r="Z121" s="548"/>
      <c r="AA121" s="547"/>
      <c r="AB121" s="548"/>
      <c r="AC121" s="547"/>
      <c r="AD121" s="548"/>
      <c r="AE121" s="547"/>
      <c r="AF121" s="548"/>
      <c r="AG121" s="547"/>
      <c r="AH121" s="548"/>
      <c r="AI121" s="547"/>
      <c r="AJ121" s="548"/>
      <c r="AK121" s="547"/>
      <c r="AL121" s="548"/>
      <c r="AM121" s="547"/>
      <c r="AN121" s="549"/>
      <c r="AO121" s="594"/>
      <c r="AP121" s="559"/>
      <c r="AQ121" s="559"/>
      <c r="AR121" s="602"/>
      <c r="AS121" s="559"/>
      <c r="AT121" s="559"/>
      <c r="AU121" s="559"/>
      <c r="AV121" s="559"/>
      <c r="AW121" s="559"/>
      <c r="AX121" s="25"/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2</v>
      </c>
      <c r="E123" s="563">
        <f t="shared" ref="E123:F127" si="111">SUM(Y123+AA123+AC123+AE123+AG123+AI123+AK123+AM123)</f>
        <v>0</v>
      </c>
      <c r="F123" s="564">
        <f t="shared" si="111"/>
        <v>2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0</v>
      </c>
      <c r="AE123" s="547">
        <v>0</v>
      </c>
      <c r="AF123" s="548">
        <v>2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2</v>
      </c>
      <c r="E124" s="563">
        <f t="shared" si="111"/>
        <v>1</v>
      </c>
      <c r="F124" s="564">
        <f t="shared" si="111"/>
        <v>1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1</v>
      </c>
      <c r="AE124" s="547">
        <v>0</v>
      </c>
      <c r="AF124" s="548">
        <v>0</v>
      </c>
      <c r="AG124" s="547">
        <v>0</v>
      </c>
      <c r="AH124" s="548">
        <v>0</v>
      </c>
      <c r="AI124" s="547">
        <v>1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>
        <v>0</v>
      </c>
      <c r="AR125" s="559"/>
      <c r="AS125" s="559"/>
      <c r="AT125" s="559"/>
      <c r="AU125" s="559"/>
      <c r="AV125" s="559"/>
      <c r="AW125" s="559"/>
      <c r="AX125" s="25">
        <v>0</v>
      </c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3</v>
      </c>
      <c r="E126" s="563">
        <f>SUM(Q126+S126+U126+W126+Y126+AA126+AC126+AE126+AG126+AI126+AK126+AM126)</f>
        <v>2</v>
      </c>
      <c r="F126" s="564">
        <f>SUM(R126+T126+V126+X126+Z126+AB126+AD126+AF126+AH126+AJ126+AL126+AN126)</f>
        <v>1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1</v>
      </c>
      <c r="AH126" s="548">
        <v>0</v>
      </c>
      <c r="AI126" s="547">
        <v>0</v>
      </c>
      <c r="AJ126" s="548">
        <v>1</v>
      </c>
      <c r="AK126" s="547">
        <v>0</v>
      </c>
      <c r="AL126" s="548">
        <v>0</v>
      </c>
      <c r="AM126" s="547">
        <v>1</v>
      </c>
      <c r="AN126" s="549">
        <v>0</v>
      </c>
      <c r="AO126" s="550"/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1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9</v>
      </c>
      <c r="E130" s="563">
        <f t="shared" si="114"/>
        <v>4</v>
      </c>
      <c r="F130" s="564">
        <f t="shared" si="115"/>
        <v>5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1</v>
      </c>
      <c r="Y130" s="547">
        <v>1</v>
      </c>
      <c r="Z130" s="548">
        <v>0</v>
      </c>
      <c r="AA130" s="547">
        <v>0</v>
      </c>
      <c r="AB130" s="548">
        <v>0</v>
      </c>
      <c r="AC130" s="547">
        <v>0</v>
      </c>
      <c r="AD130" s="548">
        <v>1</v>
      </c>
      <c r="AE130" s="547">
        <v>0</v>
      </c>
      <c r="AF130" s="548">
        <v>2</v>
      </c>
      <c r="AG130" s="547">
        <v>1</v>
      </c>
      <c r="AH130" s="548">
        <v>0</v>
      </c>
      <c r="AI130" s="547">
        <v>1</v>
      </c>
      <c r="AJ130" s="548">
        <v>0</v>
      </c>
      <c r="AK130" s="547">
        <v>1</v>
      </c>
      <c r="AL130" s="548">
        <v>1</v>
      </c>
      <c r="AM130" s="547">
        <v>0</v>
      </c>
      <c r="AN130" s="549">
        <v>0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12</v>
      </c>
      <c r="E131" s="563">
        <f t="shared" si="114"/>
        <v>4</v>
      </c>
      <c r="F131" s="564">
        <f t="shared" si="115"/>
        <v>8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0</v>
      </c>
      <c r="Z131" s="548">
        <v>0</v>
      </c>
      <c r="AA131" s="547">
        <v>1</v>
      </c>
      <c r="AB131" s="548">
        <v>0</v>
      </c>
      <c r="AC131" s="547">
        <v>0</v>
      </c>
      <c r="AD131" s="548">
        <v>2</v>
      </c>
      <c r="AE131" s="547">
        <v>1</v>
      </c>
      <c r="AF131" s="548">
        <v>1</v>
      </c>
      <c r="AG131" s="547">
        <v>0</v>
      </c>
      <c r="AH131" s="548">
        <v>1</v>
      </c>
      <c r="AI131" s="547">
        <v>0</v>
      </c>
      <c r="AJ131" s="548">
        <v>0</v>
      </c>
      <c r="AK131" s="547">
        <v>1</v>
      </c>
      <c r="AL131" s="548">
        <v>2</v>
      </c>
      <c r="AM131" s="547">
        <v>1</v>
      </c>
      <c r="AN131" s="549">
        <v>2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>
        <v>0</v>
      </c>
      <c r="H132" s="601">
        <v>0</v>
      </c>
      <c r="I132" s="600">
        <v>0</v>
      </c>
      <c r="J132" s="603">
        <v>0</v>
      </c>
      <c r="K132" s="600">
        <v>0</v>
      </c>
      <c r="L132" s="601">
        <v>0</v>
      </c>
      <c r="M132" s="600">
        <v>0</v>
      </c>
      <c r="N132" s="601">
        <v>0</v>
      </c>
      <c r="O132" s="604">
        <v>0</v>
      </c>
      <c r="P132" s="548">
        <v>0</v>
      </c>
      <c r="Q132" s="547">
        <v>0</v>
      </c>
      <c r="R132" s="548">
        <v>0</v>
      </c>
      <c r="S132" s="547">
        <v>0</v>
      </c>
      <c r="T132" s="601">
        <v>0</v>
      </c>
      <c r="U132" s="604">
        <v>0</v>
      </c>
      <c r="V132" s="548">
        <v>0</v>
      </c>
      <c r="W132" s="547">
        <v>0</v>
      </c>
      <c r="X132" s="548">
        <v>0</v>
      </c>
      <c r="Y132" s="547">
        <v>0</v>
      </c>
      <c r="Z132" s="548">
        <v>0</v>
      </c>
      <c r="AA132" s="547">
        <v>0</v>
      </c>
      <c r="AB132" s="548">
        <v>0</v>
      </c>
      <c r="AC132" s="547">
        <v>0</v>
      </c>
      <c r="AD132" s="548">
        <v>0</v>
      </c>
      <c r="AE132" s="547">
        <v>0</v>
      </c>
      <c r="AF132" s="548">
        <v>0</v>
      </c>
      <c r="AG132" s="547">
        <v>0</v>
      </c>
      <c r="AH132" s="548">
        <v>0</v>
      </c>
      <c r="AI132" s="547">
        <v>0</v>
      </c>
      <c r="AJ132" s="548">
        <v>0</v>
      </c>
      <c r="AK132" s="547">
        <v>0</v>
      </c>
      <c r="AL132" s="548">
        <v>0</v>
      </c>
      <c r="AM132" s="547">
        <v>0</v>
      </c>
      <c r="AN132" s="549">
        <v>0</v>
      </c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>
        <v>0</v>
      </c>
      <c r="H133" s="548">
        <v>0</v>
      </c>
      <c r="I133" s="558">
        <v>0</v>
      </c>
      <c r="J133" s="567">
        <v>0</v>
      </c>
      <c r="K133" s="558">
        <v>0</v>
      </c>
      <c r="L133" s="548">
        <v>0</v>
      </c>
      <c r="M133" s="558">
        <v>0</v>
      </c>
      <c r="N133" s="548">
        <v>0</v>
      </c>
      <c r="O133" s="547">
        <v>0</v>
      </c>
      <c r="P133" s="548">
        <v>0</v>
      </c>
      <c r="Q133" s="547">
        <v>0</v>
      </c>
      <c r="R133" s="548">
        <v>0</v>
      </c>
      <c r="S133" s="547">
        <v>0</v>
      </c>
      <c r="T133" s="548">
        <v>0</v>
      </c>
      <c r="U133" s="547">
        <v>0</v>
      </c>
      <c r="V133" s="548">
        <v>0</v>
      </c>
      <c r="W133" s="547">
        <v>0</v>
      </c>
      <c r="X133" s="548">
        <v>0</v>
      </c>
      <c r="Y133" s="547">
        <v>0</v>
      </c>
      <c r="Z133" s="548">
        <v>0</v>
      </c>
      <c r="AA133" s="547">
        <v>0</v>
      </c>
      <c r="AB133" s="548">
        <v>0</v>
      </c>
      <c r="AC133" s="547">
        <v>0</v>
      </c>
      <c r="AD133" s="548">
        <v>0</v>
      </c>
      <c r="AE133" s="547">
        <v>0</v>
      </c>
      <c r="AF133" s="548">
        <v>0</v>
      </c>
      <c r="AG133" s="547">
        <v>0</v>
      </c>
      <c r="AH133" s="548">
        <v>0</v>
      </c>
      <c r="AI133" s="547">
        <v>0</v>
      </c>
      <c r="AJ133" s="548">
        <v>0</v>
      </c>
      <c r="AK133" s="547">
        <v>0</v>
      </c>
      <c r="AL133" s="548">
        <v>0</v>
      </c>
      <c r="AM133" s="547">
        <v>0</v>
      </c>
      <c r="AN133" s="549">
        <v>0</v>
      </c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>
        <v>0</v>
      </c>
      <c r="H134" s="548">
        <v>0</v>
      </c>
      <c r="I134" s="558">
        <v>0</v>
      </c>
      <c r="J134" s="567">
        <v>0</v>
      </c>
      <c r="K134" s="558">
        <v>0</v>
      </c>
      <c r="L134" s="548">
        <v>0</v>
      </c>
      <c r="M134" s="558">
        <v>0</v>
      </c>
      <c r="N134" s="548">
        <v>0</v>
      </c>
      <c r="O134" s="547">
        <v>0</v>
      </c>
      <c r="P134" s="548">
        <v>0</v>
      </c>
      <c r="Q134" s="547">
        <v>0</v>
      </c>
      <c r="R134" s="548">
        <v>0</v>
      </c>
      <c r="S134" s="547">
        <v>0</v>
      </c>
      <c r="T134" s="548">
        <v>0</v>
      </c>
      <c r="U134" s="547">
        <v>0</v>
      </c>
      <c r="V134" s="548">
        <v>0</v>
      </c>
      <c r="W134" s="547">
        <v>0</v>
      </c>
      <c r="X134" s="548">
        <v>0</v>
      </c>
      <c r="Y134" s="547">
        <v>0</v>
      </c>
      <c r="Z134" s="548">
        <v>0</v>
      </c>
      <c r="AA134" s="547">
        <v>0</v>
      </c>
      <c r="AB134" s="548">
        <v>0</v>
      </c>
      <c r="AC134" s="547">
        <v>0</v>
      </c>
      <c r="AD134" s="548">
        <v>0</v>
      </c>
      <c r="AE134" s="547">
        <v>0</v>
      </c>
      <c r="AF134" s="548">
        <v>0</v>
      </c>
      <c r="AG134" s="547">
        <v>0</v>
      </c>
      <c r="AH134" s="548">
        <v>0</v>
      </c>
      <c r="AI134" s="547">
        <v>0</v>
      </c>
      <c r="AJ134" s="548">
        <v>0</v>
      </c>
      <c r="AK134" s="547">
        <v>0</v>
      </c>
      <c r="AL134" s="548">
        <v>0</v>
      </c>
      <c r="AM134" s="547">
        <v>0</v>
      </c>
      <c r="AN134" s="549">
        <v>0</v>
      </c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>
        <v>0</v>
      </c>
      <c r="H135" s="177">
        <v>0</v>
      </c>
      <c r="I135" s="175">
        <v>0</v>
      </c>
      <c r="J135" s="210">
        <v>0</v>
      </c>
      <c r="K135" s="175">
        <v>0</v>
      </c>
      <c r="L135" s="548">
        <v>0</v>
      </c>
      <c r="M135" s="558">
        <v>0</v>
      </c>
      <c r="N135" s="548">
        <v>0</v>
      </c>
      <c r="O135" s="547">
        <v>0</v>
      </c>
      <c r="P135" s="548">
        <v>0</v>
      </c>
      <c r="Q135" s="547">
        <v>0</v>
      </c>
      <c r="R135" s="548">
        <v>0</v>
      </c>
      <c r="S135" s="547">
        <v>0</v>
      </c>
      <c r="T135" s="548">
        <v>0</v>
      </c>
      <c r="U135" s="547">
        <v>0</v>
      </c>
      <c r="V135" s="548">
        <v>0</v>
      </c>
      <c r="W135" s="547">
        <v>0</v>
      </c>
      <c r="X135" s="548">
        <v>0</v>
      </c>
      <c r="Y135" s="547">
        <v>0</v>
      </c>
      <c r="Z135" s="548">
        <v>0</v>
      </c>
      <c r="AA135" s="547">
        <v>0</v>
      </c>
      <c r="AB135" s="548">
        <v>0</v>
      </c>
      <c r="AC135" s="547">
        <v>0</v>
      </c>
      <c r="AD135" s="548">
        <v>0</v>
      </c>
      <c r="AE135" s="547">
        <v>0</v>
      </c>
      <c r="AF135" s="548">
        <v>0</v>
      </c>
      <c r="AG135" s="547">
        <v>0</v>
      </c>
      <c r="AH135" s="548">
        <v>0</v>
      </c>
      <c r="AI135" s="547">
        <v>0</v>
      </c>
      <c r="AJ135" s="548">
        <v>0</v>
      </c>
      <c r="AK135" s="547">
        <v>0</v>
      </c>
      <c r="AL135" s="548">
        <v>0</v>
      </c>
      <c r="AM135" s="547">
        <v>0</v>
      </c>
      <c r="AN135" s="549">
        <v>0</v>
      </c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3</v>
      </c>
      <c r="E138" s="563">
        <f t="shared" si="114"/>
        <v>0</v>
      </c>
      <c r="F138" s="564">
        <f t="shared" si="115"/>
        <v>3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1</v>
      </c>
      <c r="AA138" s="547">
        <v>0</v>
      </c>
      <c r="AB138" s="548">
        <v>1</v>
      </c>
      <c r="AC138" s="547">
        <v>0</v>
      </c>
      <c r="AD138" s="548">
        <v>0</v>
      </c>
      <c r="AE138" s="547">
        <v>0</v>
      </c>
      <c r="AF138" s="548">
        <v>1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559" t="s">
        <v>4</v>
      </c>
      <c r="B143" s="1553"/>
      <c r="C143" s="1546"/>
      <c r="D143" s="881">
        <f t="shared" si="101"/>
        <v>318</v>
      </c>
      <c r="E143" s="950">
        <f t="shared" si="114"/>
        <v>138</v>
      </c>
      <c r="F143" s="882">
        <f>SUM(H143+J143+L143+N143+P143+R143+T143+V143+X143+Z143+AB143+AD143+AF143+AH143+AJ143+AL143+AN143)</f>
        <v>180</v>
      </c>
      <c r="G143" s="881">
        <f>SUM(G91:G103,G105:G109,G115:G117,G120,G128:G142)</f>
        <v>9</v>
      </c>
      <c r="H143" s="883">
        <f>SUM(H91:H103,H105:H109,H115:H117,H120,H128:H142)</f>
        <v>3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1</v>
      </c>
      <c r="L143" s="883">
        <f t="shared" si="117"/>
        <v>0</v>
      </c>
      <c r="M143" s="885">
        <f t="shared" si="117"/>
        <v>1</v>
      </c>
      <c r="N143" s="886">
        <f t="shared" si="117"/>
        <v>2</v>
      </c>
      <c r="O143" s="885">
        <f t="shared" si="117"/>
        <v>0</v>
      </c>
      <c r="P143" s="886">
        <f t="shared" si="117"/>
        <v>0</v>
      </c>
      <c r="Q143" s="885">
        <f>SUM(Q91:Q103,Q105:Q117,Q119:Q121,Q126,Q128:Q142)</f>
        <v>3</v>
      </c>
      <c r="R143" s="956">
        <f>SUM(R91:R103,R105:R117,R119:R121,R126,R128:R142)</f>
        <v>1</v>
      </c>
      <c r="S143" s="885">
        <f t="shared" ref="S143:X143" si="118">SUM(S91:S103,S105:S121,S126,S128:S142)</f>
        <v>2</v>
      </c>
      <c r="T143" s="886">
        <f t="shared" si="118"/>
        <v>1</v>
      </c>
      <c r="U143" s="885">
        <f t="shared" si="118"/>
        <v>5</v>
      </c>
      <c r="V143" s="886">
        <f t="shared" si="118"/>
        <v>11</v>
      </c>
      <c r="W143" s="885">
        <f t="shared" si="118"/>
        <v>13</v>
      </c>
      <c r="X143" s="886">
        <f t="shared" si="118"/>
        <v>4</v>
      </c>
      <c r="Y143" s="885">
        <f>SUM(Y91:Y142)</f>
        <v>17</v>
      </c>
      <c r="Z143" s="886">
        <f>SUM(Z91:Z142)</f>
        <v>21</v>
      </c>
      <c r="AA143" s="885">
        <f t="shared" ref="AA143:AN143" si="119">SUM(AA91:AA104,AA106:AA112,AA114:AA142)</f>
        <v>19</v>
      </c>
      <c r="AB143" s="886">
        <f t="shared" si="119"/>
        <v>14</v>
      </c>
      <c r="AC143" s="885">
        <f t="shared" si="119"/>
        <v>25</v>
      </c>
      <c r="AD143" s="886">
        <f t="shared" si="119"/>
        <v>43</v>
      </c>
      <c r="AE143" s="885">
        <f t="shared" si="119"/>
        <v>7</v>
      </c>
      <c r="AF143" s="886">
        <f t="shared" si="119"/>
        <v>25</v>
      </c>
      <c r="AG143" s="885">
        <f t="shared" si="119"/>
        <v>15</v>
      </c>
      <c r="AH143" s="886">
        <f t="shared" si="119"/>
        <v>20</v>
      </c>
      <c r="AI143" s="885">
        <f t="shared" si="119"/>
        <v>12</v>
      </c>
      <c r="AJ143" s="886">
        <f t="shared" si="119"/>
        <v>2</v>
      </c>
      <c r="AK143" s="885">
        <f t="shared" si="119"/>
        <v>6</v>
      </c>
      <c r="AL143" s="886">
        <f t="shared" si="119"/>
        <v>23</v>
      </c>
      <c r="AM143" s="885">
        <f t="shared" si="119"/>
        <v>3</v>
      </c>
      <c r="AN143" s="886">
        <f t="shared" si="119"/>
        <v>10</v>
      </c>
      <c r="AO143" s="888">
        <f>SUM(AO91:AO103,AO105:AO120,AO128:AO142,AO126)</f>
        <v>0</v>
      </c>
      <c r="AP143" s="889">
        <f>SUM(AP91:AP142)</f>
        <v>2</v>
      </c>
      <c r="AQ143" s="889">
        <f>SUM(AQ91:AQ142)</f>
        <v>0</v>
      </c>
      <c r="AR143" s="889">
        <f>SUM(AR91:AR104,AR106:AR112,AR114:AR142)</f>
        <v>0</v>
      </c>
      <c r="AS143" s="889">
        <f>SUM(AS91:AS142)</f>
        <v>0</v>
      </c>
      <c r="AT143" s="889">
        <f t="shared" ref="AT143:AW143" si="120">SUM(AT91:AT142)</f>
        <v>0</v>
      </c>
      <c r="AU143" s="889">
        <f t="shared" si="120"/>
        <v>0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72</v>
      </c>
      <c r="C150" s="242"/>
      <c r="D150" s="602">
        <v>51</v>
      </c>
      <c r="E150" s="607">
        <v>21</v>
      </c>
      <c r="F150" s="604">
        <v>0</v>
      </c>
      <c r="G150" s="602">
        <v>32</v>
      </c>
      <c r="H150" s="240">
        <v>0</v>
      </c>
      <c r="I150" s="236">
        <f t="shared" si="122"/>
        <v>11</v>
      </c>
      <c r="J150" s="600">
        <v>6</v>
      </c>
      <c r="K150" s="607">
        <v>5</v>
      </c>
      <c r="L150" s="608">
        <v>0</v>
      </c>
      <c r="M150" s="602">
        <v>1</v>
      </c>
      <c r="N150" s="241">
        <v>0</v>
      </c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949" t="s">
        <v>4</v>
      </c>
      <c r="B158" s="957">
        <f>SUM(B148:B157)</f>
        <v>72</v>
      </c>
      <c r="C158" s="851">
        <f>SUM(C148:C157)</f>
        <v>0</v>
      </c>
      <c r="D158" s="852">
        <f>SUM(D148:D157)</f>
        <v>51</v>
      </c>
      <c r="E158" s="864">
        <f>SUM(E148:E157)</f>
        <v>21</v>
      </c>
      <c r="F158" s="953">
        <f>SUM(F149,F150,F153,F155,F157)</f>
        <v>0</v>
      </c>
      <c r="G158" s="852">
        <f>SUM(G148:G157)</f>
        <v>32</v>
      </c>
      <c r="H158" s="866">
        <f>SUM(H148:H157)</f>
        <v>0</v>
      </c>
      <c r="I158" s="853">
        <f>SUM(I148:I157)</f>
        <v>11</v>
      </c>
      <c r="J158" s="851">
        <f>SUM(J148:J157)</f>
        <v>6</v>
      </c>
      <c r="K158" s="864">
        <f>SUM(K148:K157)</f>
        <v>5</v>
      </c>
      <c r="L158" s="865" cm="1">
        <f t="array" ref="L158">SUM(L149:L150+L153+L155+L157)</f>
        <v>0</v>
      </c>
      <c r="M158" s="852">
        <f>SUM(M148:M157)</f>
        <v>1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559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560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23" t="s">
        <v>14</v>
      </c>
      <c r="H161" s="1557"/>
      <c r="I161" s="1559" t="s">
        <v>15</v>
      </c>
      <c r="J161" s="1546"/>
      <c r="K161" s="1553" t="s">
        <v>16</v>
      </c>
      <c r="L161" s="1546"/>
      <c r="M161" s="1559" t="s">
        <v>17</v>
      </c>
      <c r="N161" s="1546"/>
      <c r="O161" s="1559" t="s">
        <v>18</v>
      </c>
      <c r="P161" s="1546"/>
      <c r="Q161" s="1559" t="s">
        <v>19</v>
      </c>
      <c r="R161" s="1546"/>
      <c r="S161" s="1559" t="s">
        <v>20</v>
      </c>
      <c r="T161" s="1546"/>
      <c r="U161" s="1559" t="s">
        <v>21</v>
      </c>
      <c r="V161" s="1546"/>
      <c r="W161" s="1559" t="s">
        <v>22</v>
      </c>
      <c r="X161" s="1546"/>
      <c r="Y161" s="1559" t="s">
        <v>23</v>
      </c>
      <c r="Z161" s="1550"/>
      <c r="AA161" s="1559" t="s">
        <v>24</v>
      </c>
      <c r="AB161" s="1550"/>
      <c r="AC161" s="1559" t="s">
        <v>25</v>
      </c>
      <c r="AD161" s="1550"/>
      <c r="AE161" s="1559" t="s">
        <v>26</v>
      </c>
      <c r="AF161" s="1550"/>
      <c r="AG161" s="1559" t="s">
        <v>27</v>
      </c>
      <c r="AH161" s="1550"/>
      <c r="AI161" s="1559" t="s">
        <v>28</v>
      </c>
      <c r="AJ161" s="1550"/>
      <c r="AK161" s="1559" t="s">
        <v>29</v>
      </c>
      <c r="AL161" s="1550"/>
      <c r="AM161" s="1559" t="s">
        <v>30</v>
      </c>
      <c r="AN161" s="1550"/>
      <c r="AO161" s="1559" t="s">
        <v>31</v>
      </c>
      <c r="AP161" s="1627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947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945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266</v>
      </c>
      <c r="E163" s="844">
        <f>SUM(G163+I163+K163+M163+O163+Q163+S163+U163+W163+Y163+AA163+AC163+AE163+AG163+AI163+AK163+AM163+AO163)</f>
        <v>160</v>
      </c>
      <c r="F163" s="45">
        <f>SUM(H163+J163+L163+N163+P163+R163+T163+V163+X163+Z163+AB163+AD163+AF163+AH163+AJ163+AL163+AN163+AP163)</f>
        <v>106</v>
      </c>
      <c r="G163" s="689">
        <v>0</v>
      </c>
      <c r="H163" s="47">
        <v>0</v>
      </c>
      <c r="I163" s="834">
        <v>2</v>
      </c>
      <c r="J163" s="47">
        <v>0</v>
      </c>
      <c r="K163" s="834">
        <v>0</v>
      </c>
      <c r="L163" s="47">
        <v>0</v>
      </c>
      <c r="M163" s="834">
        <v>3</v>
      </c>
      <c r="N163" s="47">
        <v>0</v>
      </c>
      <c r="O163" s="52">
        <v>8</v>
      </c>
      <c r="P163" s="47">
        <v>3</v>
      </c>
      <c r="Q163" s="52">
        <v>1</v>
      </c>
      <c r="R163" s="47">
        <v>0</v>
      </c>
      <c r="S163" s="52">
        <v>4</v>
      </c>
      <c r="T163" s="47">
        <v>3</v>
      </c>
      <c r="U163" s="834">
        <v>3</v>
      </c>
      <c r="V163" s="47">
        <v>2</v>
      </c>
      <c r="W163" s="834">
        <v>8</v>
      </c>
      <c r="X163" s="47">
        <v>9</v>
      </c>
      <c r="Y163" s="834">
        <v>15</v>
      </c>
      <c r="Z163" s="47">
        <v>5</v>
      </c>
      <c r="AA163" s="834">
        <v>21</v>
      </c>
      <c r="AB163" s="47">
        <v>15</v>
      </c>
      <c r="AC163" s="834">
        <v>5</v>
      </c>
      <c r="AD163" s="47">
        <v>1</v>
      </c>
      <c r="AE163" s="834">
        <v>3</v>
      </c>
      <c r="AF163" s="47">
        <v>10</v>
      </c>
      <c r="AG163" s="834">
        <v>4</v>
      </c>
      <c r="AH163" s="47">
        <v>13</v>
      </c>
      <c r="AI163" s="834">
        <v>0</v>
      </c>
      <c r="AJ163" s="47">
        <v>2</v>
      </c>
      <c r="AK163" s="834">
        <v>50</v>
      </c>
      <c r="AL163" s="47">
        <v>36</v>
      </c>
      <c r="AM163" s="834">
        <v>31</v>
      </c>
      <c r="AN163" s="47">
        <v>6</v>
      </c>
      <c r="AO163" s="834">
        <v>2</v>
      </c>
      <c r="AP163" s="50">
        <v>1</v>
      </c>
      <c r="AQ163" s="691">
        <v>2</v>
      </c>
      <c r="AR163" s="22">
        <v>0</v>
      </c>
      <c r="AS163" s="22">
        <v>78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65</v>
      </c>
      <c r="E164" s="563">
        <f t="shared" ref="E164:E173" si="130">SUM(G164+I164+K164+M164+O164+Q164+S164+U164+W164+Y164+AA164+AC164+AE164+AG164+AI164+AK164+AM164+AO164)</f>
        <v>31</v>
      </c>
      <c r="F164" s="564">
        <f t="shared" ref="F164:F173" si="131">SUM(H164+J164+L164+N164+P164+R164+T164+V164+X164+Z164+AB164+AD164+AF164+AH164+AJ164+AL164+AN164+AP164)</f>
        <v>34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1</v>
      </c>
      <c r="N164" s="548">
        <v>0</v>
      </c>
      <c r="O164" s="559">
        <v>0</v>
      </c>
      <c r="P164" s="548">
        <v>0</v>
      </c>
      <c r="Q164" s="559">
        <v>0</v>
      </c>
      <c r="R164" s="548">
        <v>2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10</v>
      </c>
      <c r="Z164" s="548">
        <v>12</v>
      </c>
      <c r="AA164" s="547">
        <v>16</v>
      </c>
      <c r="AB164" s="548">
        <v>16</v>
      </c>
      <c r="AC164" s="547">
        <v>4</v>
      </c>
      <c r="AD164" s="548">
        <v>0</v>
      </c>
      <c r="AE164" s="547">
        <v>0</v>
      </c>
      <c r="AF164" s="548">
        <v>0</v>
      </c>
      <c r="AG164" s="547">
        <v>0</v>
      </c>
      <c r="AH164" s="548">
        <v>4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37</v>
      </c>
      <c r="E166" s="563">
        <f t="shared" si="130"/>
        <v>19</v>
      </c>
      <c r="F166" s="564">
        <f t="shared" si="131"/>
        <v>18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2</v>
      </c>
      <c r="W166" s="547">
        <v>3</v>
      </c>
      <c r="X166" s="548">
        <v>2</v>
      </c>
      <c r="Y166" s="547">
        <v>8</v>
      </c>
      <c r="Z166" s="548">
        <v>4</v>
      </c>
      <c r="AA166" s="547">
        <v>8</v>
      </c>
      <c r="AB166" s="548">
        <v>9</v>
      </c>
      <c r="AC166" s="547">
        <v>0</v>
      </c>
      <c r="AD166" s="548">
        <v>1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2</v>
      </c>
      <c r="AR166" s="22">
        <v>0</v>
      </c>
      <c r="AS166" s="22">
        <v>0</v>
      </c>
      <c r="AT166" s="22">
        <v>0</v>
      </c>
      <c r="AU166" s="22">
        <v>2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101</v>
      </c>
      <c r="E167" s="563">
        <f t="shared" si="130"/>
        <v>45</v>
      </c>
      <c r="F167" s="564">
        <f t="shared" si="131"/>
        <v>56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2</v>
      </c>
      <c r="R167" s="548">
        <v>0</v>
      </c>
      <c r="S167" s="559">
        <v>2</v>
      </c>
      <c r="T167" s="548">
        <v>0</v>
      </c>
      <c r="U167" s="547">
        <v>1</v>
      </c>
      <c r="V167" s="548">
        <v>3</v>
      </c>
      <c r="W167" s="547">
        <v>2</v>
      </c>
      <c r="X167" s="548">
        <v>5</v>
      </c>
      <c r="Y167" s="547">
        <v>12</v>
      </c>
      <c r="Z167" s="548">
        <v>6</v>
      </c>
      <c r="AA167" s="547">
        <v>14</v>
      </c>
      <c r="AB167" s="548">
        <v>20</v>
      </c>
      <c r="AC167" s="547">
        <v>4</v>
      </c>
      <c r="AD167" s="548">
        <v>9</v>
      </c>
      <c r="AE167" s="547">
        <v>1</v>
      </c>
      <c r="AF167" s="548">
        <v>4</v>
      </c>
      <c r="AG167" s="547">
        <v>1</v>
      </c>
      <c r="AH167" s="548">
        <v>3</v>
      </c>
      <c r="AI167" s="547">
        <v>1</v>
      </c>
      <c r="AJ167" s="548">
        <v>0</v>
      </c>
      <c r="AK167" s="547">
        <v>1</v>
      </c>
      <c r="AL167" s="548">
        <v>3</v>
      </c>
      <c r="AM167" s="547">
        <v>3</v>
      </c>
      <c r="AN167" s="548">
        <v>2</v>
      </c>
      <c r="AO167" s="547">
        <v>1</v>
      </c>
      <c r="AP167" s="549">
        <v>1</v>
      </c>
      <c r="AQ167" s="550">
        <v>3</v>
      </c>
      <c r="AR167" s="22">
        <v>0</v>
      </c>
      <c r="AS167" s="22">
        <v>0</v>
      </c>
      <c r="AT167" s="22">
        <v>0</v>
      </c>
      <c r="AU167" s="22">
        <v>3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16</v>
      </c>
      <c r="E168" s="563">
        <f t="shared" si="130"/>
        <v>7</v>
      </c>
      <c r="F168" s="564">
        <f t="shared" si="131"/>
        <v>9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1</v>
      </c>
      <c r="X168" s="548">
        <v>0</v>
      </c>
      <c r="Y168" s="547">
        <v>3</v>
      </c>
      <c r="Z168" s="548">
        <v>5</v>
      </c>
      <c r="AA168" s="547">
        <v>2</v>
      </c>
      <c r="AB168" s="548">
        <v>0</v>
      </c>
      <c r="AC168" s="547">
        <v>0</v>
      </c>
      <c r="AD168" s="548">
        <v>2</v>
      </c>
      <c r="AE168" s="547">
        <v>0</v>
      </c>
      <c r="AF168" s="548">
        <v>2</v>
      </c>
      <c r="AG168" s="547">
        <v>0</v>
      </c>
      <c r="AH168" s="548">
        <v>0</v>
      </c>
      <c r="AI168" s="547">
        <v>0</v>
      </c>
      <c r="AJ168" s="548">
        <v>0</v>
      </c>
      <c r="AK168" s="547">
        <v>1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1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16</v>
      </c>
      <c r="E169" s="563">
        <f t="shared" si="130"/>
        <v>4</v>
      </c>
      <c r="F169" s="564">
        <f t="shared" si="131"/>
        <v>12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1</v>
      </c>
      <c r="T169" s="548">
        <v>0</v>
      </c>
      <c r="U169" s="547">
        <v>0</v>
      </c>
      <c r="V169" s="548">
        <v>0</v>
      </c>
      <c r="W169" s="547">
        <v>0</v>
      </c>
      <c r="X169" s="548">
        <v>3</v>
      </c>
      <c r="Y169" s="547">
        <v>0</v>
      </c>
      <c r="Z169" s="548">
        <v>1</v>
      </c>
      <c r="AA169" s="547">
        <v>2</v>
      </c>
      <c r="AB169" s="548">
        <v>1</v>
      </c>
      <c r="AC169" s="547">
        <v>0</v>
      </c>
      <c r="AD169" s="548">
        <v>3</v>
      </c>
      <c r="AE169" s="547">
        <v>0</v>
      </c>
      <c r="AF169" s="548">
        <v>1</v>
      </c>
      <c r="AG169" s="547">
        <v>0</v>
      </c>
      <c r="AH169" s="548">
        <v>1</v>
      </c>
      <c r="AI169" s="547">
        <v>1</v>
      </c>
      <c r="AJ169" s="548">
        <v>0</v>
      </c>
      <c r="AK169" s="547">
        <v>0</v>
      </c>
      <c r="AL169" s="548">
        <v>1</v>
      </c>
      <c r="AM169" s="547">
        <v>0</v>
      </c>
      <c r="AN169" s="548">
        <v>1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18</v>
      </c>
      <c r="E170" s="563">
        <f t="shared" si="130"/>
        <v>2</v>
      </c>
      <c r="F170" s="564">
        <f t="shared" si="131"/>
        <v>16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4</v>
      </c>
      <c r="Y170" s="547">
        <v>0</v>
      </c>
      <c r="Z170" s="548">
        <v>0</v>
      </c>
      <c r="AA170" s="547">
        <v>0</v>
      </c>
      <c r="AB170" s="548">
        <v>0</v>
      </c>
      <c r="AC170" s="547">
        <v>2</v>
      </c>
      <c r="AD170" s="548">
        <v>12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559" t="s">
        <v>4</v>
      </c>
      <c r="B174" s="1553"/>
      <c r="C174" s="1546"/>
      <c r="D174" s="881">
        <f t="shared" ref="D174:AX174" si="140">SUM(D163:D173)</f>
        <v>519</v>
      </c>
      <c r="E174" s="958">
        <f t="shared" si="140"/>
        <v>268</v>
      </c>
      <c r="F174" s="886">
        <f t="shared" si="140"/>
        <v>251</v>
      </c>
      <c r="G174" s="885">
        <f t="shared" si="140"/>
        <v>0</v>
      </c>
      <c r="H174" s="886">
        <f t="shared" si="140"/>
        <v>0</v>
      </c>
      <c r="I174" s="885">
        <f t="shared" si="140"/>
        <v>2</v>
      </c>
      <c r="J174" s="886">
        <f t="shared" si="140"/>
        <v>0</v>
      </c>
      <c r="K174" s="885">
        <f t="shared" si="140"/>
        <v>0</v>
      </c>
      <c r="L174" s="886">
        <f>SUM(L163:L173)</f>
        <v>0</v>
      </c>
      <c r="M174" s="885">
        <f t="shared" si="140"/>
        <v>4</v>
      </c>
      <c r="N174" s="886">
        <f t="shared" si="140"/>
        <v>0</v>
      </c>
      <c r="O174" s="885">
        <f t="shared" si="140"/>
        <v>8</v>
      </c>
      <c r="P174" s="886">
        <f t="shared" si="140"/>
        <v>3</v>
      </c>
      <c r="Q174" s="885">
        <f t="shared" si="140"/>
        <v>3</v>
      </c>
      <c r="R174" s="886">
        <f t="shared" si="140"/>
        <v>2</v>
      </c>
      <c r="S174" s="885">
        <f t="shared" si="140"/>
        <v>7</v>
      </c>
      <c r="T174" s="886">
        <f t="shared" si="140"/>
        <v>3</v>
      </c>
      <c r="U174" s="885">
        <f t="shared" si="140"/>
        <v>4</v>
      </c>
      <c r="V174" s="886">
        <f t="shared" si="140"/>
        <v>7</v>
      </c>
      <c r="W174" s="885">
        <f t="shared" si="140"/>
        <v>14</v>
      </c>
      <c r="X174" s="886">
        <f t="shared" si="140"/>
        <v>23</v>
      </c>
      <c r="Y174" s="885">
        <f t="shared" si="140"/>
        <v>48</v>
      </c>
      <c r="Z174" s="886">
        <f t="shared" si="140"/>
        <v>33</v>
      </c>
      <c r="AA174" s="885">
        <f t="shared" si="140"/>
        <v>63</v>
      </c>
      <c r="AB174" s="886">
        <f t="shared" si="140"/>
        <v>61</v>
      </c>
      <c r="AC174" s="885">
        <f t="shared" si="140"/>
        <v>15</v>
      </c>
      <c r="AD174" s="886">
        <f t="shared" si="140"/>
        <v>28</v>
      </c>
      <c r="AE174" s="885">
        <f t="shared" si="140"/>
        <v>4</v>
      </c>
      <c r="AF174" s="886">
        <f t="shared" si="140"/>
        <v>17</v>
      </c>
      <c r="AG174" s="885">
        <f t="shared" si="140"/>
        <v>5</v>
      </c>
      <c r="AH174" s="886">
        <f t="shared" si="140"/>
        <v>21</v>
      </c>
      <c r="AI174" s="885">
        <f t="shared" si="140"/>
        <v>2</v>
      </c>
      <c r="AJ174" s="886">
        <f t="shared" si="140"/>
        <v>2</v>
      </c>
      <c r="AK174" s="885">
        <f t="shared" si="140"/>
        <v>52</v>
      </c>
      <c r="AL174" s="886">
        <f t="shared" si="140"/>
        <v>40</v>
      </c>
      <c r="AM174" s="885">
        <f t="shared" si="140"/>
        <v>34</v>
      </c>
      <c r="AN174" s="886">
        <f t="shared" si="140"/>
        <v>9</v>
      </c>
      <c r="AO174" s="885">
        <f t="shared" si="140"/>
        <v>3</v>
      </c>
      <c r="AP174" s="959">
        <f t="shared" si="140"/>
        <v>2</v>
      </c>
      <c r="AQ174" s="888">
        <f t="shared" si="140"/>
        <v>8</v>
      </c>
      <c r="AR174" s="889">
        <f t="shared" si="140"/>
        <v>0</v>
      </c>
      <c r="AS174" s="889">
        <f t="shared" si="140"/>
        <v>78</v>
      </c>
      <c r="AT174" s="895">
        <f t="shared" si="140"/>
        <v>0</v>
      </c>
      <c r="AU174" s="895">
        <f t="shared" si="140"/>
        <v>5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559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23" t="s">
        <v>14</v>
      </c>
      <c r="H177" s="1557"/>
      <c r="I177" s="1559" t="s">
        <v>15</v>
      </c>
      <c r="J177" s="1546"/>
      <c r="K177" s="1553" t="s">
        <v>16</v>
      </c>
      <c r="L177" s="1546"/>
      <c r="M177" s="1559" t="s">
        <v>17</v>
      </c>
      <c r="N177" s="1546"/>
      <c r="O177" s="1559" t="s">
        <v>18</v>
      </c>
      <c r="P177" s="1546"/>
      <c r="Q177" s="1559" t="s">
        <v>19</v>
      </c>
      <c r="R177" s="1546"/>
      <c r="S177" s="1559" t="s">
        <v>20</v>
      </c>
      <c r="T177" s="1546"/>
      <c r="U177" s="1559" t="s">
        <v>21</v>
      </c>
      <c r="V177" s="1546"/>
      <c r="W177" s="1559" t="s">
        <v>22</v>
      </c>
      <c r="X177" s="1546"/>
      <c r="Y177" s="1559" t="s">
        <v>23</v>
      </c>
      <c r="Z177" s="1550"/>
      <c r="AA177" s="1559" t="s">
        <v>24</v>
      </c>
      <c r="AB177" s="1550"/>
      <c r="AC177" s="1626" t="s">
        <v>25</v>
      </c>
      <c r="AD177" s="1591"/>
      <c r="AE177" s="1626" t="s">
        <v>26</v>
      </c>
      <c r="AF177" s="1591"/>
      <c r="AG177" s="1626" t="s">
        <v>27</v>
      </c>
      <c r="AH177" s="1591"/>
      <c r="AI177" s="1626" t="s">
        <v>28</v>
      </c>
      <c r="AJ177" s="1591"/>
      <c r="AK177" s="1559" t="s">
        <v>29</v>
      </c>
      <c r="AL177" s="1550"/>
      <c r="AM177" s="1559" t="s">
        <v>30</v>
      </c>
      <c r="AN177" s="1550"/>
      <c r="AO177" s="1559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955" t="s">
        <v>32</v>
      </c>
      <c r="E178" s="948" t="s">
        <v>33</v>
      </c>
      <c r="F178" s="827" t="s">
        <v>34</v>
      </c>
      <c r="G178" s="947" t="s">
        <v>33</v>
      </c>
      <c r="H178" s="897" t="s">
        <v>34</v>
      </c>
      <c r="I178" s="947" t="s">
        <v>33</v>
      </c>
      <c r="J178" s="897" t="s">
        <v>34</v>
      </c>
      <c r="K178" s="947" t="s">
        <v>33</v>
      </c>
      <c r="L178" s="897" t="s">
        <v>34</v>
      </c>
      <c r="M178" s="947" t="s">
        <v>33</v>
      </c>
      <c r="N178" s="897" t="s">
        <v>34</v>
      </c>
      <c r="O178" s="947" t="s">
        <v>33</v>
      </c>
      <c r="P178" s="897" t="s">
        <v>34</v>
      </c>
      <c r="Q178" s="947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955" t="s">
        <v>4</v>
      </c>
      <c r="D183" s="960">
        <f t="shared" si="141"/>
        <v>0</v>
      </c>
      <c r="E183" s="961"/>
      <c r="F183" s="896">
        <f t="shared" si="142"/>
        <v>0</v>
      </c>
      <c r="G183" s="962"/>
      <c r="H183" s="904"/>
      <c r="I183" s="962"/>
      <c r="J183" s="904"/>
      <c r="K183" s="962"/>
      <c r="L183" s="904"/>
      <c r="M183" s="962"/>
      <c r="N183" s="904"/>
      <c r="O183" s="962"/>
      <c r="P183" s="904"/>
      <c r="Q183" s="962"/>
      <c r="R183" s="904"/>
      <c r="S183" s="962"/>
      <c r="T183" s="904"/>
      <c r="U183" s="962"/>
      <c r="V183" s="904"/>
      <c r="W183" s="962"/>
      <c r="X183" s="904"/>
      <c r="Y183" s="962"/>
      <c r="Z183" s="904"/>
      <c r="AA183" s="962"/>
      <c r="AB183" s="904"/>
      <c r="AC183" s="963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25" t="s">
        <v>236</v>
      </c>
      <c r="C212" s="1550"/>
      <c r="D212" s="960">
        <f t="shared" si="183"/>
        <v>0</v>
      </c>
      <c r="E212" s="964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559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560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23" t="s">
        <v>14</v>
      </c>
      <c r="H229" s="1557"/>
      <c r="I229" s="1559" t="s">
        <v>15</v>
      </c>
      <c r="J229" s="1546"/>
      <c r="K229" s="1553" t="s">
        <v>16</v>
      </c>
      <c r="L229" s="1546"/>
      <c r="M229" s="1559" t="s">
        <v>17</v>
      </c>
      <c r="N229" s="1546"/>
      <c r="O229" s="1559" t="s">
        <v>18</v>
      </c>
      <c r="P229" s="1546"/>
      <c r="Q229" s="1559" t="s">
        <v>19</v>
      </c>
      <c r="R229" s="1546"/>
      <c r="S229" s="1559" t="s">
        <v>20</v>
      </c>
      <c r="T229" s="1546"/>
      <c r="U229" s="1559" t="s">
        <v>21</v>
      </c>
      <c r="V229" s="1546"/>
      <c r="W229" s="1559" t="s">
        <v>22</v>
      </c>
      <c r="X229" s="1546"/>
      <c r="Y229" s="1559" t="s">
        <v>23</v>
      </c>
      <c r="Z229" s="1550"/>
      <c r="AA229" s="1559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955" t="s">
        <v>32</v>
      </c>
      <c r="E230" s="948" t="s">
        <v>33</v>
      </c>
      <c r="F230" s="827" t="s">
        <v>34</v>
      </c>
      <c r="G230" s="946" t="s">
        <v>33</v>
      </c>
      <c r="H230" s="827" t="s">
        <v>34</v>
      </c>
      <c r="I230" s="946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955" t="s">
        <v>32</v>
      </c>
      <c r="E240" s="948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12</v>
      </c>
      <c r="E242" s="547">
        <v>7</v>
      </c>
      <c r="F242" s="620">
        <v>5</v>
      </c>
      <c r="G242" s="608">
        <v>0</v>
      </c>
      <c r="H242" s="559">
        <v>7</v>
      </c>
      <c r="I242" s="559">
        <v>3</v>
      </c>
      <c r="J242" s="559">
        <v>2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30</v>
      </c>
      <c r="E244" s="547">
        <v>10</v>
      </c>
      <c r="F244" s="618">
        <v>20</v>
      </c>
      <c r="G244" s="550">
        <v>0</v>
      </c>
      <c r="H244" s="559">
        <v>26</v>
      </c>
      <c r="I244" s="559">
        <v>0</v>
      </c>
      <c r="J244" s="559">
        <v>4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559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560"/>
      <c r="AM247" s="1555" t="s">
        <v>68</v>
      </c>
      <c r="AN247" s="1574" t="s">
        <v>279</v>
      </c>
      <c r="AO247" s="1624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23" t="s">
        <v>285</v>
      </c>
      <c r="H248" s="1557"/>
      <c r="I248" s="1559" t="s">
        <v>17</v>
      </c>
      <c r="J248" s="1546"/>
      <c r="K248" s="1559" t="s">
        <v>18</v>
      </c>
      <c r="L248" s="1546"/>
      <c r="M248" s="1559" t="s">
        <v>19</v>
      </c>
      <c r="N248" s="1546"/>
      <c r="O248" s="1559" t="s">
        <v>20</v>
      </c>
      <c r="P248" s="1546"/>
      <c r="Q248" s="1559" t="s">
        <v>21</v>
      </c>
      <c r="R248" s="1546"/>
      <c r="S248" s="1559" t="s">
        <v>22</v>
      </c>
      <c r="T248" s="1546"/>
      <c r="U248" s="1559" t="s">
        <v>23</v>
      </c>
      <c r="V248" s="1550"/>
      <c r="W248" s="1559" t="s">
        <v>24</v>
      </c>
      <c r="X248" s="1550"/>
      <c r="Y248" s="1559" t="s">
        <v>286</v>
      </c>
      <c r="Z248" s="1550"/>
      <c r="AA248" s="1559" t="s">
        <v>287</v>
      </c>
      <c r="AB248" s="1550"/>
      <c r="AC248" s="1559" t="s">
        <v>288</v>
      </c>
      <c r="AD248" s="1550"/>
      <c r="AE248" s="1559" t="s">
        <v>289</v>
      </c>
      <c r="AF248" s="1550"/>
      <c r="AG248" s="1559" t="s">
        <v>29</v>
      </c>
      <c r="AH248" s="1550"/>
      <c r="AI248" s="1559" t="s">
        <v>30</v>
      </c>
      <c r="AJ248" s="1550"/>
      <c r="AK248" s="1559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22</v>
      </c>
      <c r="E250" s="139">
        <f>SUM(G250++I250+K250+M250+O250+Q250+S250+U250+W250+Y250+AA250+AC250+AE250+AG250+AI250+AK250)</f>
        <v>15</v>
      </c>
      <c r="F250" s="812">
        <f>SUM(H250++J250+L250+N250+P250+R250+T250+V250+X250+Z250+AB250+AD250+AF250+AH250+AJ250+AL250)</f>
        <v>7</v>
      </c>
      <c r="G250" s="716">
        <v>1</v>
      </c>
      <c r="H250" s="443">
        <v>0</v>
      </c>
      <c r="I250" s="818">
        <v>1</v>
      </c>
      <c r="J250" s="443">
        <v>0</v>
      </c>
      <c r="K250" s="818">
        <v>0</v>
      </c>
      <c r="L250" s="443">
        <v>1</v>
      </c>
      <c r="M250" s="818">
        <v>0</v>
      </c>
      <c r="N250" s="443">
        <v>0</v>
      </c>
      <c r="O250" s="818">
        <v>1</v>
      </c>
      <c r="P250" s="443">
        <v>1</v>
      </c>
      <c r="Q250" s="818">
        <v>3</v>
      </c>
      <c r="R250" s="443">
        <v>1</v>
      </c>
      <c r="S250" s="818">
        <v>5</v>
      </c>
      <c r="T250" s="819">
        <v>4</v>
      </c>
      <c r="U250" s="818">
        <v>2</v>
      </c>
      <c r="V250" s="819">
        <v>0</v>
      </c>
      <c r="W250" s="818">
        <v>0</v>
      </c>
      <c r="X250" s="819">
        <v>0</v>
      </c>
      <c r="Y250" s="818">
        <v>0</v>
      </c>
      <c r="Z250" s="819">
        <v>0</v>
      </c>
      <c r="AA250" s="818">
        <v>0</v>
      </c>
      <c r="AB250" s="819">
        <v>0</v>
      </c>
      <c r="AC250" s="818">
        <v>1</v>
      </c>
      <c r="AD250" s="819">
        <v>0</v>
      </c>
      <c r="AE250" s="818">
        <v>1</v>
      </c>
      <c r="AF250" s="819">
        <v>0</v>
      </c>
      <c r="AG250" s="818">
        <v>0</v>
      </c>
      <c r="AH250" s="819">
        <v>0</v>
      </c>
      <c r="AI250" s="818">
        <v>0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1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92</v>
      </c>
      <c r="E251" s="109">
        <f t="shared" ref="E251:E287" si="210">SUM(G251++I251+K251+M251+O251+Q251+S251+U251+W251+Y251+AA251+AC251+AE251+AG251+AI251+AK251)</f>
        <v>49</v>
      </c>
      <c r="F251" s="78">
        <f t="shared" ref="F251:F287" si="211">SUM(H251++J251+L251+N251+P251+R251+T251+V251+X251+Z251+AB251+AD251+AF251+AH251+AJ251+AL251)</f>
        <v>43</v>
      </c>
      <c r="G251" s="451">
        <v>7</v>
      </c>
      <c r="H251" s="452">
        <v>4</v>
      </c>
      <c r="I251" s="453">
        <v>1</v>
      </c>
      <c r="J251" s="452">
        <v>0</v>
      </c>
      <c r="K251" s="453">
        <v>1</v>
      </c>
      <c r="L251" s="452">
        <v>3</v>
      </c>
      <c r="M251" s="453">
        <v>2</v>
      </c>
      <c r="N251" s="452">
        <v>0</v>
      </c>
      <c r="O251" s="453">
        <v>3</v>
      </c>
      <c r="P251" s="452">
        <v>3</v>
      </c>
      <c r="Q251" s="453">
        <v>6</v>
      </c>
      <c r="R251" s="452">
        <v>3</v>
      </c>
      <c r="S251" s="453">
        <v>7</v>
      </c>
      <c r="T251" s="454">
        <v>6</v>
      </c>
      <c r="U251" s="453">
        <v>4</v>
      </c>
      <c r="V251" s="454">
        <v>3</v>
      </c>
      <c r="W251" s="453">
        <v>0</v>
      </c>
      <c r="X251" s="454">
        <v>2</v>
      </c>
      <c r="Y251" s="453">
        <v>1</v>
      </c>
      <c r="Z251" s="454">
        <v>2</v>
      </c>
      <c r="AA251" s="453">
        <v>6</v>
      </c>
      <c r="AB251" s="454">
        <v>3</v>
      </c>
      <c r="AC251" s="453">
        <v>2</v>
      </c>
      <c r="AD251" s="454">
        <v>3</v>
      </c>
      <c r="AE251" s="453">
        <v>0</v>
      </c>
      <c r="AF251" s="454">
        <v>4</v>
      </c>
      <c r="AG251" s="453">
        <v>4</v>
      </c>
      <c r="AH251" s="454">
        <v>3</v>
      </c>
      <c r="AI251" s="453">
        <v>3</v>
      </c>
      <c r="AJ251" s="454">
        <v>1</v>
      </c>
      <c r="AK251" s="453">
        <v>2</v>
      </c>
      <c r="AL251" s="454">
        <v>3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6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91</v>
      </c>
      <c r="E252" s="139">
        <f t="shared" si="210"/>
        <v>45</v>
      </c>
      <c r="F252" s="812">
        <f t="shared" si="211"/>
        <v>46</v>
      </c>
      <c r="G252" s="716">
        <v>10</v>
      </c>
      <c r="H252" s="443">
        <v>4</v>
      </c>
      <c r="I252" s="818">
        <v>1</v>
      </c>
      <c r="J252" s="443">
        <v>0</v>
      </c>
      <c r="K252" s="818">
        <v>0</v>
      </c>
      <c r="L252" s="443">
        <v>1</v>
      </c>
      <c r="M252" s="818">
        <v>4</v>
      </c>
      <c r="N252" s="443">
        <v>0</v>
      </c>
      <c r="O252" s="818">
        <v>0</v>
      </c>
      <c r="P252" s="443">
        <v>0</v>
      </c>
      <c r="Q252" s="818">
        <v>1</v>
      </c>
      <c r="R252" s="443">
        <v>0</v>
      </c>
      <c r="S252" s="818">
        <v>1</v>
      </c>
      <c r="T252" s="819">
        <v>2</v>
      </c>
      <c r="U252" s="818">
        <v>2</v>
      </c>
      <c r="V252" s="819">
        <v>3</v>
      </c>
      <c r="W252" s="818">
        <v>6</v>
      </c>
      <c r="X252" s="819">
        <v>7</v>
      </c>
      <c r="Y252" s="818">
        <v>2</v>
      </c>
      <c r="Z252" s="819">
        <v>7</v>
      </c>
      <c r="AA252" s="818">
        <v>10</v>
      </c>
      <c r="AB252" s="819">
        <v>11</v>
      </c>
      <c r="AC252" s="818">
        <v>2</v>
      </c>
      <c r="AD252" s="819">
        <v>7</v>
      </c>
      <c r="AE252" s="818">
        <v>3</v>
      </c>
      <c r="AF252" s="819">
        <v>2</v>
      </c>
      <c r="AG252" s="818">
        <v>0</v>
      </c>
      <c r="AH252" s="819">
        <v>0</v>
      </c>
      <c r="AI252" s="818">
        <v>2</v>
      </c>
      <c r="AJ252" s="819">
        <v>1</v>
      </c>
      <c r="AK252" s="818">
        <v>1</v>
      </c>
      <c r="AL252" s="819">
        <v>1</v>
      </c>
      <c r="AM252" s="458">
        <v>0</v>
      </c>
      <c r="AN252" s="459">
        <v>0</v>
      </c>
      <c r="AO252" s="716">
        <v>55</v>
      </c>
      <c r="AP252" s="460">
        <v>55</v>
      </c>
      <c r="AQ252" s="818">
        <v>18</v>
      </c>
      <c r="AR252" s="461">
        <v>0</v>
      </c>
      <c r="AS252" s="447"/>
      <c r="AT252" s="462">
        <v>0</v>
      </c>
      <c r="AU252" s="463">
        <v>1</v>
      </c>
      <c r="AV252" s="447"/>
      <c r="AW252" s="462">
        <v>2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127</v>
      </c>
      <c r="E253" s="465">
        <f t="shared" si="210"/>
        <v>56</v>
      </c>
      <c r="F253" s="147">
        <f t="shared" si="211"/>
        <v>71</v>
      </c>
      <c r="G253" s="466">
        <v>9</v>
      </c>
      <c r="H253" s="467">
        <v>2</v>
      </c>
      <c r="I253" s="468">
        <v>0</v>
      </c>
      <c r="J253" s="467">
        <v>0</v>
      </c>
      <c r="K253" s="468">
        <v>1</v>
      </c>
      <c r="L253" s="467">
        <v>1</v>
      </c>
      <c r="M253" s="468">
        <v>0</v>
      </c>
      <c r="N253" s="467">
        <v>0</v>
      </c>
      <c r="O253" s="468">
        <v>0</v>
      </c>
      <c r="P253" s="467">
        <v>0</v>
      </c>
      <c r="Q253" s="468">
        <v>1</v>
      </c>
      <c r="R253" s="467">
        <v>0</v>
      </c>
      <c r="S253" s="468">
        <v>1</v>
      </c>
      <c r="T253" s="469">
        <v>1</v>
      </c>
      <c r="U253" s="468">
        <v>7</v>
      </c>
      <c r="V253" s="469">
        <v>4</v>
      </c>
      <c r="W253" s="468">
        <v>6</v>
      </c>
      <c r="X253" s="469">
        <v>11</v>
      </c>
      <c r="Y253" s="468">
        <v>8</v>
      </c>
      <c r="Z253" s="469">
        <v>10</v>
      </c>
      <c r="AA253" s="468">
        <v>8</v>
      </c>
      <c r="AB253" s="469">
        <v>11</v>
      </c>
      <c r="AC253" s="468">
        <v>2</v>
      </c>
      <c r="AD253" s="469">
        <v>11</v>
      </c>
      <c r="AE253" s="468">
        <v>2</v>
      </c>
      <c r="AF253" s="469">
        <v>11</v>
      </c>
      <c r="AG253" s="468">
        <v>2</v>
      </c>
      <c r="AH253" s="469">
        <v>3</v>
      </c>
      <c r="AI253" s="468">
        <v>6</v>
      </c>
      <c r="AJ253" s="469">
        <v>5</v>
      </c>
      <c r="AK253" s="468">
        <v>3</v>
      </c>
      <c r="AL253" s="469">
        <v>1</v>
      </c>
      <c r="AM253" s="470">
        <v>0</v>
      </c>
      <c r="AN253" s="471">
        <v>0</v>
      </c>
      <c r="AO253" s="446"/>
      <c r="AP253" s="447"/>
      <c r="AQ253" s="461">
        <v>14</v>
      </c>
      <c r="AR253" s="468">
        <v>0</v>
      </c>
      <c r="AS253" s="447"/>
      <c r="AT253" s="466">
        <v>1</v>
      </c>
      <c r="AU253" s="469">
        <v>0</v>
      </c>
      <c r="AV253" s="447"/>
      <c r="AW253" s="466">
        <v>3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85</v>
      </c>
      <c r="E254" s="465">
        <f t="shared" si="210"/>
        <v>37</v>
      </c>
      <c r="F254" s="147">
        <f t="shared" si="211"/>
        <v>48</v>
      </c>
      <c r="G254" s="466">
        <v>9</v>
      </c>
      <c r="H254" s="467">
        <v>5</v>
      </c>
      <c r="I254" s="468">
        <v>1</v>
      </c>
      <c r="J254" s="467">
        <v>0</v>
      </c>
      <c r="K254" s="468">
        <v>0</v>
      </c>
      <c r="L254" s="467">
        <v>1</v>
      </c>
      <c r="M254" s="468">
        <v>4</v>
      </c>
      <c r="N254" s="467">
        <v>0</v>
      </c>
      <c r="O254" s="468">
        <v>0</v>
      </c>
      <c r="P254" s="467">
        <v>0</v>
      </c>
      <c r="Q254" s="468">
        <v>1</v>
      </c>
      <c r="R254" s="467">
        <v>0</v>
      </c>
      <c r="S254" s="468">
        <v>0</v>
      </c>
      <c r="T254" s="469">
        <v>2</v>
      </c>
      <c r="U254" s="468">
        <v>2</v>
      </c>
      <c r="V254" s="469">
        <v>3</v>
      </c>
      <c r="W254" s="468">
        <v>5</v>
      </c>
      <c r="X254" s="469">
        <v>7</v>
      </c>
      <c r="Y254" s="468">
        <v>2</v>
      </c>
      <c r="Z254" s="469">
        <v>7</v>
      </c>
      <c r="AA254" s="468">
        <v>9</v>
      </c>
      <c r="AB254" s="469">
        <v>11</v>
      </c>
      <c r="AC254" s="468">
        <v>1</v>
      </c>
      <c r="AD254" s="469">
        <v>7</v>
      </c>
      <c r="AE254" s="468">
        <v>2</v>
      </c>
      <c r="AF254" s="469">
        <v>3</v>
      </c>
      <c r="AG254" s="468">
        <v>0</v>
      </c>
      <c r="AH254" s="469">
        <v>0</v>
      </c>
      <c r="AI254" s="468">
        <v>1</v>
      </c>
      <c r="AJ254" s="469">
        <v>1</v>
      </c>
      <c r="AK254" s="468">
        <v>0</v>
      </c>
      <c r="AL254" s="469">
        <v>1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0</v>
      </c>
      <c r="AU254" s="469">
        <v>1</v>
      </c>
      <c r="AV254" s="447"/>
      <c r="AW254" s="466">
        <v>1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52</v>
      </c>
      <c r="E255" s="465">
        <f t="shared" si="210"/>
        <v>24</v>
      </c>
      <c r="F255" s="147">
        <f t="shared" si="211"/>
        <v>28</v>
      </c>
      <c r="G255" s="473">
        <v>7</v>
      </c>
      <c r="H255" s="474">
        <v>3</v>
      </c>
      <c r="I255" s="475">
        <v>0</v>
      </c>
      <c r="J255" s="474">
        <v>0</v>
      </c>
      <c r="K255" s="475">
        <v>0</v>
      </c>
      <c r="L255" s="474">
        <v>1</v>
      </c>
      <c r="M255" s="475">
        <v>0</v>
      </c>
      <c r="N255" s="474">
        <v>0</v>
      </c>
      <c r="O255" s="475">
        <v>0</v>
      </c>
      <c r="P255" s="474">
        <v>0</v>
      </c>
      <c r="Q255" s="475">
        <v>0</v>
      </c>
      <c r="R255" s="474">
        <v>0</v>
      </c>
      <c r="S255" s="475">
        <v>2</v>
      </c>
      <c r="T255" s="476">
        <v>0</v>
      </c>
      <c r="U255" s="475">
        <v>3</v>
      </c>
      <c r="V255" s="476">
        <v>1</v>
      </c>
      <c r="W255" s="475">
        <v>2</v>
      </c>
      <c r="X255" s="476">
        <v>5</v>
      </c>
      <c r="Y255" s="475">
        <v>3</v>
      </c>
      <c r="Z255" s="476">
        <v>5</v>
      </c>
      <c r="AA255" s="475">
        <v>0</v>
      </c>
      <c r="AB255" s="476">
        <v>4</v>
      </c>
      <c r="AC255" s="475">
        <v>3</v>
      </c>
      <c r="AD255" s="476">
        <v>5</v>
      </c>
      <c r="AE255" s="475">
        <v>2</v>
      </c>
      <c r="AF255" s="476">
        <v>2</v>
      </c>
      <c r="AG255" s="475">
        <v>0</v>
      </c>
      <c r="AH255" s="476">
        <v>0</v>
      </c>
      <c r="AI255" s="475">
        <v>1</v>
      </c>
      <c r="AJ255" s="476">
        <v>1</v>
      </c>
      <c r="AK255" s="475">
        <v>1</v>
      </c>
      <c r="AL255" s="476">
        <v>1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1</v>
      </c>
      <c r="AU255" s="476">
        <v>0</v>
      </c>
      <c r="AV255" s="469">
        <v>5</v>
      </c>
      <c r="AW255" s="473">
        <v>2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5</v>
      </c>
      <c r="E256" s="465">
        <f t="shared" si="210"/>
        <v>1</v>
      </c>
      <c r="F256" s="147">
        <f t="shared" si="211"/>
        <v>4</v>
      </c>
      <c r="G256" s="473">
        <v>1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0</v>
      </c>
      <c r="X256" s="476">
        <v>0</v>
      </c>
      <c r="Y256" s="475">
        <v>0</v>
      </c>
      <c r="Z256" s="476">
        <v>0</v>
      </c>
      <c r="AA256" s="475">
        <v>0</v>
      </c>
      <c r="AB256" s="476">
        <v>2</v>
      </c>
      <c r="AC256" s="475">
        <v>0</v>
      </c>
      <c r="AD256" s="476">
        <v>1</v>
      </c>
      <c r="AE256" s="475">
        <v>0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1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41</v>
      </c>
      <c r="E258" s="139">
        <f>SUM(O258+Q258+S258+U258+W258+Y258+AA258+AC258+AE258+AG258+AI258+AK258)</f>
        <v>11</v>
      </c>
      <c r="F258" s="812">
        <f>SUM(P258+R258+T258+V258+X258+Z258+AB258+AD258+AF258+AH258+AJ258+AL258)</f>
        <v>30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0</v>
      </c>
      <c r="R258" s="443">
        <v>0</v>
      </c>
      <c r="S258" s="818">
        <v>0</v>
      </c>
      <c r="T258" s="819">
        <v>1</v>
      </c>
      <c r="U258" s="818">
        <v>1</v>
      </c>
      <c r="V258" s="819">
        <v>2</v>
      </c>
      <c r="W258" s="818">
        <v>2</v>
      </c>
      <c r="X258" s="819">
        <v>4</v>
      </c>
      <c r="Y258" s="818">
        <v>0</v>
      </c>
      <c r="Z258" s="819">
        <v>1</v>
      </c>
      <c r="AA258" s="818">
        <v>1</v>
      </c>
      <c r="AB258" s="819">
        <v>10</v>
      </c>
      <c r="AC258" s="818">
        <v>1</v>
      </c>
      <c r="AD258" s="819">
        <v>7</v>
      </c>
      <c r="AE258" s="818">
        <v>4</v>
      </c>
      <c r="AF258" s="819">
        <v>2</v>
      </c>
      <c r="AG258" s="818">
        <v>1</v>
      </c>
      <c r="AH258" s="819">
        <v>2</v>
      </c>
      <c r="AI258" s="818">
        <v>1</v>
      </c>
      <c r="AJ258" s="819">
        <v>1</v>
      </c>
      <c r="AK258" s="818">
        <v>0</v>
      </c>
      <c r="AL258" s="819">
        <v>0</v>
      </c>
      <c r="AM258" s="458">
        <v>0</v>
      </c>
      <c r="AN258" s="459">
        <v>2</v>
      </c>
      <c r="AO258" s="716">
        <v>29</v>
      </c>
      <c r="AP258" s="460">
        <v>26</v>
      </c>
      <c r="AQ258" s="818">
        <v>11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79</v>
      </c>
      <c r="E259" s="465">
        <f>SUM(O259+Q259+S259+U259+W259+Y259+AA259+AC259+AE259+AG259+AI259+AK259)</f>
        <v>27</v>
      </c>
      <c r="F259" s="147">
        <f>SUM(N259+P259+R259+T259+V259+X259+Z259+AB259+AD259+AF259+AH259+AJ259+AL259)</f>
        <v>52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1</v>
      </c>
      <c r="U259" s="468">
        <v>4</v>
      </c>
      <c r="V259" s="469">
        <v>2</v>
      </c>
      <c r="W259" s="468">
        <v>2</v>
      </c>
      <c r="X259" s="469">
        <v>9</v>
      </c>
      <c r="Y259" s="468">
        <v>0</v>
      </c>
      <c r="Z259" s="469">
        <v>3</v>
      </c>
      <c r="AA259" s="468">
        <v>7</v>
      </c>
      <c r="AB259" s="469">
        <v>12</v>
      </c>
      <c r="AC259" s="468">
        <v>3</v>
      </c>
      <c r="AD259" s="469">
        <v>12</v>
      </c>
      <c r="AE259" s="468">
        <v>8</v>
      </c>
      <c r="AF259" s="469">
        <v>11</v>
      </c>
      <c r="AG259" s="468">
        <v>3</v>
      </c>
      <c r="AH259" s="469">
        <v>0</v>
      </c>
      <c r="AI259" s="468">
        <v>0</v>
      </c>
      <c r="AJ259" s="469">
        <v>2</v>
      </c>
      <c r="AK259" s="468">
        <v>0</v>
      </c>
      <c r="AL259" s="469">
        <v>0</v>
      </c>
      <c r="AM259" s="470">
        <v>0</v>
      </c>
      <c r="AN259" s="471">
        <v>0</v>
      </c>
      <c r="AO259" s="446"/>
      <c r="AP259" s="447"/>
      <c r="AQ259" s="461">
        <v>23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35</v>
      </c>
      <c r="E260" s="465">
        <f>SUM(M260+O260+Q260+S260+U260+W260+Y260+AA260+AC260+AE260+AG260+AI260+AK260)</f>
        <v>11</v>
      </c>
      <c r="F260" s="147">
        <f>SUM(N260+P260+R260+T260+V260+X260+Z260+AB260+AD260+AF260+AH260+AJ260+AL260)</f>
        <v>24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1</v>
      </c>
      <c r="U260" s="468">
        <v>1</v>
      </c>
      <c r="V260" s="469">
        <v>1</v>
      </c>
      <c r="W260" s="468">
        <v>2</v>
      </c>
      <c r="X260" s="469">
        <v>3</v>
      </c>
      <c r="Y260" s="468">
        <v>0</v>
      </c>
      <c r="Z260" s="469">
        <v>1</v>
      </c>
      <c r="AA260" s="468">
        <v>1</v>
      </c>
      <c r="AB260" s="469">
        <v>9</v>
      </c>
      <c r="AC260" s="468">
        <v>1</v>
      </c>
      <c r="AD260" s="469">
        <v>6</v>
      </c>
      <c r="AE260" s="468">
        <v>4</v>
      </c>
      <c r="AF260" s="469">
        <v>2</v>
      </c>
      <c r="AG260" s="468">
        <v>1</v>
      </c>
      <c r="AH260" s="469">
        <v>0</v>
      </c>
      <c r="AI260" s="468">
        <v>1</v>
      </c>
      <c r="AJ260" s="469">
        <v>1</v>
      </c>
      <c r="AK260" s="468">
        <v>0</v>
      </c>
      <c r="AL260" s="469">
        <v>0</v>
      </c>
      <c r="AM260" s="470">
        <v>0</v>
      </c>
      <c r="AN260" s="471">
        <v>1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37</v>
      </c>
      <c r="E261" s="465">
        <f>SUM(M261+O261+Q261+S261+U261+W261+Y261+AA261+AC261+AE261+AG261+AI261+AK261)</f>
        <v>15</v>
      </c>
      <c r="F261" s="147">
        <f>SUM(N261+P261+R261+T261+V261+X261+Z261+AB261+AD261+AF261+AH261+AJ261+AL261)</f>
        <v>22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1</v>
      </c>
      <c r="V261" s="476">
        <v>1</v>
      </c>
      <c r="W261" s="475">
        <v>0</v>
      </c>
      <c r="X261" s="476">
        <v>4</v>
      </c>
      <c r="Y261" s="475">
        <v>0</v>
      </c>
      <c r="Z261" s="476">
        <v>2</v>
      </c>
      <c r="AA261" s="475">
        <v>4</v>
      </c>
      <c r="AB261" s="476">
        <v>5</v>
      </c>
      <c r="AC261" s="475">
        <v>3</v>
      </c>
      <c r="AD261" s="476">
        <v>4</v>
      </c>
      <c r="AE261" s="475">
        <v>5</v>
      </c>
      <c r="AF261" s="476">
        <v>5</v>
      </c>
      <c r="AG261" s="475">
        <v>2</v>
      </c>
      <c r="AH261" s="476">
        <v>0</v>
      </c>
      <c r="AI261" s="475">
        <v>0</v>
      </c>
      <c r="AJ261" s="476">
        <v>1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6</v>
      </c>
      <c r="E262" s="465">
        <f>SUM(M262+O262+Q262+S262+U262+W262+Y262+AA262+AC262+AE262+AG262+AI262+AK262)</f>
        <v>2</v>
      </c>
      <c r="F262" s="147">
        <f>SUM(N262+P262+R262+T262+V262+X262+Z262+AB262+AD262+AF262+AH262+AJ262+AL262)</f>
        <v>4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1</v>
      </c>
      <c r="AB262" s="476">
        <v>1</v>
      </c>
      <c r="AC262" s="475">
        <v>1</v>
      </c>
      <c r="AD262" s="476">
        <v>2</v>
      </c>
      <c r="AE262" s="475">
        <v>0</v>
      </c>
      <c r="AF262" s="476">
        <v>1</v>
      </c>
      <c r="AG262" s="475">
        <v>0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22</v>
      </c>
      <c r="E264" s="934">
        <f t="shared" si="210"/>
        <v>10</v>
      </c>
      <c r="F264" s="935">
        <f t="shared" si="211"/>
        <v>12</v>
      </c>
      <c r="G264" s="818">
        <v>0</v>
      </c>
      <c r="H264" s="443">
        <v>2</v>
      </c>
      <c r="I264" s="818">
        <v>1</v>
      </c>
      <c r="J264" s="443">
        <v>1</v>
      </c>
      <c r="K264" s="818">
        <v>0</v>
      </c>
      <c r="L264" s="443">
        <v>0</v>
      </c>
      <c r="M264" s="818">
        <v>0</v>
      </c>
      <c r="N264" s="443">
        <v>1</v>
      </c>
      <c r="O264" s="818">
        <v>1</v>
      </c>
      <c r="P264" s="443">
        <v>2</v>
      </c>
      <c r="Q264" s="818">
        <v>1</v>
      </c>
      <c r="R264" s="443">
        <v>1</v>
      </c>
      <c r="S264" s="818">
        <v>5</v>
      </c>
      <c r="T264" s="443">
        <v>4</v>
      </c>
      <c r="U264" s="818">
        <v>2</v>
      </c>
      <c r="V264" s="443">
        <v>1</v>
      </c>
      <c r="W264" s="818">
        <v>0</v>
      </c>
      <c r="X264" s="443">
        <v>0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5</v>
      </c>
      <c r="AP264" s="460">
        <v>7</v>
      </c>
      <c r="AQ264" s="818">
        <v>1</v>
      </c>
      <c r="AR264" s="461">
        <v>0</v>
      </c>
      <c r="AS264" s="461">
        <v>0</v>
      </c>
      <c r="AT264" s="462">
        <v>3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62</v>
      </c>
      <c r="E265" s="465">
        <f t="shared" si="210"/>
        <v>35</v>
      </c>
      <c r="F265" s="486">
        <f t="shared" si="211"/>
        <v>27</v>
      </c>
      <c r="G265" s="468">
        <v>1</v>
      </c>
      <c r="H265" s="467">
        <v>2</v>
      </c>
      <c r="I265" s="468">
        <v>0</v>
      </c>
      <c r="J265" s="467">
        <v>1</v>
      </c>
      <c r="K265" s="468">
        <v>5</v>
      </c>
      <c r="L265" s="467">
        <v>3</v>
      </c>
      <c r="M265" s="468">
        <v>1</v>
      </c>
      <c r="N265" s="467">
        <v>1</v>
      </c>
      <c r="O265" s="468">
        <v>7</v>
      </c>
      <c r="P265" s="467">
        <v>2</v>
      </c>
      <c r="Q265" s="468">
        <v>5</v>
      </c>
      <c r="R265" s="467">
        <v>5</v>
      </c>
      <c r="S265" s="468">
        <v>6</v>
      </c>
      <c r="T265" s="467">
        <v>8</v>
      </c>
      <c r="U265" s="468">
        <v>9</v>
      </c>
      <c r="V265" s="467">
        <v>4</v>
      </c>
      <c r="W265" s="468">
        <v>0</v>
      </c>
      <c r="X265" s="467">
        <v>1</v>
      </c>
      <c r="Y265" s="468">
        <v>1</v>
      </c>
      <c r="Z265" s="467">
        <v>0</v>
      </c>
      <c r="AA265" s="468">
        <v>0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9</v>
      </c>
      <c r="AR265" s="468">
        <v>0</v>
      </c>
      <c r="AS265" s="468">
        <v>0</v>
      </c>
      <c r="AT265" s="466">
        <v>1</v>
      </c>
      <c r="AU265" s="469">
        <v>0</v>
      </c>
      <c r="AV265" s="447"/>
      <c r="AW265" s="466">
        <v>1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19</v>
      </c>
      <c r="E266" s="465">
        <f t="shared" si="210"/>
        <v>12</v>
      </c>
      <c r="F266" s="486">
        <f t="shared" si="211"/>
        <v>7</v>
      </c>
      <c r="G266" s="468">
        <v>0</v>
      </c>
      <c r="H266" s="467">
        <v>0</v>
      </c>
      <c r="I266" s="468">
        <v>1</v>
      </c>
      <c r="J266" s="467">
        <v>0</v>
      </c>
      <c r="K266" s="468">
        <v>0</v>
      </c>
      <c r="L266" s="467">
        <v>1</v>
      </c>
      <c r="M266" s="468">
        <v>1</v>
      </c>
      <c r="N266" s="467">
        <v>0</v>
      </c>
      <c r="O266" s="468">
        <v>1</v>
      </c>
      <c r="P266" s="467">
        <v>2</v>
      </c>
      <c r="Q266" s="468">
        <v>2</v>
      </c>
      <c r="R266" s="467">
        <v>1</v>
      </c>
      <c r="S266" s="468">
        <v>5</v>
      </c>
      <c r="T266" s="467">
        <v>3</v>
      </c>
      <c r="U266" s="468">
        <v>2</v>
      </c>
      <c r="V266" s="467">
        <v>0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1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13</v>
      </c>
      <c r="E267" s="465">
        <f t="shared" si="210"/>
        <v>5</v>
      </c>
      <c r="F267" s="486">
        <f t="shared" si="211"/>
        <v>8</v>
      </c>
      <c r="G267" s="475">
        <v>0</v>
      </c>
      <c r="H267" s="474">
        <v>1</v>
      </c>
      <c r="I267" s="475">
        <v>0</v>
      </c>
      <c r="J267" s="474">
        <v>0</v>
      </c>
      <c r="K267" s="475">
        <v>0</v>
      </c>
      <c r="L267" s="474">
        <v>1</v>
      </c>
      <c r="M267" s="475">
        <v>0</v>
      </c>
      <c r="N267" s="474">
        <v>0</v>
      </c>
      <c r="O267" s="475">
        <v>0</v>
      </c>
      <c r="P267" s="474">
        <v>0</v>
      </c>
      <c r="Q267" s="475">
        <v>0</v>
      </c>
      <c r="R267" s="474">
        <v>2</v>
      </c>
      <c r="S267" s="475">
        <v>1</v>
      </c>
      <c r="T267" s="474">
        <v>2</v>
      </c>
      <c r="U267" s="475">
        <v>3</v>
      </c>
      <c r="V267" s="474">
        <v>2</v>
      </c>
      <c r="W267" s="475">
        <v>0</v>
      </c>
      <c r="X267" s="474">
        <v>0</v>
      </c>
      <c r="Y267" s="475">
        <v>1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1</v>
      </c>
      <c r="AU267" s="476">
        <v>0</v>
      </c>
      <c r="AV267" s="469">
        <v>1</v>
      </c>
      <c r="AW267" s="473">
        <v>0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0</v>
      </c>
      <c r="E268" s="465">
        <f t="shared" si="210"/>
        <v>0</v>
      </c>
      <c r="F268" s="147">
        <f t="shared" si="211"/>
        <v>0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0</v>
      </c>
      <c r="S268" s="475">
        <v>0</v>
      </c>
      <c r="T268" s="474">
        <v>0</v>
      </c>
      <c r="U268" s="475">
        <v>0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17</v>
      </c>
      <c r="E270" s="139">
        <f>SUM(G270++I270+K270+M270+O270+Q270+S270+U270+W270+Y270+AA270+AC270+AE270+AG270+AI270+AK270)</f>
        <v>6</v>
      </c>
      <c r="F270" s="812">
        <f t="shared" si="211"/>
        <v>11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3</v>
      </c>
      <c r="V270" s="463">
        <v>4</v>
      </c>
      <c r="W270" s="818">
        <v>3</v>
      </c>
      <c r="X270" s="819">
        <v>5</v>
      </c>
      <c r="Y270" s="818">
        <v>0</v>
      </c>
      <c r="Z270" s="819">
        <v>2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10</v>
      </c>
      <c r="AP270" s="460">
        <v>10</v>
      </c>
      <c r="AQ270" s="818">
        <v>0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277</v>
      </c>
      <c r="E271" s="465">
        <f t="shared" si="210"/>
        <v>148</v>
      </c>
      <c r="F271" s="147">
        <f t="shared" si="211"/>
        <v>129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1</v>
      </c>
      <c r="P271" s="467">
        <v>0</v>
      </c>
      <c r="Q271" s="468">
        <v>0</v>
      </c>
      <c r="R271" s="467">
        <v>0</v>
      </c>
      <c r="S271" s="468">
        <v>3</v>
      </c>
      <c r="T271" s="469">
        <v>3</v>
      </c>
      <c r="U271" s="468">
        <v>36</v>
      </c>
      <c r="V271" s="469">
        <v>38</v>
      </c>
      <c r="W271" s="468">
        <v>85</v>
      </c>
      <c r="X271" s="469">
        <v>65</v>
      </c>
      <c r="Y271" s="468">
        <v>18</v>
      </c>
      <c r="Z271" s="469">
        <v>12</v>
      </c>
      <c r="AA271" s="468">
        <v>5</v>
      </c>
      <c r="AB271" s="469">
        <v>10</v>
      </c>
      <c r="AC271" s="468">
        <v>0</v>
      </c>
      <c r="AD271" s="469">
        <v>1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28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21</v>
      </c>
      <c r="E272" s="465">
        <f t="shared" si="210"/>
        <v>9</v>
      </c>
      <c r="F272" s="147">
        <f t="shared" si="211"/>
        <v>12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3</v>
      </c>
      <c r="U272" s="468">
        <v>4</v>
      </c>
      <c r="V272" s="469">
        <v>4</v>
      </c>
      <c r="W272" s="468">
        <v>5</v>
      </c>
      <c r="X272" s="469">
        <v>5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3</v>
      </c>
      <c r="E273" s="489">
        <f t="shared" si="210"/>
        <v>2</v>
      </c>
      <c r="F273" s="490">
        <f t="shared" si="211"/>
        <v>1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1</v>
      </c>
      <c r="X273" s="476">
        <v>0</v>
      </c>
      <c r="Y273" s="475">
        <v>1</v>
      </c>
      <c r="Z273" s="476">
        <v>1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7</v>
      </c>
      <c r="E274" s="465">
        <f t="shared" si="210"/>
        <v>1</v>
      </c>
      <c r="F274" s="486">
        <f t="shared" si="211"/>
        <v>6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1</v>
      </c>
      <c r="V274" s="476">
        <v>0</v>
      </c>
      <c r="W274" s="475">
        <v>0</v>
      </c>
      <c r="X274" s="476">
        <v>3</v>
      </c>
      <c r="Y274" s="475">
        <v>0</v>
      </c>
      <c r="Z274" s="476">
        <v>3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0</v>
      </c>
      <c r="E276" s="139">
        <f t="shared" si="210"/>
        <v>0</v>
      </c>
      <c r="F276" s="140">
        <f t="shared" si="211"/>
        <v>0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0</v>
      </c>
      <c r="Q276" s="461">
        <v>0</v>
      </c>
      <c r="R276" s="460">
        <v>0</v>
      </c>
      <c r="S276" s="461">
        <v>0</v>
      </c>
      <c r="T276" s="463">
        <v>0</v>
      </c>
      <c r="U276" s="461">
        <v>0</v>
      </c>
      <c r="V276" s="463">
        <v>0</v>
      </c>
      <c r="W276" s="461">
        <v>0</v>
      </c>
      <c r="X276" s="463">
        <v>0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/>
      <c r="AN276" s="819"/>
      <c r="AO276" s="716"/>
      <c r="AP276" s="460"/>
      <c r="AQ276" s="818"/>
      <c r="AR276" s="461">
        <v>0</v>
      </c>
      <c r="AS276" s="461">
        <v>0</v>
      </c>
      <c r="AT276" s="462"/>
      <c r="AU276" s="463"/>
      <c r="AV276" s="447"/>
      <c r="AW276" s="462"/>
      <c r="AX276" s="463"/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0</v>
      </c>
      <c r="E277" s="489">
        <f t="shared" si="210"/>
        <v>0</v>
      </c>
      <c r="F277" s="494">
        <f t="shared" si="211"/>
        <v>0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0</v>
      </c>
      <c r="T277" s="469">
        <v>0</v>
      </c>
      <c r="U277" s="468">
        <v>0</v>
      </c>
      <c r="V277" s="469">
        <v>0</v>
      </c>
      <c r="W277" s="468">
        <v>0</v>
      </c>
      <c r="X277" s="469">
        <v>0</v>
      </c>
      <c r="Y277" s="468">
        <v>0</v>
      </c>
      <c r="Z277" s="469">
        <v>0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/>
      <c r="AN277" s="469"/>
      <c r="AO277" s="446"/>
      <c r="AP277" s="447"/>
      <c r="AQ277" s="461"/>
      <c r="AR277" s="468">
        <v>0</v>
      </c>
      <c r="AS277" s="468">
        <v>0</v>
      </c>
      <c r="AT277" s="466"/>
      <c r="AU277" s="469"/>
      <c r="AV277" s="447"/>
      <c r="AW277" s="466"/>
      <c r="AX277" s="469"/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0</v>
      </c>
      <c r="E278" s="465">
        <f t="shared" si="210"/>
        <v>0</v>
      </c>
      <c r="F278" s="486">
        <f t="shared" si="211"/>
        <v>0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0</v>
      </c>
      <c r="V278" s="469">
        <v>0</v>
      </c>
      <c r="W278" s="468">
        <v>0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/>
      <c r="AN278" s="469"/>
      <c r="AO278" s="446"/>
      <c r="AP278" s="447"/>
      <c r="AQ278" s="472"/>
      <c r="AR278" s="468">
        <v>0</v>
      </c>
      <c r="AS278" s="468">
        <v>0</v>
      </c>
      <c r="AT278" s="466"/>
      <c r="AU278" s="469"/>
      <c r="AV278" s="447"/>
      <c r="AW278" s="466"/>
      <c r="AX278" s="469"/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0</v>
      </c>
      <c r="E279" s="465">
        <f t="shared" si="210"/>
        <v>0</v>
      </c>
      <c r="F279" s="486">
        <f t="shared" si="211"/>
        <v>0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0</v>
      </c>
      <c r="V279" s="476">
        <v>0</v>
      </c>
      <c r="W279" s="468">
        <v>0</v>
      </c>
      <c r="X279" s="469">
        <v>0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/>
      <c r="AN279" s="469"/>
      <c r="AO279" s="446"/>
      <c r="AP279" s="447"/>
      <c r="AQ279" s="472"/>
      <c r="AR279" s="468">
        <v>0</v>
      </c>
      <c r="AS279" s="468">
        <v>0</v>
      </c>
      <c r="AT279" s="466"/>
      <c r="AU279" s="469"/>
      <c r="AV279" s="469">
        <v>0</v>
      </c>
      <c r="AW279" s="466"/>
      <c r="AX279" s="469"/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/>
      <c r="AN280" s="469"/>
      <c r="AO280" s="446"/>
      <c r="AP280" s="447"/>
      <c r="AQ280" s="481"/>
      <c r="AR280" s="468">
        <v>0</v>
      </c>
      <c r="AS280" s="468">
        <v>0</v>
      </c>
      <c r="AT280" s="466"/>
      <c r="AU280" s="469"/>
      <c r="AV280" s="480"/>
      <c r="AW280" s="466"/>
      <c r="AX280" s="469"/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/>
      <c r="AN281" s="496"/>
      <c r="AO281" s="498"/>
      <c r="AP281" s="499"/>
      <c r="AQ281" s="483"/>
      <c r="AR281" s="495">
        <v>0</v>
      </c>
      <c r="AS281" s="495">
        <v>0</v>
      </c>
      <c r="AT281" s="500"/>
      <c r="AU281" s="496"/>
      <c r="AV281" s="457"/>
      <c r="AW281" s="500"/>
      <c r="AX281" s="496"/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38</v>
      </c>
      <c r="E282" s="934">
        <f t="shared" si="210"/>
        <v>10</v>
      </c>
      <c r="F282" s="502">
        <f t="shared" si="211"/>
        <v>28</v>
      </c>
      <c r="G282" s="462">
        <v>1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1</v>
      </c>
      <c r="P282" s="460">
        <v>0</v>
      </c>
      <c r="Q282" s="461">
        <v>0</v>
      </c>
      <c r="R282" s="460">
        <v>0</v>
      </c>
      <c r="S282" s="461">
        <v>0</v>
      </c>
      <c r="T282" s="463">
        <v>1</v>
      </c>
      <c r="U282" s="461">
        <v>0</v>
      </c>
      <c r="V282" s="463">
        <v>0</v>
      </c>
      <c r="W282" s="461">
        <v>0</v>
      </c>
      <c r="X282" s="463">
        <v>1</v>
      </c>
      <c r="Y282" s="461">
        <v>0</v>
      </c>
      <c r="Z282" s="463">
        <v>0</v>
      </c>
      <c r="AA282" s="461">
        <v>0</v>
      </c>
      <c r="AB282" s="463">
        <v>5</v>
      </c>
      <c r="AC282" s="461">
        <v>2</v>
      </c>
      <c r="AD282" s="463">
        <v>8</v>
      </c>
      <c r="AE282" s="461">
        <v>1</v>
      </c>
      <c r="AF282" s="463">
        <v>8</v>
      </c>
      <c r="AG282" s="461">
        <v>2</v>
      </c>
      <c r="AH282" s="463">
        <v>2</v>
      </c>
      <c r="AI282" s="461">
        <v>2</v>
      </c>
      <c r="AJ282" s="463">
        <v>1</v>
      </c>
      <c r="AK282" s="461">
        <v>1</v>
      </c>
      <c r="AL282" s="463">
        <v>2</v>
      </c>
      <c r="AM282" s="458">
        <v>0</v>
      </c>
      <c r="AN282" s="459">
        <v>0</v>
      </c>
      <c r="AO282" s="462">
        <v>21</v>
      </c>
      <c r="AP282" s="460">
        <v>21</v>
      </c>
      <c r="AQ282" s="818">
        <v>2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144</v>
      </c>
      <c r="E283" s="465">
        <f t="shared" si="210"/>
        <v>36</v>
      </c>
      <c r="F283" s="486">
        <f t="shared" si="211"/>
        <v>108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0</v>
      </c>
      <c r="V283" s="469">
        <v>0</v>
      </c>
      <c r="W283" s="468">
        <v>3</v>
      </c>
      <c r="X283" s="469">
        <v>6</v>
      </c>
      <c r="Y283" s="468">
        <v>1</v>
      </c>
      <c r="Z283" s="469">
        <v>5</v>
      </c>
      <c r="AA283" s="468">
        <v>2</v>
      </c>
      <c r="AB283" s="469">
        <v>13</v>
      </c>
      <c r="AC283" s="468">
        <v>1</v>
      </c>
      <c r="AD283" s="469">
        <v>22</v>
      </c>
      <c r="AE283" s="468">
        <v>12</v>
      </c>
      <c r="AF283" s="469">
        <v>37</v>
      </c>
      <c r="AG283" s="468">
        <v>9</v>
      </c>
      <c r="AH283" s="469">
        <v>7</v>
      </c>
      <c r="AI283" s="468">
        <v>6</v>
      </c>
      <c r="AJ283" s="469">
        <v>13</v>
      </c>
      <c r="AK283" s="468">
        <v>2</v>
      </c>
      <c r="AL283" s="469">
        <v>5</v>
      </c>
      <c r="AM283" s="470">
        <v>2</v>
      </c>
      <c r="AN283" s="471">
        <v>0</v>
      </c>
      <c r="AO283" s="446"/>
      <c r="AP283" s="447"/>
      <c r="AQ283" s="461">
        <v>25</v>
      </c>
      <c r="AR283" s="468">
        <v>0</v>
      </c>
      <c r="AS283" s="447"/>
      <c r="AT283" s="466">
        <v>4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37</v>
      </c>
      <c r="E284" s="465">
        <f t="shared" si="210"/>
        <v>10</v>
      </c>
      <c r="F284" s="486">
        <f t="shared" si="211"/>
        <v>27</v>
      </c>
      <c r="G284" s="468">
        <v>1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1</v>
      </c>
      <c r="P284" s="467">
        <v>0</v>
      </c>
      <c r="Q284" s="468">
        <v>0</v>
      </c>
      <c r="R284" s="467">
        <v>0</v>
      </c>
      <c r="S284" s="468">
        <v>0</v>
      </c>
      <c r="T284" s="469">
        <v>1</v>
      </c>
      <c r="U284" s="468">
        <v>0</v>
      </c>
      <c r="V284" s="469">
        <v>0</v>
      </c>
      <c r="W284" s="468">
        <v>0</v>
      </c>
      <c r="X284" s="469">
        <v>1</v>
      </c>
      <c r="Y284" s="468">
        <v>0</v>
      </c>
      <c r="Z284" s="469">
        <v>0</v>
      </c>
      <c r="AA284" s="468">
        <v>0</v>
      </c>
      <c r="AB284" s="469">
        <v>5</v>
      </c>
      <c r="AC284" s="468">
        <v>2</v>
      </c>
      <c r="AD284" s="469">
        <v>7</v>
      </c>
      <c r="AE284" s="468">
        <v>1</v>
      </c>
      <c r="AF284" s="469">
        <v>9</v>
      </c>
      <c r="AG284" s="468">
        <v>2</v>
      </c>
      <c r="AH284" s="469">
        <v>2</v>
      </c>
      <c r="AI284" s="468">
        <v>2</v>
      </c>
      <c r="AJ284" s="469">
        <v>1</v>
      </c>
      <c r="AK284" s="468">
        <v>1</v>
      </c>
      <c r="AL284" s="469">
        <v>1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40</v>
      </c>
      <c r="E285" s="489">
        <f t="shared" si="210"/>
        <v>8</v>
      </c>
      <c r="F285" s="494">
        <f>SUM(H285++J285+L285+N285+P285+R285+T285+V285+X285+Z285+AB285+AD285+AF285+AH285+AJ285+AL285)</f>
        <v>32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1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0</v>
      </c>
      <c r="W285" s="475">
        <v>1</v>
      </c>
      <c r="X285" s="476">
        <v>2</v>
      </c>
      <c r="Y285" s="475">
        <v>1</v>
      </c>
      <c r="Z285" s="476">
        <v>2</v>
      </c>
      <c r="AA285" s="475">
        <v>1</v>
      </c>
      <c r="AB285" s="476">
        <v>3</v>
      </c>
      <c r="AC285" s="475">
        <v>0</v>
      </c>
      <c r="AD285" s="476">
        <v>7</v>
      </c>
      <c r="AE285" s="475">
        <v>1</v>
      </c>
      <c r="AF285" s="476">
        <v>12</v>
      </c>
      <c r="AG285" s="475">
        <v>1</v>
      </c>
      <c r="AH285" s="476">
        <v>2</v>
      </c>
      <c r="AI285" s="475">
        <v>1</v>
      </c>
      <c r="AJ285" s="476">
        <v>2</v>
      </c>
      <c r="AK285" s="475">
        <v>1</v>
      </c>
      <c r="AL285" s="476">
        <v>2</v>
      </c>
      <c r="AM285" s="477">
        <v>1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1</v>
      </c>
      <c r="AU285" s="476">
        <v>0</v>
      </c>
      <c r="AV285" s="469">
        <v>2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23</v>
      </c>
      <c r="E286" s="465">
        <f t="shared" si="210"/>
        <v>6</v>
      </c>
      <c r="F286" s="486">
        <f t="shared" si="211"/>
        <v>17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2</v>
      </c>
      <c r="X286" s="476">
        <v>2</v>
      </c>
      <c r="Y286" s="475">
        <v>0</v>
      </c>
      <c r="Z286" s="476">
        <v>3</v>
      </c>
      <c r="AA286" s="475">
        <v>0</v>
      </c>
      <c r="AB286" s="476">
        <v>0</v>
      </c>
      <c r="AC286" s="475">
        <v>0</v>
      </c>
      <c r="AD286" s="476">
        <v>3</v>
      </c>
      <c r="AE286" s="475">
        <v>1</v>
      </c>
      <c r="AF286" s="476">
        <v>2</v>
      </c>
      <c r="AG286" s="475">
        <v>2</v>
      </c>
      <c r="AH286" s="476">
        <v>1</v>
      </c>
      <c r="AI286" s="475">
        <v>1</v>
      </c>
      <c r="AJ286" s="476">
        <v>3</v>
      </c>
      <c r="AK286" s="475">
        <v>0</v>
      </c>
      <c r="AL286" s="476">
        <v>3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2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1</v>
      </c>
      <c r="E287" s="109">
        <f t="shared" si="210"/>
        <v>0</v>
      </c>
      <c r="F287" s="78">
        <f t="shared" si="211"/>
        <v>1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1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21</v>
      </c>
      <c r="E288" s="139">
        <f>SUM(W288+Y288+AA288+AC288+AE288+AG288+AI288+AK288)</f>
        <v>10</v>
      </c>
      <c r="F288" s="812">
        <f>SUM(X288+Z288+AB288+AD288+AF288+AH288+AJ288+AL288)</f>
        <v>11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1</v>
      </c>
      <c r="X288" s="819">
        <v>0</v>
      </c>
      <c r="Y288" s="818">
        <v>0</v>
      </c>
      <c r="Z288" s="819">
        <v>0</v>
      </c>
      <c r="AA288" s="818">
        <v>0</v>
      </c>
      <c r="AB288" s="819">
        <v>2</v>
      </c>
      <c r="AC288" s="818">
        <v>2</v>
      </c>
      <c r="AD288" s="819">
        <v>1</v>
      </c>
      <c r="AE288" s="818">
        <v>4</v>
      </c>
      <c r="AF288" s="819">
        <v>6</v>
      </c>
      <c r="AG288" s="818">
        <v>0</v>
      </c>
      <c r="AH288" s="819">
        <v>0</v>
      </c>
      <c r="AI288" s="818">
        <v>3</v>
      </c>
      <c r="AJ288" s="819">
        <v>1</v>
      </c>
      <c r="AK288" s="818">
        <v>0</v>
      </c>
      <c r="AL288" s="819">
        <v>1</v>
      </c>
      <c r="AM288" s="458">
        <v>0</v>
      </c>
      <c r="AN288" s="459">
        <v>0</v>
      </c>
      <c r="AO288" s="716">
        <v>0</v>
      </c>
      <c r="AP288" s="460">
        <v>0</v>
      </c>
      <c r="AQ288" s="818">
        <v>3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40</v>
      </c>
      <c r="E289" s="465">
        <f t="shared" ref="E289:F293" si="234">SUM(W289+Y289+AA289+AC289+AE289+AG289+AI289+AK289)</f>
        <v>8</v>
      </c>
      <c r="F289" s="486">
        <f t="shared" si="234"/>
        <v>32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3</v>
      </c>
      <c r="X289" s="469">
        <v>4</v>
      </c>
      <c r="Y289" s="468">
        <v>0</v>
      </c>
      <c r="Z289" s="469">
        <v>2</v>
      </c>
      <c r="AA289" s="468">
        <v>0</v>
      </c>
      <c r="AB289" s="469">
        <v>5</v>
      </c>
      <c r="AC289" s="468">
        <v>1</v>
      </c>
      <c r="AD289" s="469">
        <v>3</v>
      </c>
      <c r="AE289" s="468">
        <v>0</v>
      </c>
      <c r="AF289" s="469">
        <v>10</v>
      </c>
      <c r="AG289" s="468">
        <v>2</v>
      </c>
      <c r="AH289" s="469">
        <v>1</v>
      </c>
      <c r="AI289" s="468">
        <v>0</v>
      </c>
      <c r="AJ289" s="469">
        <v>2</v>
      </c>
      <c r="AK289" s="468">
        <v>2</v>
      </c>
      <c r="AL289" s="469">
        <v>5</v>
      </c>
      <c r="AM289" s="470">
        <v>0</v>
      </c>
      <c r="AN289" s="471">
        <v>0</v>
      </c>
      <c r="AO289" s="446"/>
      <c r="AP289" s="447"/>
      <c r="AQ289" s="461">
        <v>7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17</v>
      </c>
      <c r="E290" s="465">
        <f t="shared" si="234"/>
        <v>9</v>
      </c>
      <c r="F290" s="486">
        <f t="shared" si="234"/>
        <v>8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1</v>
      </c>
      <c r="X290" s="469">
        <v>0</v>
      </c>
      <c r="Y290" s="468">
        <v>0</v>
      </c>
      <c r="Z290" s="469">
        <v>0</v>
      </c>
      <c r="AA290" s="468">
        <v>0</v>
      </c>
      <c r="AB290" s="469">
        <v>1</v>
      </c>
      <c r="AC290" s="468">
        <v>2</v>
      </c>
      <c r="AD290" s="469">
        <v>0</v>
      </c>
      <c r="AE290" s="468">
        <v>4</v>
      </c>
      <c r="AF290" s="469">
        <v>6</v>
      </c>
      <c r="AG290" s="468">
        <v>0</v>
      </c>
      <c r="AH290" s="469">
        <v>0</v>
      </c>
      <c r="AI290" s="468">
        <v>2</v>
      </c>
      <c r="AJ290" s="469">
        <v>1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6</v>
      </c>
      <c r="E291" s="465">
        <f t="shared" si="234"/>
        <v>2</v>
      </c>
      <c r="F291" s="486">
        <f t="shared" si="234"/>
        <v>4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0</v>
      </c>
      <c r="X291" s="476">
        <v>1</v>
      </c>
      <c r="Y291" s="475">
        <v>0</v>
      </c>
      <c r="Z291" s="476">
        <v>0</v>
      </c>
      <c r="AA291" s="475">
        <v>0</v>
      </c>
      <c r="AB291" s="476">
        <v>0</v>
      </c>
      <c r="AC291" s="475">
        <v>1</v>
      </c>
      <c r="AD291" s="476">
        <v>2</v>
      </c>
      <c r="AE291" s="475">
        <v>1</v>
      </c>
      <c r="AF291" s="476">
        <v>1</v>
      </c>
      <c r="AG291" s="475">
        <v>0</v>
      </c>
      <c r="AH291" s="476">
        <v>0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3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6</v>
      </c>
      <c r="E292" s="465">
        <f t="shared" si="234"/>
        <v>3</v>
      </c>
      <c r="F292" s="486">
        <f t="shared" si="234"/>
        <v>3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1</v>
      </c>
      <c r="Y292" s="475">
        <v>0</v>
      </c>
      <c r="Z292" s="476">
        <v>1</v>
      </c>
      <c r="AA292" s="475">
        <v>0</v>
      </c>
      <c r="AB292" s="476">
        <v>1</v>
      </c>
      <c r="AC292" s="475">
        <v>0</v>
      </c>
      <c r="AD292" s="476">
        <v>0</v>
      </c>
      <c r="AE292" s="475">
        <v>1</v>
      </c>
      <c r="AF292" s="476">
        <v>0</v>
      </c>
      <c r="AG292" s="475">
        <v>1</v>
      </c>
      <c r="AH292" s="476">
        <v>0</v>
      </c>
      <c r="AI292" s="475">
        <v>1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36</v>
      </c>
      <c r="E294" s="139">
        <f>SUM(O294+Q294+S294+U294+W294+Y294+AA294+AC294+AE294+AG294+AI294+AK294)</f>
        <v>13</v>
      </c>
      <c r="F294" s="812">
        <f>SUM(P294+R294+T294+V294+X294+Z294+AB294+AD294+AF294+AH294+AJ294+AL294)</f>
        <v>23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1</v>
      </c>
      <c r="R294" s="460">
        <v>1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1</v>
      </c>
      <c r="Z294" s="463">
        <v>0</v>
      </c>
      <c r="AA294" s="461">
        <v>0</v>
      </c>
      <c r="AB294" s="463">
        <v>1</v>
      </c>
      <c r="AC294" s="461">
        <v>0</v>
      </c>
      <c r="AD294" s="463">
        <v>0</v>
      </c>
      <c r="AE294" s="461">
        <v>0</v>
      </c>
      <c r="AF294" s="463">
        <v>3</v>
      </c>
      <c r="AG294" s="461">
        <v>2</v>
      </c>
      <c r="AH294" s="463">
        <v>2</v>
      </c>
      <c r="AI294" s="461">
        <v>6</v>
      </c>
      <c r="AJ294" s="463">
        <v>12</v>
      </c>
      <c r="AK294" s="461">
        <v>3</v>
      </c>
      <c r="AL294" s="463">
        <v>4</v>
      </c>
      <c r="AM294" s="458">
        <v>0</v>
      </c>
      <c r="AN294" s="459">
        <v>0</v>
      </c>
      <c r="AO294" s="462">
        <v>6</v>
      </c>
      <c r="AP294" s="460">
        <v>6</v>
      </c>
      <c r="AQ294" s="818">
        <v>26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32</v>
      </c>
      <c r="E295" s="465">
        <f t="shared" ref="E295:F296" si="236">SUM(O295+Q295+S295+U295+W295+Y295+AA295+AC295+AE295+AG295+AI295+AK295)</f>
        <v>12</v>
      </c>
      <c r="F295" s="147">
        <f t="shared" si="236"/>
        <v>20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0</v>
      </c>
      <c r="AD295" s="469">
        <v>1</v>
      </c>
      <c r="AE295" s="468">
        <v>3</v>
      </c>
      <c r="AF295" s="469">
        <v>1</v>
      </c>
      <c r="AG295" s="468">
        <v>3</v>
      </c>
      <c r="AH295" s="469">
        <v>2</v>
      </c>
      <c r="AI295" s="468">
        <v>3</v>
      </c>
      <c r="AJ295" s="469">
        <v>7</v>
      </c>
      <c r="AK295" s="468">
        <v>3</v>
      </c>
      <c r="AL295" s="469">
        <v>9</v>
      </c>
      <c r="AM295" s="470">
        <v>0</v>
      </c>
      <c r="AN295" s="471">
        <v>1</v>
      </c>
      <c r="AO295" s="446"/>
      <c r="AP295" s="447"/>
      <c r="AQ295" s="461">
        <v>12</v>
      </c>
      <c r="AR295" s="468">
        <v>0</v>
      </c>
      <c r="AS295" s="447"/>
      <c r="AT295" s="466">
        <v>0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35</v>
      </c>
      <c r="E296" s="465">
        <f t="shared" si="236"/>
        <v>14</v>
      </c>
      <c r="F296" s="147">
        <f t="shared" si="236"/>
        <v>21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1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1</v>
      </c>
      <c r="Z296" s="469">
        <v>0</v>
      </c>
      <c r="AA296" s="468">
        <v>0</v>
      </c>
      <c r="AB296" s="469">
        <v>1</v>
      </c>
      <c r="AC296" s="468">
        <v>0</v>
      </c>
      <c r="AD296" s="469">
        <v>0</v>
      </c>
      <c r="AE296" s="468">
        <v>0</v>
      </c>
      <c r="AF296" s="469">
        <v>2</v>
      </c>
      <c r="AG296" s="468">
        <v>2</v>
      </c>
      <c r="AH296" s="469">
        <v>2</v>
      </c>
      <c r="AI296" s="468">
        <v>6</v>
      </c>
      <c r="AJ296" s="469">
        <v>12</v>
      </c>
      <c r="AK296" s="468">
        <v>4</v>
      </c>
      <c r="AL296" s="469">
        <v>4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4</v>
      </c>
      <c r="E297" s="465">
        <f>SUM(O297+Q297+S297+U297+W297+Y297+AA297+AC297+AE297+AG297+AI297+AK297)</f>
        <v>2</v>
      </c>
      <c r="F297" s="147">
        <f>SUM(+P297+R297+T297+V297+X297+Z297+AB297+AD297+AF297+AH297+AJ297+AL297)</f>
        <v>2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0</v>
      </c>
      <c r="AE297" s="475">
        <v>1</v>
      </c>
      <c r="AF297" s="476">
        <v>0</v>
      </c>
      <c r="AG297" s="475">
        <v>0</v>
      </c>
      <c r="AH297" s="476">
        <v>0</v>
      </c>
      <c r="AI297" s="475">
        <v>0</v>
      </c>
      <c r="AJ297" s="476">
        <v>0</v>
      </c>
      <c r="AK297" s="475">
        <v>1</v>
      </c>
      <c r="AL297" s="476">
        <v>2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2</v>
      </c>
      <c r="E298" s="465">
        <f>SUM(O298+Q298+S298+U298+W298+Y298+AA298+AC298+AE298+AG298+AI298+AK298)</f>
        <v>1</v>
      </c>
      <c r="F298" s="147">
        <f>SUM(P298+R298+T298+V298+X298+Z298+AB298+AD298+AF298+AH298+AJ298+AL298)</f>
        <v>1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1</v>
      </c>
      <c r="AF298" s="476">
        <v>1</v>
      </c>
      <c r="AG298" s="475">
        <v>0</v>
      </c>
      <c r="AH298" s="476">
        <v>0</v>
      </c>
      <c r="AI298" s="475">
        <v>0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818"/>
      <c r="AR300" s="461">
        <v>0</v>
      </c>
      <c r="AS300" s="447"/>
      <c r="AT300" s="462"/>
      <c r="AU300" s="463"/>
      <c r="AV300" s="447"/>
      <c r="AW300" s="462"/>
      <c r="AX300" s="463"/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/>
      <c r="AU301" s="469"/>
      <c r="AV301" s="447"/>
      <c r="AW301" s="466"/>
      <c r="AX301" s="469"/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/>
      <c r="AU302" s="469"/>
      <c r="AV302" s="447"/>
      <c r="AW302" s="466"/>
      <c r="AX302" s="469"/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/>
      <c r="AU303" s="476"/>
      <c r="AV303" s="469"/>
      <c r="AW303" s="473"/>
      <c r="AX303" s="476"/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/>
      <c r="AU304" s="476"/>
      <c r="AV304" s="480"/>
      <c r="AW304" s="473"/>
      <c r="AX304" s="476"/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/>
      <c r="AU305" s="454"/>
      <c r="AV305" s="457"/>
      <c r="AW305" s="451"/>
      <c r="AX305" s="454"/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818"/>
      <c r="AR306" s="461">
        <v>0</v>
      </c>
      <c r="AS306" s="447"/>
      <c r="AT306" s="462"/>
      <c r="AU306" s="463"/>
      <c r="AV306" s="447"/>
      <c r="AW306" s="462"/>
      <c r="AX306" s="463"/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/>
      <c r="AU307" s="469"/>
      <c r="AV307" s="447"/>
      <c r="AW307" s="466"/>
      <c r="AX307" s="469"/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/>
      <c r="AU308" s="469"/>
      <c r="AV308" s="447"/>
      <c r="AW308" s="466"/>
      <c r="AX308" s="469"/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/>
      <c r="AU309" s="476"/>
      <c r="AV309" s="469"/>
      <c r="AW309" s="473"/>
      <c r="AX309" s="476"/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/>
      <c r="AU310" s="476"/>
      <c r="AV310" s="480"/>
      <c r="AW310" s="473"/>
      <c r="AX310" s="476"/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/>
      <c r="AU311" s="454"/>
      <c r="AV311" s="457"/>
      <c r="AW311" s="451"/>
      <c r="AX311" s="454"/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11</v>
      </c>
      <c r="E312" s="139">
        <f>SUM(G312++I312+K312+M312+O312+Q312+S312+U312+W312+Y312+AA312+AC312+AE312+AG312+AI312+AK312)</f>
        <v>6</v>
      </c>
      <c r="F312" s="812">
        <f>SUM(H312++J312+L312+N312+P312+R312+T312+V312+X312+Z312+AB312+AD312+AF312+AH312+AJ312+AL312)</f>
        <v>5</v>
      </c>
      <c r="G312" s="462">
        <v>1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0</v>
      </c>
      <c r="V312" s="463">
        <v>1</v>
      </c>
      <c r="W312" s="461">
        <v>1</v>
      </c>
      <c r="X312" s="463">
        <v>0</v>
      </c>
      <c r="Y312" s="461">
        <v>1</v>
      </c>
      <c r="Z312" s="463">
        <v>0</v>
      </c>
      <c r="AA312" s="461">
        <v>0</v>
      </c>
      <c r="AB312" s="463">
        <v>1</v>
      </c>
      <c r="AC312" s="461">
        <v>0</v>
      </c>
      <c r="AD312" s="463">
        <v>1</v>
      </c>
      <c r="AE312" s="461">
        <v>1</v>
      </c>
      <c r="AF312" s="463">
        <v>0</v>
      </c>
      <c r="AG312" s="461">
        <v>1</v>
      </c>
      <c r="AH312" s="463">
        <v>0</v>
      </c>
      <c r="AI312" s="461">
        <v>1</v>
      </c>
      <c r="AJ312" s="463">
        <v>2</v>
      </c>
      <c r="AK312" s="461">
        <v>0</v>
      </c>
      <c r="AL312" s="463">
        <v>0</v>
      </c>
      <c r="AM312" s="458">
        <v>0</v>
      </c>
      <c r="AN312" s="459">
        <v>0</v>
      </c>
      <c r="AO312" s="462">
        <v>8</v>
      </c>
      <c r="AP312" s="460">
        <v>8</v>
      </c>
      <c r="AQ312" s="818">
        <v>1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8</v>
      </c>
      <c r="E313" s="465">
        <f t="shared" ref="E313:E323" si="242">SUM(G313++I313+K313+M313+O313+Q313+S313+U313+W313+Y313+AA313+AC313+AE313+AG313+AI313+AK313)</f>
        <v>2</v>
      </c>
      <c r="F313" s="147">
        <f t="shared" ref="F313:F329" si="243">SUM(H313++J313+L313+N313+P313+R313+T313+V313+X313+Z313+AB313+AD313+AF313+AH313+AJ313+AL313)</f>
        <v>6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0</v>
      </c>
      <c r="Y313" s="468">
        <v>0</v>
      </c>
      <c r="Z313" s="469">
        <v>0</v>
      </c>
      <c r="AA313" s="468">
        <v>0</v>
      </c>
      <c r="AB313" s="469">
        <v>0</v>
      </c>
      <c r="AC313" s="468">
        <v>0</v>
      </c>
      <c r="AD313" s="469">
        <v>0</v>
      </c>
      <c r="AE313" s="468">
        <v>1</v>
      </c>
      <c r="AF313" s="469">
        <v>3</v>
      </c>
      <c r="AG313" s="468">
        <v>0</v>
      </c>
      <c r="AH313" s="469">
        <v>0</v>
      </c>
      <c r="AI313" s="468">
        <v>0</v>
      </c>
      <c r="AJ313" s="469">
        <v>1</v>
      </c>
      <c r="AK313" s="468">
        <v>1</v>
      </c>
      <c r="AL313" s="469">
        <v>2</v>
      </c>
      <c r="AM313" s="470">
        <v>0</v>
      </c>
      <c r="AN313" s="471">
        <v>0</v>
      </c>
      <c r="AO313" s="446"/>
      <c r="AP313" s="447"/>
      <c r="AQ313" s="461">
        <v>2</v>
      </c>
      <c r="AR313" s="468">
        <v>0</v>
      </c>
      <c r="AS313" s="447"/>
      <c r="AT313" s="466">
        <v>0</v>
      </c>
      <c r="AU313" s="469">
        <v>2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10</v>
      </c>
      <c r="E314" s="465">
        <f t="shared" si="242"/>
        <v>5</v>
      </c>
      <c r="F314" s="486">
        <f t="shared" si="243"/>
        <v>5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0</v>
      </c>
      <c r="V314" s="469">
        <v>1</v>
      </c>
      <c r="W314" s="468">
        <v>1</v>
      </c>
      <c r="X314" s="469">
        <v>0</v>
      </c>
      <c r="Y314" s="468">
        <v>1</v>
      </c>
      <c r="Z314" s="469">
        <v>0</v>
      </c>
      <c r="AA314" s="468">
        <v>0</v>
      </c>
      <c r="AB314" s="469">
        <v>1</v>
      </c>
      <c r="AC314" s="468">
        <v>0</v>
      </c>
      <c r="AD314" s="469">
        <v>1</v>
      </c>
      <c r="AE314" s="468">
        <v>1</v>
      </c>
      <c r="AF314" s="469">
        <v>0</v>
      </c>
      <c r="AG314" s="468">
        <v>1</v>
      </c>
      <c r="AH314" s="469">
        <v>0</v>
      </c>
      <c r="AI314" s="468">
        <v>1</v>
      </c>
      <c r="AJ314" s="469">
        <v>2</v>
      </c>
      <c r="AK314" s="468">
        <v>0</v>
      </c>
      <c r="AL314" s="469">
        <v>0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5</v>
      </c>
      <c r="E315" s="465">
        <f t="shared" si="242"/>
        <v>2</v>
      </c>
      <c r="F315" s="486">
        <f t="shared" si="243"/>
        <v>3</v>
      </c>
      <c r="G315" s="475">
        <v>1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0</v>
      </c>
      <c r="V315" s="476">
        <v>0</v>
      </c>
      <c r="W315" s="475">
        <v>0</v>
      </c>
      <c r="X315" s="476">
        <v>0</v>
      </c>
      <c r="Y315" s="475">
        <v>0</v>
      </c>
      <c r="Z315" s="476">
        <v>0</v>
      </c>
      <c r="AA315" s="475">
        <v>0</v>
      </c>
      <c r="AB315" s="476">
        <v>0</v>
      </c>
      <c r="AC315" s="475">
        <v>0</v>
      </c>
      <c r="AD315" s="476">
        <v>0</v>
      </c>
      <c r="AE315" s="475">
        <v>1</v>
      </c>
      <c r="AF315" s="476">
        <v>1</v>
      </c>
      <c r="AG315" s="475">
        <v>0</v>
      </c>
      <c r="AH315" s="476">
        <v>0</v>
      </c>
      <c r="AI315" s="475">
        <v>0</v>
      </c>
      <c r="AJ315" s="476">
        <v>1</v>
      </c>
      <c r="AK315" s="475">
        <v>0</v>
      </c>
      <c r="AL315" s="476">
        <v>1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1</v>
      </c>
      <c r="AV315" s="469">
        <v>2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1</v>
      </c>
      <c r="E316" s="465">
        <f t="shared" si="242"/>
        <v>0</v>
      </c>
      <c r="F316" s="486">
        <f t="shared" si="243"/>
        <v>1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1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1</v>
      </c>
      <c r="E317" s="109">
        <f t="shared" si="242"/>
        <v>0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1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965"/>
      <c r="H318" s="966"/>
      <c r="I318" s="967"/>
      <c r="J318" s="966"/>
      <c r="K318" s="967"/>
      <c r="L318" s="966"/>
      <c r="M318" s="967"/>
      <c r="N318" s="966"/>
      <c r="O318" s="967"/>
      <c r="P318" s="966"/>
      <c r="Q318" s="967"/>
      <c r="R318" s="966"/>
      <c r="S318" s="967"/>
      <c r="T318" s="968"/>
      <c r="U318" s="967"/>
      <c r="V318" s="968"/>
      <c r="W318" s="967"/>
      <c r="X318" s="968"/>
      <c r="Y318" s="967"/>
      <c r="Z318" s="968"/>
      <c r="AA318" s="967"/>
      <c r="AB318" s="968"/>
      <c r="AC318" s="967"/>
      <c r="AD318" s="968"/>
      <c r="AE318" s="967"/>
      <c r="AF318" s="968"/>
      <c r="AG318" s="967"/>
      <c r="AH318" s="968"/>
      <c r="AI318" s="967"/>
      <c r="AJ318" s="968"/>
      <c r="AK318" s="965"/>
      <c r="AL318" s="969"/>
      <c r="AM318" s="967"/>
      <c r="AN318" s="970"/>
      <c r="AO318" s="965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22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965"/>
      <c r="H324" s="966"/>
      <c r="I324" s="967"/>
      <c r="J324" s="966"/>
      <c r="K324" s="967"/>
      <c r="L324" s="966"/>
      <c r="M324" s="967"/>
      <c r="N324" s="966"/>
      <c r="O324" s="967"/>
      <c r="P324" s="966"/>
      <c r="Q324" s="967"/>
      <c r="R324" s="966"/>
      <c r="S324" s="967"/>
      <c r="T324" s="968"/>
      <c r="U324" s="967"/>
      <c r="V324" s="968"/>
      <c r="W324" s="967"/>
      <c r="X324" s="968"/>
      <c r="Y324" s="967"/>
      <c r="Z324" s="968"/>
      <c r="AA324" s="967"/>
      <c r="AB324" s="968"/>
      <c r="AC324" s="967"/>
      <c r="AD324" s="968"/>
      <c r="AE324" s="967"/>
      <c r="AF324" s="968"/>
      <c r="AG324" s="967"/>
      <c r="AH324" s="968"/>
      <c r="AI324" s="967"/>
      <c r="AJ324" s="968"/>
      <c r="AK324" s="965"/>
      <c r="AL324" s="969"/>
      <c r="AM324" s="967"/>
      <c r="AN324" s="966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22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22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22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22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22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277</v>
      </c>
      <c r="E330" s="529">
        <f>SUM(G330++I330+K330+M330+O330+Q330+S330+U330+W330+Y330+AA330+AC330+AE330+AG330+AI330+AK330)</f>
        <v>111</v>
      </c>
      <c r="F330" s="267">
        <f>SUM(H330++J330+L330+N330+P330+R330+T330+V330+X330+Z330+AB330+AD330+AF330+AH330+AJ330+AL330)</f>
        <v>166</v>
      </c>
      <c r="G330" s="712">
        <f>G252+G264+G270+G276+G282+G312+G318+G324</f>
        <v>12</v>
      </c>
      <c r="H330" s="343">
        <f t="shared" ref="H330:N334" si="264">H252+H258+H264+H270+H276+H282+H306+H312+H318+H324</f>
        <v>6</v>
      </c>
      <c r="I330" s="712">
        <f t="shared" si="264"/>
        <v>2</v>
      </c>
      <c r="J330" s="343">
        <f t="shared" si="264"/>
        <v>1</v>
      </c>
      <c r="K330" s="712">
        <f t="shared" si="264"/>
        <v>0</v>
      </c>
      <c r="L330" s="343">
        <f>L252+L258+L264+L270+L276+L282+L306+L312+L318+L324</f>
        <v>1</v>
      </c>
      <c r="M330" s="712">
        <f t="shared" si="264"/>
        <v>4</v>
      </c>
      <c r="N330" s="343">
        <f t="shared" si="264"/>
        <v>1</v>
      </c>
      <c r="O330" s="712">
        <f t="shared" ref="O330:V334" si="265">O252+O258+O264+O270+O276+O282+O294+O312+O318+O324</f>
        <v>2</v>
      </c>
      <c r="P330" s="821">
        <f t="shared" si="265"/>
        <v>2</v>
      </c>
      <c r="Q330" s="712">
        <f t="shared" si="265"/>
        <v>3</v>
      </c>
      <c r="R330" s="821">
        <f t="shared" si="265"/>
        <v>2</v>
      </c>
      <c r="S330" s="712">
        <f t="shared" si="265"/>
        <v>6</v>
      </c>
      <c r="T330" s="821">
        <f t="shared" si="265"/>
        <v>8</v>
      </c>
      <c r="U330" s="712">
        <f t="shared" si="265"/>
        <v>8</v>
      </c>
      <c r="V330" s="822">
        <f t="shared" si="265"/>
        <v>11</v>
      </c>
      <c r="W330" s="712">
        <f>W252+W258+W264+W270+W276+W282+W288+W294+W300+W306+W312+W318+W324</f>
        <v>13</v>
      </c>
      <c r="X330" s="821">
        <f t="shared" ref="X330:AN334" si="266">X252+X258+X264+X270+X276+X282+X288+X294+X300+X306+X312+X318+X324</f>
        <v>17</v>
      </c>
      <c r="Y330" s="712">
        <f>Y252+Y258+Y264+Y270+Y276+Y282+Y288+Y294+Y300+Y306+Y312+Y318+Y324</f>
        <v>4</v>
      </c>
      <c r="Z330" s="821">
        <f t="shared" si="266"/>
        <v>10</v>
      </c>
      <c r="AA330" s="712">
        <f t="shared" si="266"/>
        <v>11</v>
      </c>
      <c r="AB330" s="821">
        <f t="shared" si="266"/>
        <v>30</v>
      </c>
      <c r="AC330" s="712">
        <f t="shared" si="266"/>
        <v>7</v>
      </c>
      <c r="AD330" s="821">
        <f t="shared" si="266"/>
        <v>24</v>
      </c>
      <c r="AE330" s="712">
        <f t="shared" si="266"/>
        <v>13</v>
      </c>
      <c r="AF330" s="821">
        <f t="shared" si="266"/>
        <v>21</v>
      </c>
      <c r="AG330" s="712">
        <f t="shared" si="266"/>
        <v>6</v>
      </c>
      <c r="AH330" s="821">
        <f t="shared" si="266"/>
        <v>6</v>
      </c>
      <c r="AI330" s="712">
        <f t="shared" si="266"/>
        <v>15</v>
      </c>
      <c r="AJ330" s="821">
        <f t="shared" si="266"/>
        <v>18</v>
      </c>
      <c r="AK330" s="712">
        <f t="shared" si="266"/>
        <v>5</v>
      </c>
      <c r="AL330" s="530">
        <f t="shared" si="266"/>
        <v>8</v>
      </c>
      <c r="AM330" s="821">
        <f t="shared" si="266"/>
        <v>0</v>
      </c>
      <c r="AN330" s="821">
        <f t="shared" si="266"/>
        <v>2</v>
      </c>
      <c r="AO330" s="501">
        <f>SUM(AO252+AO258+AO264+AO270+AO276+AO282+AO288+AO294+AO300+AO306+AO312+AO318)</f>
        <v>134</v>
      </c>
      <c r="AP330" s="372">
        <f>SUM(AP252+AP258+AP264+AP270+AP276+AP282+AP288+AP294+AP300+AP306+AP312+AP318)</f>
        <v>133</v>
      </c>
      <c r="AQ330" s="343">
        <f t="shared" ref="AQ330:AR331" si="267">AQ252+AQ258+AQ264+AQ270+AQ276+AQ282+AQ288+AQ294+AQ300+AQ306+AQ312+AQ318+AQ324</f>
        <v>62</v>
      </c>
      <c r="AR330" s="343">
        <f t="shared" si="267"/>
        <v>0</v>
      </c>
      <c r="AS330" s="267">
        <f>SUM(AS264,AS276)</f>
        <v>0</v>
      </c>
      <c r="AT330" s="712">
        <f t="shared" ref="AT330:AX331" si="268">AT252+AT258+AT264+AT270+AT276+AT282+AT288+AT294+AT300+AT306+AT312+AT318+AT324</f>
        <v>3</v>
      </c>
      <c r="AU330" s="822">
        <f t="shared" si="268"/>
        <v>1</v>
      </c>
      <c r="AV330" s="823"/>
      <c r="AW330" s="712">
        <f t="shared" si="268"/>
        <v>2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769</v>
      </c>
      <c r="E331" s="531">
        <f t="shared" ref="E331:F335" si="270">SUM(G331++I331+K331+M331+O331+Q331+S331+U331+W331+Y331+AA331+AC331+AE331+AG331+AI331+AK331)</f>
        <v>324</v>
      </c>
      <c r="F331" s="532">
        <f t="shared" si="270"/>
        <v>445</v>
      </c>
      <c r="G331" s="464">
        <f>G253+G265+G271+G277+G283+G313+G319+G325</f>
        <v>10</v>
      </c>
      <c r="H331" s="533">
        <f t="shared" si="264"/>
        <v>4</v>
      </c>
      <c r="I331" s="464">
        <f t="shared" si="264"/>
        <v>0</v>
      </c>
      <c r="J331" s="533">
        <f t="shared" si="264"/>
        <v>1</v>
      </c>
      <c r="K331" s="464">
        <f>K253+K259+K265+K271+K277+K283+K307+K313+K319+K325</f>
        <v>6</v>
      </c>
      <c r="L331" s="533">
        <f t="shared" si="264"/>
        <v>4</v>
      </c>
      <c r="M331" s="464">
        <f t="shared" si="264"/>
        <v>1</v>
      </c>
      <c r="N331" s="533">
        <f t="shared" si="264"/>
        <v>1</v>
      </c>
      <c r="O331" s="501">
        <f>O253+O259+O265+O271+O277+O283+O295+O313+O319+O325</f>
        <v>8</v>
      </c>
      <c r="P331" s="343">
        <f t="shared" si="265"/>
        <v>2</v>
      </c>
      <c r="Q331" s="501">
        <f t="shared" si="265"/>
        <v>6</v>
      </c>
      <c r="R331" s="343">
        <f t="shared" si="265"/>
        <v>5</v>
      </c>
      <c r="S331" s="501">
        <f t="shared" si="265"/>
        <v>10</v>
      </c>
      <c r="T331" s="343">
        <f t="shared" si="265"/>
        <v>13</v>
      </c>
      <c r="U331" s="501">
        <f t="shared" si="265"/>
        <v>56</v>
      </c>
      <c r="V331" s="372">
        <f t="shared" si="265"/>
        <v>48</v>
      </c>
      <c r="W331" s="464">
        <f>W253+W259+W265+W271+W277+W283+W289+W295+W301+W307+W313+W319+W325</f>
        <v>99</v>
      </c>
      <c r="X331" s="533">
        <f t="shared" si="266"/>
        <v>96</v>
      </c>
      <c r="Y331" s="464">
        <f t="shared" si="266"/>
        <v>28</v>
      </c>
      <c r="Z331" s="533">
        <f t="shared" si="266"/>
        <v>32</v>
      </c>
      <c r="AA331" s="464">
        <f t="shared" si="266"/>
        <v>22</v>
      </c>
      <c r="AB331" s="533">
        <f t="shared" si="266"/>
        <v>51</v>
      </c>
      <c r="AC331" s="464">
        <f t="shared" si="266"/>
        <v>7</v>
      </c>
      <c r="AD331" s="533">
        <f t="shared" si="266"/>
        <v>50</v>
      </c>
      <c r="AE331" s="464">
        <f t="shared" si="266"/>
        <v>26</v>
      </c>
      <c r="AF331" s="533">
        <f t="shared" si="266"/>
        <v>73</v>
      </c>
      <c r="AG331" s="464">
        <f t="shared" si="266"/>
        <v>19</v>
      </c>
      <c r="AH331" s="533">
        <f t="shared" si="266"/>
        <v>13</v>
      </c>
      <c r="AI331" s="464">
        <f t="shared" si="266"/>
        <v>15</v>
      </c>
      <c r="AJ331" s="533">
        <f t="shared" si="266"/>
        <v>30</v>
      </c>
      <c r="AK331" s="464">
        <f t="shared" si="266"/>
        <v>11</v>
      </c>
      <c r="AL331" s="534">
        <f t="shared" si="266"/>
        <v>22</v>
      </c>
      <c r="AM331" s="533">
        <f t="shared" si="266"/>
        <v>2</v>
      </c>
      <c r="AN331" s="533">
        <f t="shared" si="266"/>
        <v>1</v>
      </c>
      <c r="AO331" s="535"/>
      <c r="AP331" s="536"/>
      <c r="AQ331" s="533">
        <f t="shared" si="267"/>
        <v>120</v>
      </c>
      <c r="AR331" s="533">
        <f t="shared" si="267"/>
        <v>0</v>
      </c>
      <c r="AS331" s="537">
        <f>SUM(AS277+ AS265)</f>
        <v>0</v>
      </c>
      <c r="AT331" s="464">
        <f t="shared" si="268"/>
        <v>6</v>
      </c>
      <c r="AU331" s="296">
        <f t="shared" si="268"/>
        <v>2</v>
      </c>
      <c r="AV331" s="351"/>
      <c r="AW331" s="464">
        <f t="shared" si="268"/>
        <v>4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259</v>
      </c>
      <c r="E332" s="531">
        <f t="shared" si="270"/>
        <v>107</v>
      </c>
      <c r="F332" s="532">
        <f t="shared" si="270"/>
        <v>152</v>
      </c>
      <c r="G332" s="464">
        <f>G254+G266+G272+G278+G284+G314+G320+G326</f>
        <v>10</v>
      </c>
      <c r="H332" s="533">
        <f t="shared" si="264"/>
        <v>5</v>
      </c>
      <c r="I332" s="464">
        <f t="shared" si="264"/>
        <v>2</v>
      </c>
      <c r="J332" s="533">
        <f t="shared" si="264"/>
        <v>0</v>
      </c>
      <c r="K332" s="464">
        <f t="shared" si="264"/>
        <v>0</v>
      </c>
      <c r="L332" s="533">
        <f t="shared" si="264"/>
        <v>2</v>
      </c>
      <c r="M332" s="464">
        <f t="shared" si="264"/>
        <v>5</v>
      </c>
      <c r="N332" s="533">
        <f t="shared" si="264"/>
        <v>0</v>
      </c>
      <c r="O332" s="501">
        <f t="shared" si="265"/>
        <v>2</v>
      </c>
      <c r="P332" s="343">
        <f t="shared" si="265"/>
        <v>2</v>
      </c>
      <c r="Q332" s="501">
        <f t="shared" si="265"/>
        <v>4</v>
      </c>
      <c r="R332" s="343">
        <f t="shared" si="265"/>
        <v>1</v>
      </c>
      <c r="S332" s="501">
        <f t="shared" si="265"/>
        <v>5</v>
      </c>
      <c r="T332" s="343">
        <f t="shared" si="265"/>
        <v>10</v>
      </c>
      <c r="U332" s="501">
        <f t="shared" si="265"/>
        <v>9</v>
      </c>
      <c r="V332" s="372">
        <f t="shared" si="265"/>
        <v>9</v>
      </c>
      <c r="W332" s="464">
        <f>W254+W260+W266+W272+W278+W284+W290+W296+W302+W308+W314+W320+W326</f>
        <v>14</v>
      </c>
      <c r="X332" s="533">
        <f t="shared" si="266"/>
        <v>16</v>
      </c>
      <c r="Y332" s="464">
        <f t="shared" si="266"/>
        <v>4</v>
      </c>
      <c r="Z332" s="533">
        <f t="shared" si="266"/>
        <v>8</v>
      </c>
      <c r="AA332" s="464">
        <f t="shared" si="266"/>
        <v>10</v>
      </c>
      <c r="AB332" s="533">
        <f t="shared" si="266"/>
        <v>28</v>
      </c>
      <c r="AC332" s="464">
        <f t="shared" si="266"/>
        <v>6</v>
      </c>
      <c r="AD332" s="533">
        <f t="shared" si="266"/>
        <v>21</v>
      </c>
      <c r="AE332" s="464">
        <f t="shared" si="266"/>
        <v>12</v>
      </c>
      <c r="AF332" s="533">
        <f t="shared" si="266"/>
        <v>22</v>
      </c>
      <c r="AG332" s="464">
        <f t="shared" si="266"/>
        <v>6</v>
      </c>
      <c r="AH332" s="533">
        <f t="shared" si="266"/>
        <v>4</v>
      </c>
      <c r="AI332" s="464">
        <f t="shared" si="266"/>
        <v>13</v>
      </c>
      <c r="AJ332" s="533">
        <f t="shared" si="266"/>
        <v>18</v>
      </c>
      <c r="AK332" s="464">
        <f t="shared" si="266"/>
        <v>5</v>
      </c>
      <c r="AL332" s="534">
        <f t="shared" si="266"/>
        <v>6</v>
      </c>
      <c r="AM332" s="533">
        <f t="shared" si="266"/>
        <v>0</v>
      </c>
      <c r="AN332" s="533">
        <f t="shared" si="266"/>
        <v>1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1">SUM(AT254+AT260+AT266+AT272+AT278+AT284+AT290+AT296+AT302+AT308+AT314+AT320+AT326)</f>
        <v>1</v>
      </c>
      <c r="AU332" s="296">
        <f t="shared" si="271"/>
        <v>1</v>
      </c>
      <c r="AV332" s="351"/>
      <c r="AW332" s="464">
        <f t="shared" si="271"/>
        <v>1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160</v>
      </c>
      <c r="E333" s="531">
        <f t="shared" si="270"/>
        <v>60</v>
      </c>
      <c r="F333" s="532">
        <f t="shared" si="270"/>
        <v>100</v>
      </c>
      <c r="G333" s="464">
        <f>G255+G267+G273+G279+G285+G315+G321+G327</f>
        <v>8</v>
      </c>
      <c r="H333" s="533">
        <f t="shared" si="264"/>
        <v>4</v>
      </c>
      <c r="I333" s="464">
        <f t="shared" si="264"/>
        <v>0</v>
      </c>
      <c r="J333" s="533">
        <f t="shared" si="264"/>
        <v>0</v>
      </c>
      <c r="K333" s="464">
        <f t="shared" si="264"/>
        <v>0</v>
      </c>
      <c r="L333" s="533">
        <f t="shared" si="264"/>
        <v>2</v>
      </c>
      <c r="M333" s="464">
        <f t="shared" si="264"/>
        <v>0</v>
      </c>
      <c r="N333" s="533">
        <f t="shared" si="264"/>
        <v>0</v>
      </c>
      <c r="O333" s="501">
        <f>O255+O261+O267+O273+O279+O285+O297+O315+O321+O327</f>
        <v>1</v>
      </c>
      <c r="P333" s="343">
        <f>P255+P261+P267+P273+P279+P285+P297+P315+P321+P327</f>
        <v>0</v>
      </c>
      <c r="Q333" s="501">
        <f t="shared" si="265"/>
        <v>0</v>
      </c>
      <c r="R333" s="343">
        <f t="shared" si="265"/>
        <v>2</v>
      </c>
      <c r="S333" s="501">
        <f t="shared" si="265"/>
        <v>3</v>
      </c>
      <c r="T333" s="343">
        <f t="shared" si="265"/>
        <v>2</v>
      </c>
      <c r="U333" s="501">
        <f t="shared" si="265"/>
        <v>7</v>
      </c>
      <c r="V333" s="372">
        <f t="shared" si="265"/>
        <v>4</v>
      </c>
      <c r="W333" s="464">
        <f>W255+W261+W267+W273+W279+W285+W291+W297+W303+W309+W315+W321+W327</f>
        <v>4</v>
      </c>
      <c r="X333" s="533">
        <f t="shared" si="266"/>
        <v>12</v>
      </c>
      <c r="Y333" s="464">
        <f t="shared" si="266"/>
        <v>6</v>
      </c>
      <c r="Z333" s="533">
        <f t="shared" si="266"/>
        <v>10</v>
      </c>
      <c r="AA333" s="464">
        <f t="shared" si="266"/>
        <v>5</v>
      </c>
      <c r="AB333" s="533">
        <f t="shared" si="266"/>
        <v>12</v>
      </c>
      <c r="AC333" s="464">
        <f t="shared" si="266"/>
        <v>7</v>
      </c>
      <c r="AD333" s="533">
        <f t="shared" si="266"/>
        <v>18</v>
      </c>
      <c r="AE333" s="464">
        <f t="shared" si="266"/>
        <v>11</v>
      </c>
      <c r="AF333" s="533">
        <f t="shared" si="266"/>
        <v>21</v>
      </c>
      <c r="AG333" s="464">
        <f t="shared" si="266"/>
        <v>3</v>
      </c>
      <c r="AH333" s="533">
        <f t="shared" si="266"/>
        <v>2</v>
      </c>
      <c r="AI333" s="464">
        <f t="shared" si="266"/>
        <v>2</v>
      </c>
      <c r="AJ333" s="533">
        <f t="shared" si="266"/>
        <v>5</v>
      </c>
      <c r="AK333" s="464">
        <f t="shared" si="266"/>
        <v>3</v>
      </c>
      <c r="AL333" s="534">
        <f t="shared" si="266"/>
        <v>6</v>
      </c>
      <c r="AM333" s="533">
        <f t="shared" si="266"/>
        <v>1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3</v>
      </c>
      <c r="AU333" s="296">
        <f t="shared" si="272"/>
        <v>1</v>
      </c>
      <c r="AV333" s="296">
        <f>AV255+AV261+AV267+AV273+AV279+AV285+AV291+AV297+AV303+AV309+AV315+AV321+AV327</f>
        <v>13</v>
      </c>
      <c r="AW333" s="464">
        <f t="shared" si="272"/>
        <v>2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50</v>
      </c>
      <c r="E334" s="531">
        <f t="shared" si="270"/>
        <v>14</v>
      </c>
      <c r="F334" s="532">
        <f t="shared" si="270"/>
        <v>36</v>
      </c>
      <c r="G334" s="464">
        <f>G256+G268+G274+G280+G286+G316+G322+G328</f>
        <v>1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0</v>
      </c>
      <c r="P334" s="343">
        <f t="shared" si="265"/>
        <v>0</v>
      </c>
      <c r="Q334" s="501">
        <f t="shared" si="265"/>
        <v>0</v>
      </c>
      <c r="R334" s="343">
        <f t="shared" si="265"/>
        <v>0</v>
      </c>
      <c r="S334" s="501">
        <f t="shared" si="265"/>
        <v>0</v>
      </c>
      <c r="T334" s="343">
        <f t="shared" si="265"/>
        <v>0</v>
      </c>
      <c r="U334" s="501">
        <f t="shared" si="265"/>
        <v>1</v>
      </c>
      <c r="V334" s="372">
        <f t="shared" si="265"/>
        <v>0</v>
      </c>
      <c r="W334" s="464">
        <f>W256+W262+W268+W274+W280+W286+W292+W298+W304+W310+W316+W322+W328</f>
        <v>2</v>
      </c>
      <c r="X334" s="533">
        <f t="shared" si="266"/>
        <v>6</v>
      </c>
      <c r="Y334" s="464">
        <f t="shared" si="266"/>
        <v>0</v>
      </c>
      <c r="Z334" s="533">
        <f t="shared" si="266"/>
        <v>7</v>
      </c>
      <c r="AA334" s="464">
        <f t="shared" si="266"/>
        <v>1</v>
      </c>
      <c r="AB334" s="533">
        <f t="shared" si="266"/>
        <v>4</v>
      </c>
      <c r="AC334" s="464">
        <f t="shared" si="266"/>
        <v>1</v>
      </c>
      <c r="AD334" s="533">
        <f t="shared" si="266"/>
        <v>6</v>
      </c>
      <c r="AE334" s="464">
        <f t="shared" si="266"/>
        <v>3</v>
      </c>
      <c r="AF334" s="533">
        <f t="shared" si="266"/>
        <v>5</v>
      </c>
      <c r="AG334" s="464">
        <f t="shared" si="266"/>
        <v>3</v>
      </c>
      <c r="AH334" s="533">
        <f t="shared" si="266"/>
        <v>1</v>
      </c>
      <c r="AI334" s="464">
        <f t="shared" si="266"/>
        <v>2</v>
      </c>
      <c r="AJ334" s="533">
        <f t="shared" si="266"/>
        <v>3</v>
      </c>
      <c r="AK334" s="464">
        <f t="shared" si="266"/>
        <v>0</v>
      </c>
      <c r="AL334" s="534">
        <f t="shared" si="266"/>
        <v>4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2</v>
      </c>
      <c r="AU334" s="296">
        <f t="shared" si="273"/>
        <v>0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2</v>
      </c>
      <c r="E335" s="538">
        <f t="shared" si="270"/>
        <v>0</v>
      </c>
      <c r="F335" s="539">
        <f t="shared" si="270"/>
        <v>2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1</v>
      </c>
      <c r="AE335" s="396">
        <f t="shared" si="276"/>
        <v>0</v>
      </c>
      <c r="AF335" s="353">
        <f t="shared" si="276"/>
        <v>0</v>
      </c>
      <c r="AG335" s="396">
        <f t="shared" si="276"/>
        <v>0</v>
      </c>
      <c r="AH335" s="353">
        <f t="shared" si="276"/>
        <v>1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20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21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20" t="s">
        <v>15</v>
      </c>
      <c r="J338" s="1546"/>
      <c r="K338" s="1620" t="s">
        <v>16</v>
      </c>
      <c r="L338" s="1546"/>
      <c r="M338" s="1620" t="s">
        <v>17</v>
      </c>
      <c r="N338" s="1546"/>
      <c r="O338" s="1620" t="s">
        <v>18</v>
      </c>
      <c r="P338" s="1546"/>
      <c r="Q338" s="1620" t="s">
        <v>19</v>
      </c>
      <c r="R338" s="1546"/>
      <c r="S338" s="1620" t="s">
        <v>20</v>
      </c>
      <c r="T338" s="1546"/>
      <c r="U338" s="1620" t="s">
        <v>21</v>
      </c>
      <c r="V338" s="1546"/>
      <c r="W338" s="1620" t="s">
        <v>22</v>
      </c>
      <c r="X338" s="1546"/>
      <c r="Y338" s="1620" t="s">
        <v>23</v>
      </c>
      <c r="Z338" s="1550"/>
      <c r="AA338" s="1620" t="s">
        <v>24</v>
      </c>
      <c r="AB338" s="1550"/>
      <c r="AC338" s="1620" t="s">
        <v>286</v>
      </c>
      <c r="AD338" s="1550"/>
      <c r="AE338" s="1620" t="s">
        <v>287</v>
      </c>
      <c r="AF338" s="1550"/>
      <c r="AG338" s="1620" t="s">
        <v>288</v>
      </c>
      <c r="AH338" s="1550"/>
      <c r="AI338" s="1620" t="s">
        <v>289</v>
      </c>
      <c r="AJ338" s="1550"/>
      <c r="AK338" s="1620" t="s">
        <v>29</v>
      </c>
      <c r="AL338" s="1550"/>
      <c r="AM338" s="1620" t="s">
        <v>30</v>
      </c>
      <c r="AN338" s="1550"/>
      <c r="AO338" s="1620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973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20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7259</v>
      </c>
      <c r="B384" s="561">
        <f>SUM(CO12:CZ344)</f>
        <v>1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6FD03AB4-3F94-4E15-A2FA-4BB90A061041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D80091F6-0AF8-42B0-A569-548ED5DC9AEB}">
      <formula1>0</formula1>
      <formula2>9.99999999999999E+38</formula2>
    </dataValidation>
    <dataValidation type="whole" allowBlank="1" showInputMessage="1" showErrorMessage="1" sqref="G202:X203 C347:E357" xr:uid="{1AA3F406-738F-4B40-AFA3-B6A12F5D6582}">
      <formula1>0</formula1>
      <formula2>9.99999999999999E+42</formula2>
    </dataValidation>
    <dataValidation type="whole" allowBlank="1" showInputMessage="1" showErrorMessage="1" sqref="E179:E191 F192:F200" xr:uid="{D5BBC426-BAFA-48D2-94C5-3C0DF6CB4BC2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2DB5C58B-A491-4B7A-8C76-CC644CECA1C2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BB6C8C52-3D5B-427E-A4FC-B50C7E344290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C59A0CD8-F0C1-456C-95E9-9D14C7167ECF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61DF6069-D7BB-4EA1-A16F-E6A3766909C1}">
      <formula1>0</formula1>
    </dataValidation>
    <dataValidation type="whole" operator="greaterThanOrEqual" allowBlank="1" showInputMessage="1" showErrorMessage="1" sqref="J71:N81 E71:H81" xr:uid="{5E21E4DB-E55A-4D16-840C-4CB7A0175A14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E8EDE7F2-C7A1-4875-B3D8-57B638157962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I384"/>
  <sheetViews>
    <sheetView topLeftCell="A346" workbookViewId="0">
      <selection activeCell="D330" sqref="D330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20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621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35" t="s">
        <v>14</v>
      </c>
      <c r="H10" s="1557"/>
      <c r="I10" s="1620" t="s">
        <v>15</v>
      </c>
      <c r="J10" s="1546"/>
      <c r="K10" s="1553" t="s">
        <v>16</v>
      </c>
      <c r="L10" s="1546"/>
      <c r="M10" s="1620" t="s">
        <v>17</v>
      </c>
      <c r="N10" s="1546"/>
      <c r="O10" s="1620" t="s">
        <v>18</v>
      </c>
      <c r="P10" s="1546"/>
      <c r="Q10" s="1620" t="s">
        <v>19</v>
      </c>
      <c r="R10" s="1546"/>
      <c r="S10" s="1620" t="s">
        <v>20</v>
      </c>
      <c r="T10" s="1546"/>
      <c r="U10" s="1620" t="s">
        <v>21</v>
      </c>
      <c r="V10" s="1546"/>
      <c r="W10" s="1620" t="s">
        <v>22</v>
      </c>
      <c r="X10" s="1546"/>
      <c r="Y10" s="1620" t="s">
        <v>23</v>
      </c>
      <c r="Z10" s="1550"/>
      <c r="AA10" s="1620" t="s">
        <v>24</v>
      </c>
      <c r="AB10" s="1550"/>
      <c r="AC10" s="1620" t="s">
        <v>25</v>
      </c>
      <c r="AD10" s="1550"/>
      <c r="AE10" s="1620" t="s">
        <v>26</v>
      </c>
      <c r="AF10" s="1550"/>
      <c r="AG10" s="1620" t="s">
        <v>27</v>
      </c>
      <c r="AH10" s="1550"/>
      <c r="AI10" s="1620" t="s">
        <v>28</v>
      </c>
      <c r="AJ10" s="1550"/>
      <c r="AK10" s="1620" t="s">
        <v>29</v>
      </c>
      <c r="AL10" s="1550"/>
      <c r="AM10" s="1620" t="s">
        <v>30</v>
      </c>
      <c r="AN10" s="1550"/>
      <c r="AO10" s="1620" t="s">
        <v>31</v>
      </c>
      <c r="AP10" s="1639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974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972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283</v>
      </c>
      <c r="E12" s="15">
        <f>SUM(G12+I12+K12+M12+O12+Q12+S12+U12+W12+Y12+AA12+AC12+AE12+AG12+AI12+AK12+AM12+AO12)</f>
        <v>110</v>
      </c>
      <c r="F12" s="16">
        <f>SUM(H12+J12+L12+N12+P12+R12+T12+V12+X12+Z12+AB12+AD12+AF12+AH12+AJ12+AL12+AN12+AP12)</f>
        <v>173</v>
      </c>
      <c r="G12" s="17">
        <v>4</v>
      </c>
      <c r="H12" s="18">
        <v>8</v>
      </c>
      <c r="I12" s="17">
        <v>0</v>
      </c>
      <c r="J12" s="18">
        <v>0</v>
      </c>
      <c r="K12" s="17">
        <v>1</v>
      </c>
      <c r="L12" s="18">
        <v>0</v>
      </c>
      <c r="M12" s="17">
        <v>2</v>
      </c>
      <c r="N12" s="18">
        <v>0</v>
      </c>
      <c r="O12" s="17">
        <v>0</v>
      </c>
      <c r="P12" s="18">
        <v>2</v>
      </c>
      <c r="Q12" s="17">
        <v>3</v>
      </c>
      <c r="R12" s="19">
        <v>3</v>
      </c>
      <c r="S12" s="17">
        <v>4</v>
      </c>
      <c r="T12" s="19">
        <v>2</v>
      </c>
      <c r="U12" s="17">
        <v>3</v>
      </c>
      <c r="V12" s="19">
        <v>6</v>
      </c>
      <c r="W12" s="17">
        <v>6</v>
      </c>
      <c r="X12" s="19">
        <v>3</v>
      </c>
      <c r="Y12" s="17">
        <v>8</v>
      </c>
      <c r="Z12" s="19">
        <v>20</v>
      </c>
      <c r="AA12" s="17">
        <v>24</v>
      </c>
      <c r="AB12" s="19">
        <v>17</v>
      </c>
      <c r="AC12" s="17">
        <v>8</v>
      </c>
      <c r="AD12" s="19">
        <v>26</v>
      </c>
      <c r="AE12" s="17">
        <v>8</v>
      </c>
      <c r="AF12" s="19">
        <v>17</v>
      </c>
      <c r="AG12" s="17">
        <v>10</v>
      </c>
      <c r="AH12" s="19">
        <v>17</v>
      </c>
      <c r="AI12" s="17">
        <v>12</v>
      </c>
      <c r="AJ12" s="19">
        <v>17</v>
      </c>
      <c r="AK12" s="17">
        <v>6</v>
      </c>
      <c r="AL12" s="19">
        <v>12</v>
      </c>
      <c r="AM12" s="17">
        <v>10</v>
      </c>
      <c r="AN12" s="19">
        <v>20</v>
      </c>
      <c r="AO12" s="17">
        <v>1</v>
      </c>
      <c r="AP12" s="20">
        <v>3</v>
      </c>
      <c r="AQ12" s="21">
        <v>0</v>
      </c>
      <c r="AR12" s="22">
        <v>0</v>
      </c>
      <c r="AS12" s="22">
        <v>0</v>
      </c>
      <c r="AT12" s="22">
        <v>8</v>
      </c>
      <c r="AU12" s="22">
        <v>0</v>
      </c>
      <c r="AV12" s="22">
        <v>0</v>
      </c>
      <c r="AW12" s="22">
        <v>0</v>
      </c>
      <c r="AX12" s="18">
        <v>1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859</v>
      </c>
      <c r="E13" s="563">
        <f t="shared" ref="E13:F15" si="6">SUM(G13+I13+K13+M13+O13+Q13+S13+U13+W13+Y13+AA13+AC13+AE13+AG13+AI13+AK13+AM13+AO13)</f>
        <v>355</v>
      </c>
      <c r="F13" s="564">
        <f t="shared" si="6"/>
        <v>504</v>
      </c>
      <c r="G13" s="558">
        <v>4</v>
      </c>
      <c r="H13" s="25">
        <v>7</v>
      </c>
      <c r="I13" s="558">
        <v>2</v>
      </c>
      <c r="J13" s="25">
        <v>0</v>
      </c>
      <c r="K13" s="558">
        <v>1</v>
      </c>
      <c r="L13" s="25">
        <v>0</v>
      </c>
      <c r="M13" s="558">
        <v>3</v>
      </c>
      <c r="N13" s="25">
        <v>1</v>
      </c>
      <c r="O13" s="558">
        <v>6</v>
      </c>
      <c r="P13" s="25">
        <v>6</v>
      </c>
      <c r="Q13" s="558">
        <v>3</v>
      </c>
      <c r="R13" s="548">
        <v>3</v>
      </c>
      <c r="S13" s="558">
        <v>10</v>
      </c>
      <c r="T13" s="548">
        <v>4</v>
      </c>
      <c r="U13" s="558">
        <v>11</v>
      </c>
      <c r="V13" s="548">
        <v>4</v>
      </c>
      <c r="W13" s="558">
        <v>18</v>
      </c>
      <c r="X13" s="548">
        <v>17</v>
      </c>
      <c r="Y13" s="558">
        <v>48</v>
      </c>
      <c r="Z13" s="548">
        <v>54</v>
      </c>
      <c r="AA13" s="558">
        <v>100</v>
      </c>
      <c r="AB13" s="548">
        <v>105</v>
      </c>
      <c r="AC13" s="558">
        <v>43</v>
      </c>
      <c r="AD13" s="548">
        <v>68</v>
      </c>
      <c r="AE13" s="558">
        <v>11</v>
      </c>
      <c r="AF13" s="548">
        <v>61</v>
      </c>
      <c r="AG13" s="558">
        <v>14</v>
      </c>
      <c r="AH13" s="548">
        <v>31</v>
      </c>
      <c r="AI13" s="558">
        <v>17</v>
      </c>
      <c r="AJ13" s="548">
        <v>50</v>
      </c>
      <c r="AK13" s="558">
        <v>22</v>
      </c>
      <c r="AL13" s="548">
        <v>23</v>
      </c>
      <c r="AM13" s="558">
        <v>30</v>
      </c>
      <c r="AN13" s="548">
        <v>47</v>
      </c>
      <c r="AO13" s="558">
        <v>12</v>
      </c>
      <c r="AP13" s="549">
        <v>23</v>
      </c>
      <c r="AQ13" s="550">
        <v>0</v>
      </c>
      <c r="AR13" s="559">
        <v>0</v>
      </c>
      <c r="AS13" s="559">
        <v>0</v>
      </c>
      <c r="AT13" s="559">
        <v>28</v>
      </c>
      <c r="AU13" s="559">
        <v>0</v>
      </c>
      <c r="AV13" s="559">
        <v>0</v>
      </c>
      <c r="AW13" s="559">
        <v>0</v>
      </c>
      <c r="AX13" s="25">
        <v>2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15</v>
      </c>
      <c r="E14" s="563">
        <f t="shared" si="6"/>
        <v>9</v>
      </c>
      <c r="F14" s="564">
        <f t="shared" si="6"/>
        <v>6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1</v>
      </c>
      <c r="R14" s="548">
        <v>0</v>
      </c>
      <c r="S14" s="558">
        <v>1</v>
      </c>
      <c r="T14" s="548">
        <v>1</v>
      </c>
      <c r="U14" s="558">
        <v>0</v>
      </c>
      <c r="V14" s="548">
        <v>0</v>
      </c>
      <c r="W14" s="558">
        <v>2</v>
      </c>
      <c r="X14" s="548">
        <v>0</v>
      </c>
      <c r="Y14" s="558">
        <v>2</v>
      </c>
      <c r="Z14" s="548">
        <v>5</v>
      </c>
      <c r="AA14" s="558">
        <v>1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2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166</v>
      </c>
      <c r="E15" s="563">
        <f t="shared" si="6"/>
        <v>75</v>
      </c>
      <c r="F15" s="564">
        <f t="shared" si="6"/>
        <v>91</v>
      </c>
      <c r="G15" s="558">
        <v>1</v>
      </c>
      <c r="H15" s="25">
        <v>0</v>
      </c>
      <c r="I15" s="558">
        <v>0</v>
      </c>
      <c r="J15" s="25">
        <v>0</v>
      </c>
      <c r="K15" s="558">
        <v>0</v>
      </c>
      <c r="L15" s="25">
        <v>1</v>
      </c>
      <c r="M15" s="558">
        <v>1</v>
      </c>
      <c r="N15" s="548">
        <v>0</v>
      </c>
      <c r="O15" s="558">
        <v>2</v>
      </c>
      <c r="P15" s="548">
        <v>0</v>
      </c>
      <c r="Q15" s="558">
        <v>1</v>
      </c>
      <c r="R15" s="548">
        <v>1</v>
      </c>
      <c r="S15" s="558">
        <v>1</v>
      </c>
      <c r="T15" s="548">
        <v>1</v>
      </c>
      <c r="U15" s="558">
        <v>1</v>
      </c>
      <c r="V15" s="548">
        <v>1</v>
      </c>
      <c r="W15" s="558">
        <v>3</v>
      </c>
      <c r="X15" s="548">
        <v>4</v>
      </c>
      <c r="Y15" s="558">
        <v>16</v>
      </c>
      <c r="Z15" s="548">
        <v>5</v>
      </c>
      <c r="AA15" s="558">
        <v>11</v>
      </c>
      <c r="AB15" s="548">
        <v>8</v>
      </c>
      <c r="AC15" s="558">
        <v>9</v>
      </c>
      <c r="AD15" s="548">
        <v>18</v>
      </c>
      <c r="AE15" s="558">
        <v>6</v>
      </c>
      <c r="AF15" s="548">
        <v>20</v>
      </c>
      <c r="AG15" s="558">
        <v>6</v>
      </c>
      <c r="AH15" s="548">
        <v>18</v>
      </c>
      <c r="AI15" s="558">
        <v>4</v>
      </c>
      <c r="AJ15" s="548">
        <v>5</v>
      </c>
      <c r="AK15" s="558">
        <v>3</v>
      </c>
      <c r="AL15" s="548">
        <v>2</v>
      </c>
      <c r="AM15" s="558">
        <v>5</v>
      </c>
      <c r="AN15" s="548">
        <v>6</v>
      </c>
      <c r="AO15" s="558">
        <v>5</v>
      </c>
      <c r="AP15" s="549">
        <v>1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10</v>
      </c>
      <c r="E16" s="15">
        <f>SUM(G16+I16+K16+M16+O16+Q16+S16+U16+W16+Y16+AA16+AC16+AE16+AG16+AI16+AK16+AM16+AO16)</f>
        <v>4</v>
      </c>
      <c r="F16" s="16">
        <f>SUM(H16+J16+L16+N16+P16+R16+T16+V16+X16+Z16+AB16+AD16+AF16+AH16+AJ16+AL16+AN16+AP16)</f>
        <v>6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1</v>
      </c>
      <c r="AE16" s="17">
        <v>0</v>
      </c>
      <c r="AF16" s="19">
        <v>0</v>
      </c>
      <c r="AG16" s="17">
        <v>1</v>
      </c>
      <c r="AH16" s="19">
        <v>2</v>
      </c>
      <c r="AI16" s="17">
        <v>1</v>
      </c>
      <c r="AJ16" s="19">
        <v>1</v>
      </c>
      <c r="AK16" s="17">
        <v>2</v>
      </c>
      <c r="AL16" s="19">
        <v>0</v>
      </c>
      <c r="AM16" s="17">
        <v>0</v>
      </c>
      <c r="AN16" s="19">
        <v>1</v>
      </c>
      <c r="AO16" s="17">
        <v>0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52</v>
      </c>
      <c r="E17" s="27">
        <f>SUM(G17+I17+K17+M17+O17+Q17+S17+U17+W17+Y17+AA17+AC17+AE17+AG17+AI17+AK17+AM17+AO17)</f>
        <v>15</v>
      </c>
      <c r="F17" s="28">
        <f>SUM(H17+J17+L17+N17+P17+R17+T17+V17+X17+Z17+AB17+AD17+AF17+AH17+AJ17+AL17+AN17+AP17)</f>
        <v>37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1</v>
      </c>
      <c r="AC17" s="29">
        <v>0</v>
      </c>
      <c r="AD17" s="31">
        <v>0</v>
      </c>
      <c r="AE17" s="29">
        <v>3</v>
      </c>
      <c r="AF17" s="31">
        <v>8</v>
      </c>
      <c r="AG17" s="29">
        <v>3</v>
      </c>
      <c r="AH17" s="31">
        <v>10</v>
      </c>
      <c r="AI17" s="29">
        <v>6</v>
      </c>
      <c r="AJ17" s="31">
        <v>8</v>
      </c>
      <c r="AK17" s="29">
        <v>3</v>
      </c>
      <c r="AL17" s="31">
        <v>0</v>
      </c>
      <c r="AM17" s="29">
        <v>0</v>
      </c>
      <c r="AN17" s="31">
        <v>4</v>
      </c>
      <c r="AO17" s="29">
        <v>0</v>
      </c>
      <c r="AP17" s="32">
        <v>6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620" t="s">
        <v>43</v>
      </c>
      <c r="E19" s="1553"/>
      <c r="F19" s="1546"/>
      <c r="G19" s="1619" t="s">
        <v>14</v>
      </c>
      <c r="H19" s="1492"/>
      <c r="I19" s="1546" t="s">
        <v>15</v>
      </c>
      <c r="J19" s="1643"/>
      <c r="K19" s="1620" t="s">
        <v>16</v>
      </c>
      <c r="L19" s="1546"/>
      <c r="M19" s="1546" t="s">
        <v>17</v>
      </c>
      <c r="N19" s="1643"/>
      <c r="O19" s="1620" t="s">
        <v>18</v>
      </c>
      <c r="P19" s="1546"/>
      <c r="Q19" s="1620" t="s">
        <v>19</v>
      </c>
      <c r="R19" s="1546"/>
      <c r="S19" s="1620" t="s">
        <v>20</v>
      </c>
      <c r="T19" s="1546"/>
      <c r="U19" s="1620" t="s">
        <v>21</v>
      </c>
      <c r="V19" s="1546"/>
      <c r="W19" s="1553" t="s">
        <v>22</v>
      </c>
      <c r="X19" s="1553"/>
      <c r="Y19" s="1620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39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973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973" t="s">
        <v>33</v>
      </c>
      <c r="X20" s="825" t="s">
        <v>34</v>
      </c>
      <c r="Y20" s="832" t="s">
        <v>33</v>
      </c>
      <c r="Z20" s="827" t="s">
        <v>34</v>
      </c>
      <c r="AA20" s="973" t="s">
        <v>33</v>
      </c>
      <c r="AB20" s="825" t="s">
        <v>34</v>
      </c>
      <c r="AC20" s="832" t="s">
        <v>33</v>
      </c>
      <c r="AD20" s="827" t="s">
        <v>34</v>
      </c>
      <c r="AE20" s="973" t="s">
        <v>33</v>
      </c>
      <c r="AF20" s="825" t="s">
        <v>34</v>
      </c>
      <c r="AG20" s="832" t="s">
        <v>33</v>
      </c>
      <c r="AH20" s="827" t="s">
        <v>34</v>
      </c>
      <c r="AI20" s="973" t="s">
        <v>33</v>
      </c>
      <c r="AJ20" s="825" t="s">
        <v>34</v>
      </c>
      <c r="AK20" s="832" t="s">
        <v>33</v>
      </c>
      <c r="AL20" s="827" t="s">
        <v>34</v>
      </c>
      <c r="AM20" s="973" t="s">
        <v>33</v>
      </c>
      <c r="AN20" s="827" t="s">
        <v>34</v>
      </c>
      <c r="AO20" s="973" t="s">
        <v>33</v>
      </c>
      <c r="AP20" s="972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78</v>
      </c>
      <c r="E21" s="844">
        <f>SUM(G21+I21+K21+M21+O21+Q21+S21+U21+W21+Y21+AA21+AC21+AE21+AG21+AI21+AK21+AM21+AO21)</f>
        <v>33</v>
      </c>
      <c r="F21" s="45">
        <f>SUM(H21+J21+L21+N21+P21+R21+T21+V21+X21+Z21+AB21+AD21+AF21+AH21+AJ21+AL21+AN21+AP21)</f>
        <v>45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8</v>
      </c>
      <c r="Z21" s="47">
        <v>5</v>
      </c>
      <c r="AA21" s="834">
        <v>18</v>
      </c>
      <c r="AB21" s="690">
        <v>26</v>
      </c>
      <c r="AC21" s="689">
        <v>7</v>
      </c>
      <c r="AD21" s="47">
        <v>7</v>
      </c>
      <c r="AE21" s="834">
        <v>0</v>
      </c>
      <c r="AF21" s="690">
        <v>1</v>
      </c>
      <c r="AG21" s="689">
        <v>0</v>
      </c>
      <c r="AH21" s="47">
        <v>2</v>
      </c>
      <c r="AI21" s="834">
        <v>0</v>
      </c>
      <c r="AJ21" s="690">
        <v>0</v>
      </c>
      <c r="AK21" s="689">
        <v>0</v>
      </c>
      <c r="AL21" s="47">
        <v>0</v>
      </c>
      <c r="AM21" s="834">
        <v>0</v>
      </c>
      <c r="AN21" s="47">
        <v>3</v>
      </c>
      <c r="AO21" s="834">
        <v>0</v>
      </c>
      <c r="AP21" s="50">
        <v>0</v>
      </c>
      <c r="AQ21" s="691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148</v>
      </c>
      <c r="E23" s="563">
        <f t="shared" ref="E23:F33" si="31">SUM(G23+I23+K23+M23+O23+Q23+S23+U23+W23+Y23+AA23+AC23+AE23+AG23+AI23+AK23+AM23+AO23)</f>
        <v>54</v>
      </c>
      <c r="F23" s="564">
        <f t="shared" si="31"/>
        <v>94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0</v>
      </c>
      <c r="N23" s="25">
        <v>0</v>
      </c>
      <c r="O23" s="558">
        <v>0</v>
      </c>
      <c r="P23" s="548">
        <v>2</v>
      </c>
      <c r="Q23" s="558">
        <v>1</v>
      </c>
      <c r="R23" s="548">
        <v>3</v>
      </c>
      <c r="S23" s="558">
        <v>3</v>
      </c>
      <c r="T23" s="548">
        <v>2</v>
      </c>
      <c r="U23" s="558">
        <v>1</v>
      </c>
      <c r="V23" s="548">
        <v>4</v>
      </c>
      <c r="W23" s="547">
        <v>5</v>
      </c>
      <c r="X23" s="567">
        <v>4</v>
      </c>
      <c r="Y23" s="558">
        <v>10</v>
      </c>
      <c r="Z23" s="548">
        <v>11</v>
      </c>
      <c r="AA23" s="547">
        <v>7</v>
      </c>
      <c r="AB23" s="567">
        <v>14</v>
      </c>
      <c r="AC23" s="558">
        <v>2</v>
      </c>
      <c r="AD23" s="548">
        <v>13</v>
      </c>
      <c r="AE23" s="547">
        <v>1</v>
      </c>
      <c r="AF23" s="567">
        <v>8</v>
      </c>
      <c r="AG23" s="558">
        <v>4</v>
      </c>
      <c r="AH23" s="548">
        <v>9</v>
      </c>
      <c r="AI23" s="547">
        <v>6</v>
      </c>
      <c r="AJ23" s="567">
        <v>9</v>
      </c>
      <c r="AK23" s="558">
        <v>5</v>
      </c>
      <c r="AL23" s="548">
        <v>4</v>
      </c>
      <c r="AM23" s="547">
        <v>5</v>
      </c>
      <c r="AN23" s="548">
        <v>9</v>
      </c>
      <c r="AO23" s="547">
        <v>4</v>
      </c>
      <c r="AP23" s="549">
        <v>2</v>
      </c>
      <c r="AQ23" s="550">
        <v>0</v>
      </c>
      <c r="AR23" s="559">
        <v>0</v>
      </c>
      <c r="AS23" s="559">
        <v>0</v>
      </c>
      <c r="AT23" s="559">
        <v>0</v>
      </c>
      <c r="AU23" s="559">
        <v>9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17</v>
      </c>
      <c r="E24" s="563">
        <f t="shared" si="31"/>
        <v>6</v>
      </c>
      <c r="F24" s="564">
        <f t="shared" si="31"/>
        <v>11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1</v>
      </c>
      <c r="N24" s="25">
        <v>0</v>
      </c>
      <c r="O24" s="558">
        <v>0</v>
      </c>
      <c r="P24" s="548">
        <v>2</v>
      </c>
      <c r="Q24" s="558">
        <v>0</v>
      </c>
      <c r="R24" s="548">
        <v>0</v>
      </c>
      <c r="S24" s="558">
        <v>0</v>
      </c>
      <c r="T24" s="548">
        <v>2</v>
      </c>
      <c r="U24" s="558">
        <v>4</v>
      </c>
      <c r="V24" s="548">
        <v>0</v>
      </c>
      <c r="W24" s="547">
        <v>1</v>
      </c>
      <c r="X24" s="567">
        <v>4</v>
      </c>
      <c r="Y24" s="558">
        <v>0</v>
      </c>
      <c r="Z24" s="548">
        <v>0</v>
      </c>
      <c r="AA24" s="547">
        <v>0</v>
      </c>
      <c r="AB24" s="567">
        <v>3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3</v>
      </c>
      <c r="AV24" s="559">
        <v>0</v>
      </c>
      <c r="AW24" s="559">
        <v>0</v>
      </c>
      <c r="AX24" s="25">
        <v>4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21</v>
      </c>
      <c r="E25" s="563">
        <f t="shared" si="31"/>
        <v>10</v>
      </c>
      <c r="F25" s="564">
        <f t="shared" si="31"/>
        <v>11</v>
      </c>
      <c r="G25" s="558">
        <v>0</v>
      </c>
      <c r="H25" s="548">
        <v>0</v>
      </c>
      <c r="I25" s="558">
        <v>0</v>
      </c>
      <c r="J25" s="25">
        <v>0</v>
      </c>
      <c r="K25" s="558">
        <v>1</v>
      </c>
      <c r="L25" s="548">
        <v>0</v>
      </c>
      <c r="M25" s="558">
        <v>0</v>
      </c>
      <c r="N25" s="25">
        <v>1</v>
      </c>
      <c r="O25" s="558">
        <v>1</v>
      </c>
      <c r="P25" s="548">
        <v>1</v>
      </c>
      <c r="Q25" s="558">
        <v>0</v>
      </c>
      <c r="R25" s="548">
        <v>0</v>
      </c>
      <c r="S25" s="558">
        <v>2</v>
      </c>
      <c r="T25" s="548">
        <v>1</v>
      </c>
      <c r="U25" s="558">
        <v>3</v>
      </c>
      <c r="V25" s="548">
        <v>0</v>
      </c>
      <c r="W25" s="547">
        <v>2</v>
      </c>
      <c r="X25" s="567">
        <v>0</v>
      </c>
      <c r="Y25" s="558">
        <v>1</v>
      </c>
      <c r="Z25" s="548">
        <v>2</v>
      </c>
      <c r="AA25" s="547">
        <v>0</v>
      </c>
      <c r="AB25" s="567">
        <v>0</v>
      </c>
      <c r="AC25" s="558">
        <v>0</v>
      </c>
      <c r="AD25" s="548">
        <v>0</v>
      </c>
      <c r="AE25" s="547">
        <v>0</v>
      </c>
      <c r="AF25" s="567">
        <v>2</v>
      </c>
      <c r="AG25" s="558">
        <v>0</v>
      </c>
      <c r="AH25" s="548">
        <v>2</v>
      </c>
      <c r="AI25" s="547">
        <v>0</v>
      </c>
      <c r="AJ25" s="567">
        <v>1</v>
      </c>
      <c r="AK25" s="558">
        <v>0</v>
      </c>
      <c r="AL25" s="548">
        <v>0</v>
      </c>
      <c r="AM25" s="547">
        <v>0</v>
      </c>
      <c r="AN25" s="548">
        <v>1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7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>
        <v>0</v>
      </c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12</v>
      </c>
      <c r="E28" s="563">
        <f t="shared" si="31"/>
        <v>9</v>
      </c>
      <c r="F28" s="564">
        <f t="shared" si="31"/>
        <v>3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1</v>
      </c>
      <c r="R28" s="548">
        <v>0</v>
      </c>
      <c r="S28" s="558">
        <v>0</v>
      </c>
      <c r="T28" s="548">
        <v>0</v>
      </c>
      <c r="U28" s="558">
        <v>0</v>
      </c>
      <c r="V28" s="548">
        <v>1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8</v>
      </c>
      <c r="AF28" s="567">
        <v>0</v>
      </c>
      <c r="AG28" s="558">
        <v>0</v>
      </c>
      <c r="AH28" s="548">
        <v>0</v>
      </c>
      <c r="AI28" s="547">
        <v>0</v>
      </c>
      <c r="AJ28" s="567">
        <v>1</v>
      </c>
      <c r="AK28" s="558">
        <v>0</v>
      </c>
      <c r="AL28" s="548">
        <v>0</v>
      </c>
      <c r="AM28" s="547">
        <v>0</v>
      </c>
      <c r="AN28" s="548">
        <v>1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1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>
        <v>0</v>
      </c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>
        <v>0</v>
      </c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76</v>
      </c>
      <c r="E31" s="563">
        <f t="shared" si="31"/>
        <v>29</v>
      </c>
      <c r="F31" s="564">
        <f t="shared" si="31"/>
        <v>47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4</v>
      </c>
      <c r="AF31" s="567">
        <v>3</v>
      </c>
      <c r="AG31" s="558">
        <v>3</v>
      </c>
      <c r="AH31" s="548">
        <v>12</v>
      </c>
      <c r="AI31" s="547">
        <v>12</v>
      </c>
      <c r="AJ31" s="567">
        <v>9</v>
      </c>
      <c r="AK31" s="558">
        <v>10</v>
      </c>
      <c r="AL31" s="548">
        <v>0</v>
      </c>
      <c r="AM31" s="547">
        <v>0</v>
      </c>
      <c r="AN31" s="548">
        <v>2</v>
      </c>
      <c r="AO31" s="547">
        <v>0</v>
      </c>
      <c r="AP31" s="549">
        <v>21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74</v>
      </c>
      <c r="E33" s="563">
        <f t="shared" si="31"/>
        <v>33</v>
      </c>
      <c r="F33" s="564">
        <f t="shared" si="31"/>
        <v>41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0</v>
      </c>
      <c r="N33" s="25">
        <v>0</v>
      </c>
      <c r="O33" s="558">
        <v>2</v>
      </c>
      <c r="P33" s="548">
        <v>2</v>
      </c>
      <c r="Q33" s="558">
        <v>0</v>
      </c>
      <c r="R33" s="548">
        <v>6</v>
      </c>
      <c r="S33" s="558">
        <v>12</v>
      </c>
      <c r="T33" s="548">
        <v>2</v>
      </c>
      <c r="U33" s="558">
        <v>2</v>
      </c>
      <c r="V33" s="548">
        <v>3</v>
      </c>
      <c r="W33" s="547">
        <v>6</v>
      </c>
      <c r="X33" s="567">
        <v>4</v>
      </c>
      <c r="Y33" s="558">
        <v>4</v>
      </c>
      <c r="Z33" s="548">
        <v>11</v>
      </c>
      <c r="AA33" s="547">
        <v>0</v>
      </c>
      <c r="AB33" s="567">
        <v>0</v>
      </c>
      <c r="AC33" s="558">
        <v>2</v>
      </c>
      <c r="AD33" s="548">
        <v>0</v>
      </c>
      <c r="AE33" s="547">
        <v>3</v>
      </c>
      <c r="AF33" s="567">
        <v>7</v>
      </c>
      <c r="AG33" s="558">
        <v>1</v>
      </c>
      <c r="AH33" s="548">
        <v>1</v>
      </c>
      <c r="AI33" s="547">
        <v>1</v>
      </c>
      <c r="AJ33" s="567">
        <v>0</v>
      </c>
      <c r="AK33" s="558">
        <v>0</v>
      </c>
      <c r="AL33" s="548">
        <v>0</v>
      </c>
      <c r="AM33" s="547">
        <v>0</v>
      </c>
      <c r="AN33" s="548">
        <v>4</v>
      </c>
      <c r="AO33" s="547">
        <v>0</v>
      </c>
      <c r="AP33" s="549">
        <v>1</v>
      </c>
      <c r="AQ33" s="550">
        <v>0</v>
      </c>
      <c r="AR33" s="559">
        <v>0</v>
      </c>
      <c r="AS33" s="559">
        <v>0</v>
      </c>
      <c r="AT33" s="559">
        <v>0</v>
      </c>
      <c r="AU33" s="559">
        <v>26</v>
      </c>
      <c r="AV33" s="559">
        <v>0</v>
      </c>
      <c r="AW33" s="559">
        <v>0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110</v>
      </c>
      <c r="E37" s="563">
        <f t="shared" si="32"/>
        <v>32</v>
      </c>
      <c r="F37" s="564">
        <f t="shared" si="32"/>
        <v>78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1</v>
      </c>
      <c r="Y37" s="558">
        <v>4</v>
      </c>
      <c r="Z37" s="548">
        <v>5</v>
      </c>
      <c r="AA37" s="547">
        <v>6</v>
      </c>
      <c r="AB37" s="567">
        <v>12</v>
      </c>
      <c r="AC37" s="558">
        <v>3</v>
      </c>
      <c r="AD37" s="548">
        <v>15</v>
      </c>
      <c r="AE37" s="547">
        <v>4</v>
      </c>
      <c r="AF37" s="567">
        <v>24</v>
      </c>
      <c r="AG37" s="558">
        <v>3</v>
      </c>
      <c r="AH37" s="548">
        <v>12</v>
      </c>
      <c r="AI37" s="547">
        <v>5</v>
      </c>
      <c r="AJ37" s="567">
        <v>3</v>
      </c>
      <c r="AK37" s="558">
        <v>5</v>
      </c>
      <c r="AL37" s="548">
        <v>2</v>
      </c>
      <c r="AM37" s="547">
        <v>2</v>
      </c>
      <c r="AN37" s="548">
        <v>4</v>
      </c>
      <c r="AO37" s="547">
        <v>0</v>
      </c>
      <c r="AP37" s="549">
        <v>0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43" t="s">
        <v>64</v>
      </c>
      <c r="B39" s="1643"/>
      <c r="C39" s="1643"/>
      <c r="D39" s="845">
        <f>SUM(D21:D38)</f>
        <v>536</v>
      </c>
      <c r="E39" s="976">
        <f>SUM(E21:E38)</f>
        <v>206</v>
      </c>
      <c r="F39" s="847">
        <f t="shared" ref="F39:AX39" si="34">SUM(F21:F38)</f>
        <v>330</v>
      </c>
      <c r="G39" s="845">
        <f t="shared" si="34"/>
        <v>0</v>
      </c>
      <c r="H39" s="847">
        <f t="shared" si="34"/>
        <v>0</v>
      </c>
      <c r="I39" s="845">
        <f t="shared" si="34"/>
        <v>0</v>
      </c>
      <c r="J39" s="847">
        <f t="shared" si="34"/>
        <v>0</v>
      </c>
      <c r="K39" s="845">
        <f t="shared" si="34"/>
        <v>1</v>
      </c>
      <c r="L39" s="847">
        <f t="shared" si="34"/>
        <v>0</v>
      </c>
      <c r="M39" s="845">
        <f t="shared" si="34"/>
        <v>1</v>
      </c>
      <c r="N39" s="847">
        <f t="shared" si="34"/>
        <v>1</v>
      </c>
      <c r="O39" s="845">
        <f t="shared" si="34"/>
        <v>3</v>
      </c>
      <c r="P39" s="847">
        <f t="shared" si="34"/>
        <v>7</v>
      </c>
      <c r="Q39" s="845">
        <f t="shared" si="34"/>
        <v>2</v>
      </c>
      <c r="R39" s="847">
        <f t="shared" si="34"/>
        <v>9</v>
      </c>
      <c r="S39" s="845">
        <f t="shared" si="34"/>
        <v>17</v>
      </c>
      <c r="T39" s="847">
        <f t="shared" si="34"/>
        <v>7</v>
      </c>
      <c r="U39" s="845">
        <f t="shared" si="34"/>
        <v>10</v>
      </c>
      <c r="V39" s="847">
        <f t="shared" si="34"/>
        <v>8</v>
      </c>
      <c r="W39" s="845">
        <f t="shared" si="34"/>
        <v>14</v>
      </c>
      <c r="X39" s="847">
        <f t="shared" si="34"/>
        <v>14</v>
      </c>
      <c r="Y39" s="845">
        <f t="shared" si="34"/>
        <v>27</v>
      </c>
      <c r="Z39" s="847">
        <f t="shared" si="34"/>
        <v>34</v>
      </c>
      <c r="AA39" s="845">
        <f t="shared" si="34"/>
        <v>31</v>
      </c>
      <c r="AB39" s="847">
        <f t="shared" si="34"/>
        <v>55</v>
      </c>
      <c r="AC39" s="845">
        <f t="shared" si="34"/>
        <v>14</v>
      </c>
      <c r="AD39" s="847">
        <f t="shared" si="34"/>
        <v>35</v>
      </c>
      <c r="AE39" s="845">
        <f t="shared" si="34"/>
        <v>20</v>
      </c>
      <c r="AF39" s="847">
        <f t="shared" si="34"/>
        <v>45</v>
      </c>
      <c r="AG39" s="845">
        <f t="shared" si="34"/>
        <v>11</v>
      </c>
      <c r="AH39" s="847">
        <f t="shared" si="34"/>
        <v>38</v>
      </c>
      <c r="AI39" s="845">
        <f t="shared" si="34"/>
        <v>24</v>
      </c>
      <c r="AJ39" s="847">
        <f t="shared" si="34"/>
        <v>23</v>
      </c>
      <c r="AK39" s="845">
        <f t="shared" si="34"/>
        <v>20</v>
      </c>
      <c r="AL39" s="847">
        <f t="shared" si="34"/>
        <v>6</v>
      </c>
      <c r="AM39" s="845">
        <f t="shared" si="34"/>
        <v>7</v>
      </c>
      <c r="AN39" s="847">
        <f t="shared" si="34"/>
        <v>24</v>
      </c>
      <c r="AO39" s="845">
        <f t="shared" si="34"/>
        <v>4</v>
      </c>
      <c r="AP39" s="847">
        <f t="shared" si="34"/>
        <v>24</v>
      </c>
      <c r="AQ39" s="845">
        <f t="shared" si="34"/>
        <v>0</v>
      </c>
      <c r="AR39" s="847">
        <f t="shared" si="34"/>
        <v>0</v>
      </c>
      <c r="AS39" s="845">
        <f t="shared" si="34"/>
        <v>0</v>
      </c>
      <c r="AT39" s="847">
        <f t="shared" si="34"/>
        <v>0</v>
      </c>
      <c r="AU39" s="845">
        <f t="shared" si="34"/>
        <v>46</v>
      </c>
      <c r="AV39" s="847">
        <f t="shared" si="34"/>
        <v>0</v>
      </c>
      <c r="AW39" s="845">
        <f t="shared" si="34"/>
        <v>0</v>
      </c>
      <c r="AX39" s="847">
        <f t="shared" si="34"/>
        <v>6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620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621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37" t="s">
        <v>14</v>
      </c>
      <c r="H42" s="1550"/>
      <c r="I42" s="1620" t="s">
        <v>15</v>
      </c>
      <c r="J42" s="1546"/>
      <c r="K42" s="1553" t="s">
        <v>16</v>
      </c>
      <c r="L42" s="1546"/>
      <c r="M42" s="1620" t="s">
        <v>17</v>
      </c>
      <c r="N42" s="1546"/>
      <c r="O42" s="1620" t="s">
        <v>18</v>
      </c>
      <c r="P42" s="1546"/>
      <c r="Q42" s="1620" t="s">
        <v>19</v>
      </c>
      <c r="R42" s="1546"/>
      <c r="S42" s="1620" t="s">
        <v>20</v>
      </c>
      <c r="T42" s="1546"/>
      <c r="U42" s="1620" t="s">
        <v>21</v>
      </c>
      <c r="V42" s="1546"/>
      <c r="W42" s="1620" t="s">
        <v>22</v>
      </c>
      <c r="X42" s="1546"/>
      <c r="Y42" s="1620" t="s">
        <v>23</v>
      </c>
      <c r="Z42" s="1550"/>
      <c r="AA42" s="1620" t="s">
        <v>24</v>
      </c>
      <c r="AB42" s="1550"/>
      <c r="AC42" s="1620" t="s">
        <v>25</v>
      </c>
      <c r="AD42" s="1550"/>
      <c r="AE42" s="1620" t="s">
        <v>26</v>
      </c>
      <c r="AF42" s="1550"/>
      <c r="AG42" s="1620" t="s">
        <v>27</v>
      </c>
      <c r="AH42" s="1550"/>
      <c r="AI42" s="1620" t="s">
        <v>28</v>
      </c>
      <c r="AJ42" s="1550"/>
      <c r="AK42" s="1620" t="s">
        <v>29</v>
      </c>
      <c r="AL42" s="1550"/>
      <c r="AM42" s="1620" t="s">
        <v>30</v>
      </c>
      <c r="AN42" s="1550"/>
      <c r="AO42" s="1620" t="s">
        <v>31</v>
      </c>
      <c r="AP42" s="1639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974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971" t="s">
        <v>33</v>
      </c>
      <c r="V43" s="827" t="s">
        <v>34</v>
      </c>
      <c r="W43" s="971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972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10</v>
      </c>
      <c r="E48" s="77">
        <f>SUM(G48+I48+K48+M48+O48+Q48+S48+U48+W48+Y48+AA48+AC48+AE48+AG48+AI48+AK48+AM48+AO48)</f>
        <v>4</v>
      </c>
      <c r="F48" s="89">
        <f>SUM(H48+J48+L48+N48+P48+R48+T48+V48+X48+Z48+AB48+AD48+AF48+AH48+AJ48+AL48+AN48+AP48)</f>
        <v>6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1</v>
      </c>
      <c r="AE48" s="578">
        <v>0</v>
      </c>
      <c r="AF48" s="90">
        <v>1</v>
      </c>
      <c r="AG48" s="576">
        <v>1</v>
      </c>
      <c r="AH48" s="90">
        <v>1</v>
      </c>
      <c r="AI48" s="576">
        <v>1</v>
      </c>
      <c r="AJ48" s="88">
        <v>1</v>
      </c>
      <c r="AK48" s="578">
        <v>2</v>
      </c>
      <c r="AL48" s="90">
        <v>0</v>
      </c>
      <c r="AM48" s="576">
        <v>0</v>
      </c>
      <c r="AN48" s="88">
        <v>1</v>
      </c>
      <c r="AO48" s="578">
        <v>0</v>
      </c>
      <c r="AP48" s="580">
        <v>1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20</v>
      </c>
      <c r="E49" s="77">
        <f>SUM(G49+I49+K49+M49+O49+Q49+S49+U49+W49+Y49+AA49+AC49+AE49+AG49+AI49+AK49+AM49+AO49)</f>
        <v>6</v>
      </c>
      <c r="F49" s="89">
        <f>SUM(H49+J49+L49+N49+P49+R49+T49+V49+X49+Z49+AB49+AD49+AF49+AH49+AJ49+AL49+AN49+AP49)</f>
        <v>14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1</v>
      </c>
      <c r="AF49" s="96">
        <v>4</v>
      </c>
      <c r="AG49" s="93">
        <v>1</v>
      </c>
      <c r="AH49" s="96">
        <v>4</v>
      </c>
      <c r="AI49" s="93">
        <v>2</v>
      </c>
      <c r="AJ49" s="94">
        <v>2</v>
      </c>
      <c r="AK49" s="624">
        <v>2</v>
      </c>
      <c r="AL49" s="98">
        <v>0</v>
      </c>
      <c r="AM49" s="93">
        <v>0</v>
      </c>
      <c r="AN49" s="94">
        <v>1</v>
      </c>
      <c r="AO49" s="95">
        <v>0</v>
      </c>
      <c r="AP49" s="99">
        <v>3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42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977"/>
      <c r="AD50" s="857"/>
      <c r="AE50" s="978"/>
      <c r="AF50" s="857"/>
      <c r="AG50" s="854"/>
      <c r="AH50" s="857"/>
      <c r="AI50" s="854"/>
      <c r="AJ50" s="857"/>
      <c r="AK50" s="854"/>
      <c r="AL50" s="857"/>
      <c r="AM50" s="977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43" t="s">
        <v>4</v>
      </c>
      <c r="B57" s="1643"/>
      <c r="C57" s="1643"/>
      <c r="D57" s="851">
        <f>SUM(D51:D56)</f>
        <v>0</v>
      </c>
      <c r="E57" s="979">
        <f>SUM(E51:E56)</f>
        <v>0</v>
      </c>
      <c r="F57" s="853">
        <f>SUM(F51:F56)</f>
        <v>0</v>
      </c>
      <c r="G57" s="851">
        <f>SUM(G51:G56)</f>
        <v>0</v>
      </c>
      <c r="H57" s="979">
        <f t="shared" ref="H57:AW57" si="56">SUM(H51:H56)</f>
        <v>0</v>
      </c>
      <c r="I57" s="851">
        <f t="shared" si="56"/>
        <v>0</v>
      </c>
      <c r="J57" s="979">
        <f t="shared" si="56"/>
        <v>0</v>
      </c>
      <c r="K57" s="851">
        <f t="shared" si="56"/>
        <v>0</v>
      </c>
      <c r="L57" s="979">
        <f t="shared" si="56"/>
        <v>0</v>
      </c>
      <c r="M57" s="851">
        <f t="shared" si="56"/>
        <v>0</v>
      </c>
      <c r="N57" s="979">
        <f t="shared" si="56"/>
        <v>0</v>
      </c>
      <c r="O57" s="851">
        <f t="shared" si="56"/>
        <v>0</v>
      </c>
      <c r="P57" s="979">
        <f t="shared" si="56"/>
        <v>0</v>
      </c>
      <c r="Q57" s="851">
        <f t="shared" si="56"/>
        <v>0</v>
      </c>
      <c r="R57" s="979">
        <f t="shared" si="56"/>
        <v>0</v>
      </c>
      <c r="S57" s="851">
        <f t="shared" si="56"/>
        <v>0</v>
      </c>
      <c r="T57" s="979">
        <f t="shared" si="56"/>
        <v>0</v>
      </c>
      <c r="U57" s="851">
        <f t="shared" si="56"/>
        <v>0</v>
      </c>
      <c r="V57" s="979">
        <f t="shared" si="56"/>
        <v>0</v>
      </c>
      <c r="W57" s="851">
        <f t="shared" si="56"/>
        <v>0</v>
      </c>
      <c r="X57" s="979">
        <f t="shared" si="56"/>
        <v>0</v>
      </c>
      <c r="Y57" s="851">
        <f>SUM(Y51:Y56)</f>
        <v>0</v>
      </c>
      <c r="Z57" s="979">
        <f>SUM(Z51:Z56)</f>
        <v>0</v>
      </c>
      <c r="AA57" s="851">
        <f t="shared" si="56"/>
        <v>0</v>
      </c>
      <c r="AB57" s="979">
        <f t="shared" si="56"/>
        <v>0</v>
      </c>
      <c r="AC57" s="851">
        <f t="shared" si="56"/>
        <v>0</v>
      </c>
      <c r="AD57" s="979">
        <f t="shared" si="56"/>
        <v>0</v>
      </c>
      <c r="AE57" s="851">
        <f t="shared" si="56"/>
        <v>0</v>
      </c>
      <c r="AF57" s="979">
        <f t="shared" si="56"/>
        <v>0</v>
      </c>
      <c r="AG57" s="851">
        <f t="shared" si="56"/>
        <v>0</v>
      </c>
      <c r="AH57" s="979">
        <f t="shared" si="56"/>
        <v>0</v>
      </c>
      <c r="AI57" s="851">
        <f t="shared" si="56"/>
        <v>0</v>
      </c>
      <c r="AJ57" s="979">
        <f t="shared" si="56"/>
        <v>0</v>
      </c>
      <c r="AK57" s="851">
        <f t="shared" si="56"/>
        <v>0</v>
      </c>
      <c r="AL57" s="979">
        <f t="shared" si="56"/>
        <v>0</v>
      </c>
      <c r="AM57" s="851">
        <f t="shared" si="56"/>
        <v>0</v>
      </c>
      <c r="AN57" s="979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20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979">
        <f t="shared" si="67"/>
        <v>0</v>
      </c>
      <c r="I63" s="851">
        <f t="shared" si="67"/>
        <v>0</v>
      </c>
      <c r="J63" s="979">
        <f t="shared" si="67"/>
        <v>0</v>
      </c>
      <c r="K63" s="851">
        <f t="shared" si="67"/>
        <v>0</v>
      </c>
      <c r="L63" s="979">
        <f t="shared" si="67"/>
        <v>0</v>
      </c>
      <c r="M63" s="851">
        <f t="shared" si="67"/>
        <v>0</v>
      </c>
      <c r="N63" s="979">
        <f t="shared" si="67"/>
        <v>0</v>
      </c>
      <c r="O63" s="851">
        <f t="shared" si="67"/>
        <v>0</v>
      </c>
      <c r="P63" s="979">
        <f t="shared" si="67"/>
        <v>0</v>
      </c>
      <c r="Q63" s="851">
        <f t="shared" si="67"/>
        <v>0</v>
      </c>
      <c r="R63" s="979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979">
        <f t="shared" si="67"/>
        <v>0</v>
      </c>
      <c r="W63" s="851">
        <f t="shared" si="67"/>
        <v>0</v>
      </c>
      <c r="X63" s="979">
        <f t="shared" si="67"/>
        <v>0</v>
      </c>
      <c r="Y63" s="851">
        <f t="shared" si="67"/>
        <v>0</v>
      </c>
      <c r="Z63" s="979">
        <f t="shared" si="67"/>
        <v>0</v>
      </c>
      <c r="AA63" s="851">
        <f t="shared" si="67"/>
        <v>0</v>
      </c>
      <c r="AB63" s="979">
        <f t="shared" si="67"/>
        <v>0</v>
      </c>
      <c r="AC63" s="851">
        <f t="shared" si="67"/>
        <v>0</v>
      </c>
      <c r="AD63" s="979">
        <f t="shared" si="67"/>
        <v>0</v>
      </c>
      <c r="AE63" s="851">
        <f t="shared" si="67"/>
        <v>0</v>
      </c>
      <c r="AF63" s="979">
        <f t="shared" si="67"/>
        <v>0</v>
      </c>
      <c r="AG63" s="851">
        <f t="shared" si="67"/>
        <v>0</v>
      </c>
      <c r="AH63" s="979">
        <f t="shared" si="67"/>
        <v>0</v>
      </c>
      <c r="AI63" s="851">
        <f t="shared" si="67"/>
        <v>0</v>
      </c>
      <c r="AJ63" s="979">
        <f t="shared" si="67"/>
        <v>0</v>
      </c>
      <c r="AK63" s="851">
        <f t="shared" si="67"/>
        <v>0</v>
      </c>
      <c r="AL63" s="979">
        <f t="shared" si="67"/>
        <v>0</v>
      </c>
      <c r="AM63" s="851">
        <f t="shared" si="67"/>
        <v>0</v>
      </c>
      <c r="AN63" s="979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40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979">
        <f t="shared" si="78"/>
        <v>0</v>
      </c>
      <c r="AF67" s="866">
        <f t="shared" si="78"/>
        <v>0</v>
      </c>
      <c r="AG67" s="979">
        <f t="shared" si="78"/>
        <v>0</v>
      </c>
      <c r="AH67" s="866">
        <f t="shared" si="78"/>
        <v>0</v>
      </c>
      <c r="AI67" s="979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979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36" t="s">
        <v>93</v>
      </c>
      <c r="E69" s="1610"/>
      <c r="F69" s="1610"/>
      <c r="G69" s="1610"/>
      <c r="H69" s="1576"/>
      <c r="I69" s="1636" t="s">
        <v>94</v>
      </c>
      <c r="J69" s="1610"/>
      <c r="K69" s="1610"/>
      <c r="L69" s="1610"/>
      <c r="M69" s="1641"/>
      <c r="N69" s="1297" t="s">
        <v>95</v>
      </c>
    </row>
    <row r="70" spans="1:100" ht="22.5" customHeight="1" x14ac:dyDescent="0.25">
      <c r="A70" s="1292"/>
      <c r="B70" s="1293"/>
      <c r="C70" s="1294"/>
      <c r="D70" s="980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980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38</v>
      </c>
      <c r="E71" s="874">
        <v>35</v>
      </c>
      <c r="F71" s="875">
        <v>3</v>
      </c>
      <c r="G71" s="875">
        <v>0</v>
      </c>
      <c r="H71" s="876">
        <v>0</v>
      </c>
      <c r="I71" s="170">
        <f>SUM(J71:M71)</f>
        <v>38</v>
      </c>
      <c r="J71" s="874">
        <v>35</v>
      </c>
      <c r="K71" s="875">
        <v>3</v>
      </c>
      <c r="L71" s="875">
        <v>0</v>
      </c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11</v>
      </c>
      <c r="E72" s="175">
        <v>9</v>
      </c>
      <c r="F72" s="176">
        <v>2</v>
      </c>
      <c r="G72" s="176">
        <v>0</v>
      </c>
      <c r="H72" s="177">
        <v>0</v>
      </c>
      <c r="I72" s="114">
        <f>SUM(J72:M72)</f>
        <v>11</v>
      </c>
      <c r="J72" s="175">
        <v>9</v>
      </c>
      <c r="K72" s="176">
        <v>2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11</v>
      </c>
      <c r="E73" s="558">
        <v>7</v>
      </c>
      <c r="F73" s="559">
        <v>4</v>
      </c>
      <c r="G73" s="559">
        <v>0</v>
      </c>
      <c r="H73" s="548">
        <v>0</v>
      </c>
      <c r="I73" s="114">
        <f t="shared" ref="I73:I81" si="83">SUM(J73:M73)</f>
        <v>10</v>
      </c>
      <c r="J73" s="558">
        <v>6</v>
      </c>
      <c r="K73" s="559">
        <v>4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71</v>
      </c>
      <c r="E74" s="558">
        <v>40</v>
      </c>
      <c r="F74" s="559">
        <v>27</v>
      </c>
      <c r="G74" s="559">
        <v>0</v>
      </c>
      <c r="H74" s="548">
        <v>4</v>
      </c>
      <c r="I74" s="114">
        <f t="shared" si="83"/>
        <v>71</v>
      </c>
      <c r="J74" s="558">
        <v>40</v>
      </c>
      <c r="K74" s="559">
        <v>27</v>
      </c>
      <c r="L74" s="559"/>
      <c r="M74" s="549">
        <v>4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19</v>
      </c>
      <c r="E75" s="558">
        <v>13</v>
      </c>
      <c r="F75" s="559">
        <v>3</v>
      </c>
      <c r="G75" s="559">
        <v>0</v>
      </c>
      <c r="H75" s="548">
        <v>3</v>
      </c>
      <c r="I75" s="114">
        <f t="shared" si="83"/>
        <v>19</v>
      </c>
      <c r="J75" s="558">
        <v>13</v>
      </c>
      <c r="K75" s="559">
        <v>3</v>
      </c>
      <c r="L75" s="559">
        <v>0</v>
      </c>
      <c r="M75" s="549">
        <v>3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8</v>
      </c>
      <c r="E76" s="558">
        <v>5</v>
      </c>
      <c r="F76" s="559">
        <v>3</v>
      </c>
      <c r="G76" s="559">
        <v>0</v>
      </c>
      <c r="H76" s="548">
        <v>0</v>
      </c>
      <c r="I76" s="114">
        <f t="shared" si="83"/>
        <v>8</v>
      </c>
      <c r="J76" s="558">
        <v>5</v>
      </c>
      <c r="K76" s="559">
        <v>3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19</v>
      </c>
      <c r="E77" s="558">
        <v>16</v>
      </c>
      <c r="F77" s="559">
        <v>3</v>
      </c>
      <c r="G77" s="559">
        <v>0</v>
      </c>
      <c r="H77" s="548">
        <v>0</v>
      </c>
      <c r="I77" s="114">
        <f t="shared" si="83"/>
        <v>19</v>
      </c>
      <c r="J77" s="558">
        <v>16</v>
      </c>
      <c r="K77" s="559">
        <v>3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15</v>
      </c>
      <c r="E78" s="558">
        <v>11</v>
      </c>
      <c r="F78" s="559">
        <v>4</v>
      </c>
      <c r="G78" s="559">
        <v>0</v>
      </c>
      <c r="H78" s="548">
        <v>0</v>
      </c>
      <c r="I78" s="114">
        <f t="shared" si="83"/>
        <v>15</v>
      </c>
      <c r="J78" s="558">
        <v>11</v>
      </c>
      <c r="K78" s="559">
        <v>4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37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981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620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621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35" t="s">
        <v>127</v>
      </c>
      <c r="H89" s="1557"/>
      <c r="I89" s="1620" t="s">
        <v>16</v>
      </c>
      <c r="J89" s="1546"/>
      <c r="K89" s="1620" t="s">
        <v>17</v>
      </c>
      <c r="L89" s="1546"/>
      <c r="M89" s="1620" t="s">
        <v>18</v>
      </c>
      <c r="N89" s="1546"/>
      <c r="O89" s="1620" t="s">
        <v>19</v>
      </c>
      <c r="P89" s="1546"/>
      <c r="Q89" s="1620" t="s">
        <v>20</v>
      </c>
      <c r="R89" s="1546"/>
      <c r="S89" s="1620" t="s">
        <v>21</v>
      </c>
      <c r="T89" s="1546"/>
      <c r="U89" s="1553" t="s">
        <v>22</v>
      </c>
      <c r="V89" s="1546"/>
      <c r="W89" s="1620" t="s">
        <v>23</v>
      </c>
      <c r="X89" s="1550"/>
      <c r="Y89" s="1620" t="s">
        <v>24</v>
      </c>
      <c r="Z89" s="1550"/>
      <c r="AA89" s="1620" t="s">
        <v>25</v>
      </c>
      <c r="AB89" s="1550"/>
      <c r="AC89" s="1620" t="s">
        <v>26</v>
      </c>
      <c r="AD89" s="1550"/>
      <c r="AE89" s="1620" t="s">
        <v>27</v>
      </c>
      <c r="AF89" s="1550"/>
      <c r="AG89" s="1620" t="s">
        <v>28</v>
      </c>
      <c r="AH89" s="1550"/>
      <c r="AI89" s="1620" t="s">
        <v>29</v>
      </c>
      <c r="AJ89" s="1550"/>
      <c r="AK89" s="1553" t="s">
        <v>30</v>
      </c>
      <c r="AL89" s="1550"/>
      <c r="AM89" s="1620" t="s">
        <v>31</v>
      </c>
      <c r="AN89" s="1639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973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973" t="s">
        <v>33</v>
      </c>
      <c r="P90" s="827" t="s">
        <v>34</v>
      </c>
      <c r="Q90" s="973" t="s">
        <v>33</v>
      </c>
      <c r="R90" s="827" t="s">
        <v>34</v>
      </c>
      <c r="S90" s="973" t="s">
        <v>33</v>
      </c>
      <c r="T90" s="827" t="s">
        <v>34</v>
      </c>
      <c r="U90" s="973" t="s">
        <v>33</v>
      </c>
      <c r="V90" s="827" t="s">
        <v>34</v>
      </c>
      <c r="W90" s="973" t="s">
        <v>33</v>
      </c>
      <c r="X90" s="827" t="s">
        <v>34</v>
      </c>
      <c r="Y90" s="973" t="s">
        <v>33</v>
      </c>
      <c r="Z90" s="827" t="s">
        <v>34</v>
      </c>
      <c r="AA90" s="973" t="s">
        <v>33</v>
      </c>
      <c r="AB90" s="827" t="s">
        <v>34</v>
      </c>
      <c r="AC90" s="973" t="s">
        <v>33</v>
      </c>
      <c r="AD90" s="827" t="s">
        <v>34</v>
      </c>
      <c r="AE90" s="973" t="s">
        <v>33</v>
      </c>
      <c r="AF90" s="827" t="s">
        <v>34</v>
      </c>
      <c r="AG90" s="973" t="s">
        <v>33</v>
      </c>
      <c r="AH90" s="827" t="s">
        <v>34</v>
      </c>
      <c r="AI90" s="973" t="s">
        <v>33</v>
      </c>
      <c r="AJ90" s="827" t="s">
        <v>34</v>
      </c>
      <c r="AK90" s="973" t="s">
        <v>33</v>
      </c>
      <c r="AL90" s="827" t="s">
        <v>34</v>
      </c>
      <c r="AM90" s="973" t="s">
        <v>33</v>
      </c>
      <c r="AN90" s="972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9</v>
      </c>
      <c r="E91" s="844">
        <f>SUM(G91+I91+K91+M91+O91+Q91+S91+U91+W91+Y91+AA91+AC91+AE91+AG91+AI91+AK91+AM91)</f>
        <v>5</v>
      </c>
      <c r="F91" s="45">
        <f>SUM(H91+J91+L91+N91+P91+R91+T91+V91+X91+Z91+AB91+AD91+AF91+AH91+AJ91+AL91+AN91)</f>
        <v>4</v>
      </c>
      <c r="G91" s="689">
        <v>1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0</v>
      </c>
      <c r="X91" s="47">
        <v>1</v>
      </c>
      <c r="Y91" s="834">
        <v>1</v>
      </c>
      <c r="Z91" s="47">
        <v>0</v>
      </c>
      <c r="AA91" s="834">
        <v>0</v>
      </c>
      <c r="AB91" s="47">
        <v>0</v>
      </c>
      <c r="AC91" s="834">
        <v>2</v>
      </c>
      <c r="AD91" s="47">
        <v>1</v>
      </c>
      <c r="AE91" s="834">
        <v>1</v>
      </c>
      <c r="AF91" s="47">
        <v>1</v>
      </c>
      <c r="AG91" s="834">
        <v>0</v>
      </c>
      <c r="AH91" s="47">
        <v>0</v>
      </c>
      <c r="AI91" s="834">
        <v>0</v>
      </c>
      <c r="AJ91" s="47">
        <v>0</v>
      </c>
      <c r="AK91" s="834">
        <v>0</v>
      </c>
      <c r="AL91" s="47">
        <v>0</v>
      </c>
      <c r="AM91" s="834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2</v>
      </c>
      <c r="E94" s="563">
        <f>SUM(G94+I94+K94+M94+O94+Q94+S94+U94+W94+Y94+AA94+AC94+AE94+AG94+AI94+AK94+AM94)</f>
        <v>1</v>
      </c>
      <c r="F94" s="563">
        <f>SUM(H94+J94+L94+N94+P94+R94+T94+V94+X94+Z94+AB94+AD94+AF94+AH94+AJ94+AL94+AN94)</f>
        <v>1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1</v>
      </c>
      <c r="AH94" s="548">
        <v>0</v>
      </c>
      <c r="AI94" s="547">
        <v>0</v>
      </c>
      <c r="AJ94" s="548">
        <v>0</v>
      </c>
      <c r="AK94" s="547">
        <v>0</v>
      </c>
      <c r="AL94" s="548">
        <v>1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/>
      <c r="AP95" s="559"/>
      <c r="AQ95" s="559"/>
      <c r="AR95" s="559"/>
      <c r="AS95" s="559"/>
      <c r="AT95" s="559"/>
      <c r="AU95" s="559"/>
      <c r="AV95" s="559"/>
      <c r="AW95" s="559"/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/>
      <c r="AP96" s="196"/>
      <c r="AQ96" s="196"/>
      <c r="AR96" s="196"/>
      <c r="AS96" s="196"/>
      <c r="AT96" s="196"/>
      <c r="AU96" s="196"/>
      <c r="AV96" s="196"/>
      <c r="AW96" s="196"/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20</v>
      </c>
      <c r="E97" s="844">
        <f t="shared" si="91"/>
        <v>16</v>
      </c>
      <c r="F97" s="844">
        <f t="shared" si="91"/>
        <v>4</v>
      </c>
      <c r="G97" s="689">
        <v>2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0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0</v>
      </c>
      <c r="X97" s="47">
        <v>1</v>
      </c>
      <c r="Y97" s="834">
        <v>2</v>
      </c>
      <c r="Z97" s="47">
        <v>1</v>
      </c>
      <c r="AA97" s="834">
        <v>3</v>
      </c>
      <c r="AB97" s="47">
        <v>0</v>
      </c>
      <c r="AC97" s="834">
        <v>2</v>
      </c>
      <c r="AD97" s="47">
        <v>1</v>
      </c>
      <c r="AE97" s="834">
        <v>2</v>
      </c>
      <c r="AF97" s="47">
        <v>0</v>
      </c>
      <c r="AG97" s="834">
        <v>0</v>
      </c>
      <c r="AH97" s="47">
        <v>0</v>
      </c>
      <c r="AI97" s="834">
        <v>0</v>
      </c>
      <c r="AJ97" s="47">
        <v>0</v>
      </c>
      <c r="AK97" s="834">
        <v>5</v>
      </c>
      <c r="AL97" s="47">
        <v>0</v>
      </c>
      <c r="AM97" s="834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/>
      <c r="AP98" s="22"/>
      <c r="AQ98" s="22"/>
      <c r="AR98" s="22"/>
      <c r="AS98" s="22"/>
      <c r="AT98" s="22"/>
      <c r="AU98" s="22"/>
      <c r="AV98" s="22"/>
      <c r="AW98" s="22"/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/>
      <c r="AP99" s="22"/>
      <c r="AQ99" s="22"/>
      <c r="AR99" s="22"/>
      <c r="AS99" s="22"/>
      <c r="AT99" s="22"/>
      <c r="AU99" s="22"/>
      <c r="AV99" s="22"/>
      <c r="AW99" s="22"/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/>
      <c r="AP100" s="22"/>
      <c r="AQ100" s="22"/>
      <c r="AR100" s="22"/>
      <c r="AS100" s="22"/>
      <c r="AT100" s="22"/>
      <c r="AU100" s="22"/>
      <c r="AV100" s="22"/>
      <c r="AW100" s="22"/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/>
      <c r="AP101" s="559"/>
      <c r="AQ101" s="559"/>
      <c r="AR101" s="559"/>
      <c r="AS101" s="559"/>
      <c r="AT101" s="559"/>
      <c r="AU101" s="559"/>
      <c r="AV101" s="559"/>
      <c r="AW101" s="559"/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/>
      <c r="AP102" s="207"/>
      <c r="AQ102" s="207"/>
      <c r="AR102" s="207"/>
      <c r="AS102" s="207"/>
      <c r="AT102" s="207"/>
      <c r="AU102" s="207"/>
      <c r="AV102" s="207"/>
      <c r="AW102" s="207"/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14</v>
      </c>
      <c r="E103" s="15">
        <f t="shared" si="91"/>
        <v>7</v>
      </c>
      <c r="F103" s="16">
        <f t="shared" si="91"/>
        <v>7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1</v>
      </c>
      <c r="R103" s="19">
        <v>1</v>
      </c>
      <c r="S103" s="187">
        <v>0</v>
      </c>
      <c r="T103" s="19">
        <v>0</v>
      </c>
      <c r="U103" s="187">
        <v>2</v>
      </c>
      <c r="V103" s="19">
        <v>0</v>
      </c>
      <c r="W103" s="187">
        <v>2</v>
      </c>
      <c r="X103" s="19">
        <v>6</v>
      </c>
      <c r="Y103" s="187">
        <v>1</v>
      </c>
      <c r="Z103" s="19">
        <v>0</v>
      </c>
      <c r="AA103" s="187">
        <v>0</v>
      </c>
      <c r="AB103" s="19">
        <v>0</v>
      </c>
      <c r="AC103" s="187">
        <v>1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5</v>
      </c>
      <c r="E104" s="563">
        <f>SUM(Y104+AA104+AC104+AE104+AG104+AI104+AK104+AM104)</f>
        <v>0</v>
      </c>
      <c r="F104" s="564">
        <f>SUM(Z104+AB104+AD104+AF104+AH104+AJ104+AL104+AN104)</f>
        <v>5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0</v>
      </c>
      <c r="AC104" s="547">
        <v>0</v>
      </c>
      <c r="AD104" s="548">
        <v>0</v>
      </c>
      <c r="AE104" s="547">
        <v>0</v>
      </c>
      <c r="AF104" s="548">
        <v>2</v>
      </c>
      <c r="AG104" s="547">
        <v>0</v>
      </c>
      <c r="AH104" s="548">
        <v>2</v>
      </c>
      <c r="AI104" s="547">
        <v>0</v>
      </c>
      <c r="AJ104" s="548">
        <v>1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100</v>
      </c>
      <c r="E105" s="563">
        <f>SUM(G105+I105+K105+M105+O105+Q105+S105+U105+W105+Y105)</f>
        <v>58</v>
      </c>
      <c r="F105" s="564">
        <f>SUM(H105+J105+L105+N105+P105+R105+T105+V105+X105+Z105)</f>
        <v>42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2</v>
      </c>
      <c r="T105" s="548">
        <v>2</v>
      </c>
      <c r="U105" s="547">
        <v>2</v>
      </c>
      <c r="V105" s="548">
        <v>6</v>
      </c>
      <c r="W105" s="547">
        <v>22</v>
      </c>
      <c r="X105" s="548">
        <v>15</v>
      </c>
      <c r="Y105" s="547">
        <v>32</v>
      </c>
      <c r="Z105" s="548">
        <v>19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11</v>
      </c>
      <c r="E106" s="563">
        <f t="shared" ref="E106:F109" si="105">SUM(G106+I106+K106+M106+O106+Q106+S106+U106+W106+Y106+AA106+AC106+AE106+AG106+AI106+AK106+AM106)</f>
        <v>5</v>
      </c>
      <c r="F106" s="564">
        <f t="shared" si="105"/>
        <v>6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3</v>
      </c>
      <c r="X106" s="548">
        <v>2</v>
      </c>
      <c r="Y106" s="547">
        <v>2</v>
      </c>
      <c r="Z106" s="548">
        <v>4</v>
      </c>
      <c r="AA106" s="547">
        <v>0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10</v>
      </c>
      <c r="E107" s="563">
        <f t="shared" si="105"/>
        <v>5</v>
      </c>
      <c r="F107" s="564">
        <f t="shared" si="105"/>
        <v>5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3</v>
      </c>
      <c r="Z107" s="548">
        <v>1</v>
      </c>
      <c r="AA107" s="547">
        <v>0</v>
      </c>
      <c r="AB107" s="548">
        <v>1</v>
      </c>
      <c r="AC107" s="547">
        <v>0</v>
      </c>
      <c r="AD107" s="548">
        <v>0</v>
      </c>
      <c r="AE107" s="547">
        <v>0</v>
      </c>
      <c r="AF107" s="548">
        <v>1</v>
      </c>
      <c r="AG107" s="547">
        <v>0</v>
      </c>
      <c r="AH107" s="548">
        <v>0</v>
      </c>
      <c r="AI107" s="547">
        <v>2</v>
      </c>
      <c r="AJ107" s="548">
        <v>0</v>
      </c>
      <c r="AK107" s="547">
        <v>0</v>
      </c>
      <c r="AL107" s="548">
        <v>2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7</v>
      </c>
      <c r="E108" s="563">
        <f t="shared" si="105"/>
        <v>3</v>
      </c>
      <c r="F108" s="564">
        <f t="shared" si="105"/>
        <v>4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2</v>
      </c>
      <c r="Y108" s="547">
        <v>2</v>
      </c>
      <c r="Z108" s="548">
        <v>1</v>
      </c>
      <c r="AA108" s="547">
        <v>1</v>
      </c>
      <c r="AB108" s="548">
        <v>1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>
        <v>0</v>
      </c>
      <c r="AP109" s="559">
        <v>0</v>
      </c>
      <c r="AQ109" s="559">
        <v>0</v>
      </c>
      <c r="AR109" s="22">
        <v>0</v>
      </c>
      <c r="AS109" s="559">
        <v>0</v>
      </c>
      <c r="AT109" s="559">
        <v>0</v>
      </c>
      <c r="AU109" s="559">
        <v>0</v>
      </c>
      <c r="AV109" s="559">
        <v>0</v>
      </c>
      <c r="AW109" s="559">
        <v>0</v>
      </c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12</v>
      </c>
      <c r="E110" s="563">
        <f>SUM(Q110+S110+U110+W110+Y110+AA110+AC110+AE110+AG110+AI110+AK110+AM110)</f>
        <v>2</v>
      </c>
      <c r="F110" s="564">
        <f>SUM(R110+T110+V110+X110+Z110+AB110+AD110+AF110+AH110+AJ110+AL110+AN110)</f>
        <v>10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1</v>
      </c>
      <c r="W110" s="547">
        <v>0</v>
      </c>
      <c r="X110" s="548">
        <v>1</v>
      </c>
      <c r="Y110" s="547">
        <v>0</v>
      </c>
      <c r="Z110" s="548">
        <v>0</v>
      </c>
      <c r="AA110" s="547">
        <v>1</v>
      </c>
      <c r="AB110" s="548">
        <v>1</v>
      </c>
      <c r="AC110" s="547">
        <v>0</v>
      </c>
      <c r="AD110" s="548">
        <v>1</v>
      </c>
      <c r="AE110" s="547">
        <v>0</v>
      </c>
      <c r="AF110" s="548">
        <v>4</v>
      </c>
      <c r="AG110" s="547">
        <v>0</v>
      </c>
      <c r="AH110" s="548">
        <v>1</v>
      </c>
      <c r="AI110" s="547">
        <v>0</v>
      </c>
      <c r="AJ110" s="548">
        <v>1</v>
      </c>
      <c r="AK110" s="547">
        <v>1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16</v>
      </c>
      <c r="E111" s="563">
        <f t="shared" ref="E111:E114" si="107">SUM(Q111+S111+U111+W111+Y111+AA111+AC111+AE111+AG111+AI111+AK111+AM111)</f>
        <v>7</v>
      </c>
      <c r="F111" s="564">
        <f t="shared" ref="F111:F113" si="108">SUM(R111+T111+V111+X111+Z111+AB111+AD111+AF111+AH111+AJ111+AL111+AN111)</f>
        <v>9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2</v>
      </c>
      <c r="Z111" s="548">
        <v>2</v>
      </c>
      <c r="AA111" s="547">
        <v>0</v>
      </c>
      <c r="AB111" s="548">
        <v>1</v>
      </c>
      <c r="AC111" s="547">
        <v>0</v>
      </c>
      <c r="AD111" s="548">
        <v>5</v>
      </c>
      <c r="AE111" s="547">
        <v>1</v>
      </c>
      <c r="AF111" s="548">
        <v>1</v>
      </c>
      <c r="AG111" s="547">
        <v>3</v>
      </c>
      <c r="AH111" s="548">
        <v>0</v>
      </c>
      <c r="AI111" s="547">
        <v>1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6</v>
      </c>
      <c r="E112" s="563">
        <f t="shared" si="107"/>
        <v>1</v>
      </c>
      <c r="F112" s="564">
        <f t="shared" si="108"/>
        <v>5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0</v>
      </c>
      <c r="X112" s="548">
        <v>0</v>
      </c>
      <c r="Y112" s="547">
        <v>0</v>
      </c>
      <c r="Z112" s="548">
        <v>2</v>
      </c>
      <c r="AA112" s="547">
        <v>0</v>
      </c>
      <c r="AB112" s="548">
        <v>1</v>
      </c>
      <c r="AC112" s="547">
        <v>1</v>
      </c>
      <c r="AD112" s="548">
        <v>1</v>
      </c>
      <c r="AE112" s="547">
        <v>0</v>
      </c>
      <c r="AF112" s="548">
        <v>0</v>
      </c>
      <c r="AG112" s="547">
        <v>0</v>
      </c>
      <c r="AH112" s="548">
        <v>1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73</v>
      </c>
      <c r="E119" s="563">
        <f>SUM(K119+M119+O119+Q119+S119+U119+W119+Y119+AA119+AC119+AE119+AG119+AI119+AK119+AM119)</f>
        <v>27</v>
      </c>
      <c r="F119" s="564">
        <f>SUM(L119+N119+P119+R119+T119+V119+X119+Z119+AB119+AD119+AF119+AH119+AJ119+AL119+AN119)</f>
        <v>46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7</v>
      </c>
      <c r="AA119" s="547">
        <v>1</v>
      </c>
      <c r="AB119" s="548">
        <v>1</v>
      </c>
      <c r="AC119" s="547">
        <v>0</v>
      </c>
      <c r="AD119" s="548">
        <v>5</v>
      </c>
      <c r="AE119" s="547">
        <v>6</v>
      </c>
      <c r="AF119" s="548">
        <v>19</v>
      </c>
      <c r="AG119" s="547">
        <v>10</v>
      </c>
      <c r="AH119" s="548">
        <v>9</v>
      </c>
      <c r="AI119" s="547">
        <v>10</v>
      </c>
      <c r="AJ119" s="548">
        <v>0</v>
      </c>
      <c r="AK119" s="547">
        <v>0</v>
      </c>
      <c r="AL119" s="548">
        <v>5</v>
      </c>
      <c r="AM119" s="547">
        <v>0</v>
      </c>
      <c r="AN119" s="549">
        <v>0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10</v>
      </c>
      <c r="E120" s="563">
        <f>SUM(G120+I120+K120+M120+O120+Q120+S120+U120+W120+Y120+AA120+AC120+AE120+AG120+AI120+AK120+AM120)</f>
        <v>5</v>
      </c>
      <c r="F120" s="564">
        <f>SUM(H120+J120+L120+N120+P120+R120+T120+V120+X120+Z120+AB120+AD120+AF120+AH120+AJ120+AL120+AN120)</f>
        <v>5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3</v>
      </c>
      <c r="Z120" s="548">
        <v>1</v>
      </c>
      <c r="AA120" s="547">
        <v>0</v>
      </c>
      <c r="AB120" s="548">
        <v>1</v>
      </c>
      <c r="AC120" s="547">
        <v>0</v>
      </c>
      <c r="AD120" s="548">
        <v>0</v>
      </c>
      <c r="AE120" s="547">
        <v>0</v>
      </c>
      <c r="AF120" s="548">
        <v>1</v>
      </c>
      <c r="AG120" s="547">
        <v>0</v>
      </c>
      <c r="AH120" s="548">
        <v>0</v>
      </c>
      <c r="AI120" s="547">
        <v>2</v>
      </c>
      <c r="AJ120" s="548">
        <v>0</v>
      </c>
      <c r="AK120" s="547">
        <v>0</v>
      </c>
      <c r="AL120" s="548">
        <v>2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51</v>
      </c>
      <c r="E121" s="563">
        <f>SUM(Q121+S121+U121+W121+Y121+AA121+AC121+AE121+AG121+AI121+AK121+AM121)</f>
        <v>9</v>
      </c>
      <c r="F121" s="564">
        <f>SUM(R121+T121+V121+X121+Z121+AB121+AD121+AF121+AH121+AJ121+AL121+AN121)</f>
        <v>42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>
        <v>0</v>
      </c>
      <c r="R121" s="548">
        <v>0</v>
      </c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1</v>
      </c>
      <c r="AB121" s="548">
        <v>0</v>
      </c>
      <c r="AC121" s="547">
        <v>0</v>
      </c>
      <c r="AD121" s="548">
        <v>2</v>
      </c>
      <c r="AE121" s="547">
        <v>0</v>
      </c>
      <c r="AF121" s="548">
        <v>2</v>
      </c>
      <c r="AG121" s="547">
        <v>0</v>
      </c>
      <c r="AH121" s="548">
        <v>8</v>
      </c>
      <c r="AI121" s="547">
        <v>2</v>
      </c>
      <c r="AJ121" s="548">
        <v>6</v>
      </c>
      <c r="AK121" s="547">
        <v>0</v>
      </c>
      <c r="AL121" s="548">
        <v>10</v>
      </c>
      <c r="AM121" s="547">
        <v>6</v>
      </c>
      <c r="AN121" s="549">
        <v>14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0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3</v>
      </c>
      <c r="E123" s="563">
        <f t="shared" ref="E123:F127" si="111">SUM(Y123+AA123+AC123+AE123+AG123+AI123+AK123+AM123)</f>
        <v>0</v>
      </c>
      <c r="F123" s="564">
        <f t="shared" si="111"/>
        <v>3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1</v>
      </c>
      <c r="AE123" s="547">
        <v>0</v>
      </c>
      <c r="AF123" s="548">
        <v>1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1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3</v>
      </c>
      <c r="E124" s="563">
        <f t="shared" si="111"/>
        <v>1</v>
      </c>
      <c r="F124" s="564">
        <f t="shared" si="111"/>
        <v>2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0</v>
      </c>
      <c r="AE124" s="547">
        <v>1</v>
      </c>
      <c r="AF124" s="548">
        <v>1</v>
      </c>
      <c r="AG124" s="547">
        <v>0</v>
      </c>
      <c r="AH124" s="548">
        <v>1</v>
      </c>
      <c r="AI124" s="547">
        <v>0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>
        <v>0</v>
      </c>
      <c r="AQ125" s="559">
        <v>0</v>
      </c>
      <c r="AR125" s="559">
        <v>0</v>
      </c>
      <c r="AS125" s="559">
        <v>0</v>
      </c>
      <c r="AT125" s="559">
        <v>0</v>
      </c>
      <c r="AU125" s="559">
        <v>0</v>
      </c>
      <c r="AV125" s="559">
        <v>0</v>
      </c>
      <c r="AW125" s="559">
        <v>0</v>
      </c>
      <c r="AX125" s="25">
        <v>0</v>
      </c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3</v>
      </c>
      <c r="E126" s="563">
        <f>SUM(Q126+S126+U126+W126+Y126+AA126+AC126+AE126+AG126+AI126+AK126+AM126)</f>
        <v>0</v>
      </c>
      <c r="F126" s="564">
        <f>SUM(R126+T126+V126+X126+Z126+AB126+AD126+AF126+AH126+AJ126+AL126+AN126)</f>
        <v>3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1</v>
      </c>
      <c r="AI126" s="547">
        <v>0</v>
      </c>
      <c r="AJ126" s="548">
        <v>1</v>
      </c>
      <c r="AK126" s="547">
        <v>0</v>
      </c>
      <c r="AL126" s="548">
        <v>0</v>
      </c>
      <c r="AM126" s="547">
        <v>0</v>
      </c>
      <c r="AN126" s="549">
        <v>1</v>
      </c>
      <c r="AO126" s="550"/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1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12</v>
      </c>
      <c r="E130" s="563">
        <f t="shared" si="114"/>
        <v>4</v>
      </c>
      <c r="F130" s="564">
        <f t="shared" si="115"/>
        <v>8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1</v>
      </c>
      <c r="Y130" s="547">
        <v>0</v>
      </c>
      <c r="Z130" s="548">
        <v>0</v>
      </c>
      <c r="AA130" s="547">
        <v>0</v>
      </c>
      <c r="AB130" s="548">
        <v>0</v>
      </c>
      <c r="AC130" s="547">
        <v>0</v>
      </c>
      <c r="AD130" s="548">
        <v>0</v>
      </c>
      <c r="AE130" s="547">
        <v>1</v>
      </c>
      <c r="AF130" s="548">
        <v>1</v>
      </c>
      <c r="AG130" s="547">
        <v>1</v>
      </c>
      <c r="AH130" s="548">
        <v>0</v>
      </c>
      <c r="AI130" s="547">
        <v>1</v>
      </c>
      <c r="AJ130" s="548">
        <v>2</v>
      </c>
      <c r="AK130" s="547">
        <v>1</v>
      </c>
      <c r="AL130" s="548">
        <v>4</v>
      </c>
      <c r="AM130" s="547">
        <v>0</v>
      </c>
      <c r="AN130" s="549">
        <v>0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13</v>
      </c>
      <c r="E131" s="563">
        <f t="shared" si="114"/>
        <v>6</v>
      </c>
      <c r="F131" s="564">
        <f t="shared" si="115"/>
        <v>7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1</v>
      </c>
      <c r="Z131" s="548">
        <v>1</v>
      </c>
      <c r="AA131" s="547">
        <v>0</v>
      </c>
      <c r="AB131" s="548">
        <v>0</v>
      </c>
      <c r="AC131" s="547">
        <v>0</v>
      </c>
      <c r="AD131" s="548">
        <v>0</v>
      </c>
      <c r="AE131" s="547">
        <v>0</v>
      </c>
      <c r="AF131" s="548">
        <v>2</v>
      </c>
      <c r="AG131" s="547">
        <v>0</v>
      </c>
      <c r="AH131" s="548">
        <v>2</v>
      </c>
      <c r="AI131" s="547">
        <v>0</v>
      </c>
      <c r="AJ131" s="548">
        <v>0</v>
      </c>
      <c r="AK131" s="547">
        <v>1</v>
      </c>
      <c r="AL131" s="548">
        <v>2</v>
      </c>
      <c r="AM131" s="547">
        <v>4</v>
      </c>
      <c r="AN131" s="549">
        <v>0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>
        <v>0</v>
      </c>
      <c r="H132" s="601">
        <v>0</v>
      </c>
      <c r="I132" s="600">
        <v>0</v>
      </c>
      <c r="J132" s="603">
        <v>0</v>
      </c>
      <c r="K132" s="600">
        <v>0</v>
      </c>
      <c r="L132" s="601">
        <v>0</v>
      </c>
      <c r="M132" s="600">
        <v>0</v>
      </c>
      <c r="N132" s="601">
        <v>0</v>
      </c>
      <c r="O132" s="604">
        <v>0</v>
      </c>
      <c r="P132" s="548">
        <v>0</v>
      </c>
      <c r="Q132" s="547">
        <v>0</v>
      </c>
      <c r="R132" s="548">
        <v>0</v>
      </c>
      <c r="S132" s="547">
        <v>0</v>
      </c>
      <c r="T132" s="601">
        <v>0</v>
      </c>
      <c r="U132" s="604">
        <v>0</v>
      </c>
      <c r="V132" s="548">
        <v>0</v>
      </c>
      <c r="W132" s="547">
        <v>0</v>
      </c>
      <c r="X132" s="548">
        <v>0</v>
      </c>
      <c r="Y132" s="547">
        <v>0</v>
      </c>
      <c r="Z132" s="548">
        <v>0</v>
      </c>
      <c r="AA132" s="547">
        <v>0</v>
      </c>
      <c r="AB132" s="548">
        <v>0</v>
      </c>
      <c r="AC132" s="547">
        <v>0</v>
      </c>
      <c r="AD132" s="548">
        <v>0</v>
      </c>
      <c r="AE132" s="547">
        <v>0</v>
      </c>
      <c r="AF132" s="548">
        <v>0</v>
      </c>
      <c r="AG132" s="547">
        <v>0</v>
      </c>
      <c r="AH132" s="548">
        <v>0</v>
      </c>
      <c r="AI132" s="547">
        <v>0</v>
      </c>
      <c r="AJ132" s="548">
        <v>0</v>
      </c>
      <c r="AK132" s="547">
        <v>0</v>
      </c>
      <c r="AL132" s="548">
        <v>0</v>
      </c>
      <c r="AM132" s="547">
        <v>0</v>
      </c>
      <c r="AN132" s="549">
        <v>0</v>
      </c>
      <c r="AO132" s="550">
        <v>0</v>
      </c>
      <c r="AP132" s="602">
        <v>0</v>
      </c>
      <c r="AQ132" s="602">
        <v>0</v>
      </c>
      <c r="AR132" s="602">
        <v>0</v>
      </c>
      <c r="AS132" s="559">
        <v>0</v>
      </c>
      <c r="AT132" s="559">
        <v>0</v>
      </c>
      <c r="AU132" s="559">
        <v>0</v>
      </c>
      <c r="AV132" s="559">
        <v>0</v>
      </c>
      <c r="AW132" s="559">
        <v>0</v>
      </c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>
        <v>0</v>
      </c>
      <c r="H133" s="548">
        <v>0</v>
      </c>
      <c r="I133" s="558">
        <v>0</v>
      </c>
      <c r="J133" s="567">
        <v>0</v>
      </c>
      <c r="K133" s="558">
        <v>0</v>
      </c>
      <c r="L133" s="548">
        <v>0</v>
      </c>
      <c r="M133" s="558">
        <v>0</v>
      </c>
      <c r="N133" s="548">
        <v>0</v>
      </c>
      <c r="O133" s="547">
        <v>0</v>
      </c>
      <c r="P133" s="548">
        <v>0</v>
      </c>
      <c r="Q133" s="547">
        <v>0</v>
      </c>
      <c r="R133" s="548">
        <v>0</v>
      </c>
      <c r="S133" s="547">
        <v>0</v>
      </c>
      <c r="T133" s="548">
        <v>0</v>
      </c>
      <c r="U133" s="547">
        <v>0</v>
      </c>
      <c r="V133" s="548">
        <v>0</v>
      </c>
      <c r="W133" s="547">
        <v>0</v>
      </c>
      <c r="X133" s="548">
        <v>0</v>
      </c>
      <c r="Y133" s="547">
        <v>0</v>
      </c>
      <c r="Z133" s="548">
        <v>0</v>
      </c>
      <c r="AA133" s="547">
        <v>0</v>
      </c>
      <c r="AB133" s="548">
        <v>0</v>
      </c>
      <c r="AC133" s="547">
        <v>0</v>
      </c>
      <c r="AD133" s="548">
        <v>0</v>
      </c>
      <c r="AE133" s="547">
        <v>0</v>
      </c>
      <c r="AF133" s="548">
        <v>0</v>
      </c>
      <c r="AG133" s="547">
        <v>0</v>
      </c>
      <c r="AH133" s="548">
        <v>0</v>
      </c>
      <c r="AI133" s="547">
        <v>0</v>
      </c>
      <c r="AJ133" s="548">
        <v>0</v>
      </c>
      <c r="AK133" s="547">
        <v>0</v>
      </c>
      <c r="AL133" s="548">
        <v>0</v>
      </c>
      <c r="AM133" s="547">
        <v>0</v>
      </c>
      <c r="AN133" s="549">
        <v>0</v>
      </c>
      <c r="AO133" s="550">
        <v>0</v>
      </c>
      <c r="AP133" s="559">
        <v>0</v>
      </c>
      <c r="AQ133" s="559">
        <v>0</v>
      </c>
      <c r="AR133" s="559">
        <v>0</v>
      </c>
      <c r="AS133" s="559">
        <v>0</v>
      </c>
      <c r="AT133" s="559">
        <v>0</v>
      </c>
      <c r="AU133" s="559">
        <v>0</v>
      </c>
      <c r="AV133" s="559">
        <v>0</v>
      </c>
      <c r="AW133" s="559">
        <v>0</v>
      </c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>
        <v>0</v>
      </c>
      <c r="H134" s="548">
        <v>0</v>
      </c>
      <c r="I134" s="558">
        <v>0</v>
      </c>
      <c r="J134" s="567">
        <v>0</v>
      </c>
      <c r="K134" s="558">
        <v>0</v>
      </c>
      <c r="L134" s="548">
        <v>0</v>
      </c>
      <c r="M134" s="558">
        <v>0</v>
      </c>
      <c r="N134" s="548">
        <v>0</v>
      </c>
      <c r="O134" s="547">
        <v>0</v>
      </c>
      <c r="P134" s="548">
        <v>0</v>
      </c>
      <c r="Q134" s="547">
        <v>0</v>
      </c>
      <c r="R134" s="548">
        <v>0</v>
      </c>
      <c r="S134" s="547">
        <v>0</v>
      </c>
      <c r="T134" s="548">
        <v>0</v>
      </c>
      <c r="U134" s="547">
        <v>0</v>
      </c>
      <c r="V134" s="548">
        <v>0</v>
      </c>
      <c r="W134" s="547">
        <v>0</v>
      </c>
      <c r="X134" s="548">
        <v>0</v>
      </c>
      <c r="Y134" s="547">
        <v>0</v>
      </c>
      <c r="Z134" s="548">
        <v>0</v>
      </c>
      <c r="AA134" s="547">
        <v>0</v>
      </c>
      <c r="AB134" s="548">
        <v>0</v>
      </c>
      <c r="AC134" s="547">
        <v>0</v>
      </c>
      <c r="AD134" s="548">
        <v>0</v>
      </c>
      <c r="AE134" s="547">
        <v>0</v>
      </c>
      <c r="AF134" s="548">
        <v>0</v>
      </c>
      <c r="AG134" s="547">
        <v>0</v>
      </c>
      <c r="AH134" s="548">
        <v>0</v>
      </c>
      <c r="AI134" s="547">
        <v>0</v>
      </c>
      <c r="AJ134" s="548">
        <v>0</v>
      </c>
      <c r="AK134" s="547">
        <v>0</v>
      </c>
      <c r="AL134" s="548">
        <v>0</v>
      </c>
      <c r="AM134" s="547">
        <v>0</v>
      </c>
      <c r="AN134" s="549">
        <v>0</v>
      </c>
      <c r="AO134" s="550">
        <v>0</v>
      </c>
      <c r="AP134" s="559">
        <v>0</v>
      </c>
      <c r="AQ134" s="559">
        <v>0</v>
      </c>
      <c r="AR134" s="559">
        <v>0</v>
      </c>
      <c r="AS134" s="559">
        <v>0</v>
      </c>
      <c r="AT134" s="559">
        <v>0</v>
      </c>
      <c r="AU134" s="559">
        <v>0</v>
      </c>
      <c r="AV134" s="559">
        <v>0</v>
      </c>
      <c r="AW134" s="559">
        <v>0</v>
      </c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1</v>
      </c>
      <c r="E135" s="563">
        <f t="shared" si="114"/>
        <v>1</v>
      </c>
      <c r="F135" s="564">
        <f t="shared" si="115"/>
        <v>0</v>
      </c>
      <c r="G135" s="175">
        <v>0</v>
      </c>
      <c r="H135" s="177">
        <v>0</v>
      </c>
      <c r="I135" s="175">
        <v>0</v>
      </c>
      <c r="J135" s="210">
        <v>0</v>
      </c>
      <c r="K135" s="175">
        <v>0</v>
      </c>
      <c r="L135" s="548">
        <v>0</v>
      </c>
      <c r="M135" s="558">
        <v>0</v>
      </c>
      <c r="N135" s="548">
        <v>0</v>
      </c>
      <c r="O135" s="547">
        <v>0</v>
      </c>
      <c r="P135" s="548">
        <v>0</v>
      </c>
      <c r="Q135" s="547">
        <v>0</v>
      </c>
      <c r="R135" s="548">
        <v>0</v>
      </c>
      <c r="S135" s="547">
        <v>0</v>
      </c>
      <c r="T135" s="548">
        <v>0</v>
      </c>
      <c r="U135" s="547">
        <v>0</v>
      </c>
      <c r="V135" s="548">
        <v>0</v>
      </c>
      <c r="W135" s="547">
        <v>0</v>
      </c>
      <c r="X135" s="548">
        <v>0</v>
      </c>
      <c r="Y135" s="547">
        <v>0</v>
      </c>
      <c r="Z135" s="548">
        <v>0</v>
      </c>
      <c r="AA135" s="547">
        <v>0</v>
      </c>
      <c r="AB135" s="548">
        <v>0</v>
      </c>
      <c r="AC135" s="547">
        <v>0</v>
      </c>
      <c r="AD135" s="548">
        <v>0</v>
      </c>
      <c r="AE135" s="547">
        <v>0</v>
      </c>
      <c r="AF135" s="548">
        <v>0</v>
      </c>
      <c r="AG135" s="547">
        <v>0</v>
      </c>
      <c r="AH135" s="548">
        <v>0</v>
      </c>
      <c r="AI135" s="547">
        <v>1</v>
      </c>
      <c r="AJ135" s="548">
        <v>0</v>
      </c>
      <c r="AK135" s="547">
        <v>0</v>
      </c>
      <c r="AL135" s="548">
        <v>0</v>
      </c>
      <c r="AM135" s="547">
        <v>0</v>
      </c>
      <c r="AN135" s="549">
        <v>0</v>
      </c>
      <c r="AO135" s="550">
        <v>0</v>
      </c>
      <c r="AP135" s="176">
        <v>0</v>
      </c>
      <c r="AQ135" s="559">
        <v>0</v>
      </c>
      <c r="AR135" s="559">
        <v>0</v>
      </c>
      <c r="AS135" s="176">
        <v>0</v>
      </c>
      <c r="AT135" s="559">
        <v>0</v>
      </c>
      <c r="AU135" s="559">
        <v>0</v>
      </c>
      <c r="AV135" s="559">
        <v>0</v>
      </c>
      <c r="AW135" s="559">
        <v>0</v>
      </c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0</v>
      </c>
      <c r="E138" s="563">
        <f t="shared" si="114"/>
        <v>0</v>
      </c>
      <c r="F138" s="564">
        <f t="shared" si="115"/>
        <v>0</v>
      </c>
      <c r="G138" s="175"/>
      <c r="H138" s="177"/>
      <c r="I138" s="175"/>
      <c r="J138" s="210"/>
      <c r="K138" s="175"/>
      <c r="L138" s="548"/>
      <c r="M138" s="558"/>
      <c r="N138" s="548"/>
      <c r="O138" s="547"/>
      <c r="P138" s="548"/>
      <c r="Q138" s="547"/>
      <c r="R138" s="548"/>
      <c r="S138" s="547"/>
      <c r="T138" s="548"/>
      <c r="U138" s="547"/>
      <c r="V138" s="548"/>
      <c r="W138" s="547"/>
      <c r="X138" s="548"/>
      <c r="Y138" s="547"/>
      <c r="Z138" s="548"/>
      <c r="AA138" s="547"/>
      <c r="AB138" s="548"/>
      <c r="AC138" s="547"/>
      <c r="AD138" s="548"/>
      <c r="AE138" s="547"/>
      <c r="AF138" s="548"/>
      <c r="AG138" s="547"/>
      <c r="AH138" s="548"/>
      <c r="AI138" s="547"/>
      <c r="AJ138" s="548"/>
      <c r="AK138" s="547"/>
      <c r="AL138" s="548"/>
      <c r="AM138" s="547"/>
      <c r="AN138" s="549"/>
      <c r="AO138" s="550"/>
      <c r="AP138" s="176"/>
      <c r="AQ138" s="559"/>
      <c r="AR138" s="559"/>
      <c r="AS138" s="176"/>
      <c r="AT138" s="559"/>
      <c r="AU138" s="559"/>
      <c r="AV138" s="559"/>
      <c r="AW138" s="559"/>
      <c r="AX138" s="25"/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20" t="s">
        <v>4</v>
      </c>
      <c r="B143" s="1553"/>
      <c r="C143" s="1546"/>
      <c r="D143" s="881">
        <f t="shared" si="101"/>
        <v>381</v>
      </c>
      <c r="E143" s="976">
        <f t="shared" si="114"/>
        <v>163</v>
      </c>
      <c r="F143" s="882">
        <f>SUM(H143+J143+L143+N143+P143+R143+T143+V143+X143+Z143+AB143+AD143+AF143+AH143+AJ143+AL143+AN143)</f>
        <v>218</v>
      </c>
      <c r="G143" s="881">
        <f>SUM(G91:G103,G105:G109,G115:G117,G120,G128:G142)</f>
        <v>3</v>
      </c>
      <c r="H143" s="883">
        <f>SUM(H91:H103,H105:H109,H115:H117,H120,H128:H142)</f>
        <v>2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0</v>
      </c>
      <c r="L143" s="883">
        <f t="shared" si="117"/>
        <v>0</v>
      </c>
      <c r="M143" s="885">
        <f t="shared" si="117"/>
        <v>0</v>
      </c>
      <c r="N143" s="886">
        <f t="shared" si="117"/>
        <v>0</v>
      </c>
      <c r="O143" s="885">
        <f t="shared" si="117"/>
        <v>0</v>
      </c>
      <c r="P143" s="886">
        <f t="shared" si="117"/>
        <v>0</v>
      </c>
      <c r="Q143" s="885">
        <f>SUM(Q91:Q103,Q105:Q117,Q119:Q121,Q126,Q128:Q142)</f>
        <v>1</v>
      </c>
      <c r="R143" s="982">
        <f>SUM(R91:R103,R105:R117,R119:R121,R126,R128:R142)</f>
        <v>1</v>
      </c>
      <c r="S143" s="885">
        <f t="shared" ref="S143:X143" si="118">SUM(S91:S103,S105:S121,S126,S128:S142)</f>
        <v>2</v>
      </c>
      <c r="T143" s="886">
        <f t="shared" si="118"/>
        <v>2</v>
      </c>
      <c r="U143" s="885">
        <f t="shared" si="118"/>
        <v>4</v>
      </c>
      <c r="V143" s="886">
        <f t="shared" si="118"/>
        <v>7</v>
      </c>
      <c r="W143" s="885">
        <f t="shared" si="118"/>
        <v>27</v>
      </c>
      <c r="X143" s="886">
        <f t="shared" si="118"/>
        <v>29</v>
      </c>
      <c r="Y143" s="885">
        <f>SUM(Y91:Y142)</f>
        <v>49</v>
      </c>
      <c r="Z143" s="886">
        <f>SUM(Z91:Z142)</f>
        <v>39</v>
      </c>
      <c r="AA143" s="885">
        <f t="shared" ref="AA143:AN143" si="119">SUM(AA91:AA104,AA106:AA112,AA114:AA142)</f>
        <v>7</v>
      </c>
      <c r="AB143" s="886">
        <f t="shared" si="119"/>
        <v>7</v>
      </c>
      <c r="AC143" s="885">
        <f t="shared" si="119"/>
        <v>6</v>
      </c>
      <c r="AD143" s="886">
        <f t="shared" si="119"/>
        <v>17</v>
      </c>
      <c r="AE143" s="885">
        <f t="shared" si="119"/>
        <v>12</v>
      </c>
      <c r="AF143" s="886">
        <f t="shared" si="119"/>
        <v>36</v>
      </c>
      <c r="AG143" s="885">
        <f t="shared" si="119"/>
        <v>15</v>
      </c>
      <c r="AH143" s="886">
        <f t="shared" si="119"/>
        <v>25</v>
      </c>
      <c r="AI143" s="885">
        <f t="shared" si="119"/>
        <v>19</v>
      </c>
      <c r="AJ143" s="886">
        <f t="shared" si="119"/>
        <v>11</v>
      </c>
      <c r="AK143" s="885">
        <f t="shared" si="119"/>
        <v>8</v>
      </c>
      <c r="AL143" s="886">
        <f t="shared" si="119"/>
        <v>26</v>
      </c>
      <c r="AM143" s="885">
        <f t="shared" si="119"/>
        <v>10</v>
      </c>
      <c r="AN143" s="886">
        <f t="shared" si="119"/>
        <v>16</v>
      </c>
      <c r="AO143" s="888">
        <f>SUM(AO91:AO103,AO105:AO120,AO128:AO142,AO126)</f>
        <v>0</v>
      </c>
      <c r="AP143" s="889">
        <f>SUM(AP91:AP142)</f>
        <v>0</v>
      </c>
      <c r="AQ143" s="889">
        <f>SUM(AQ91:AQ142)</f>
        <v>0</v>
      </c>
      <c r="AR143" s="889">
        <f>SUM(AR91:AR104,AR106:AR112,AR114:AR142)</f>
        <v>0</v>
      </c>
      <c r="AS143" s="889">
        <f>SUM(AS91:AS142)</f>
        <v>0</v>
      </c>
      <c r="AT143" s="889">
        <f t="shared" ref="AT143:AW143" si="120">SUM(AT91:AT142)</f>
        <v>0</v>
      </c>
      <c r="AU143" s="889">
        <f t="shared" si="120"/>
        <v>0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87</v>
      </c>
      <c r="C150" s="242"/>
      <c r="D150" s="602">
        <v>81</v>
      </c>
      <c r="E150" s="607">
        <v>6</v>
      </c>
      <c r="F150" s="604"/>
      <c r="G150" s="602">
        <v>58</v>
      </c>
      <c r="H150" s="240"/>
      <c r="I150" s="236">
        <f t="shared" si="122"/>
        <v>4</v>
      </c>
      <c r="J150" s="600"/>
      <c r="K150" s="607">
        <v>4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975" t="s">
        <v>4</v>
      </c>
      <c r="B158" s="983">
        <f>SUM(B148:B157)</f>
        <v>87</v>
      </c>
      <c r="C158" s="851">
        <f>SUM(C148:C157)</f>
        <v>0</v>
      </c>
      <c r="D158" s="852">
        <f>SUM(D148:D157)</f>
        <v>81</v>
      </c>
      <c r="E158" s="864">
        <f>SUM(E148:E157)</f>
        <v>6</v>
      </c>
      <c r="F158" s="979">
        <f>SUM(F149,F150,F153,F155,F157)</f>
        <v>0</v>
      </c>
      <c r="G158" s="852">
        <f>SUM(G148:G157)</f>
        <v>58</v>
      </c>
      <c r="H158" s="866">
        <f>SUM(H148:H157)</f>
        <v>0</v>
      </c>
      <c r="I158" s="853">
        <f>SUM(I148:I157)</f>
        <v>4</v>
      </c>
      <c r="J158" s="851">
        <f>SUM(J148:J157)</f>
        <v>0</v>
      </c>
      <c r="K158" s="864">
        <f>SUM(K148:K157)</f>
        <v>4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620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621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35" t="s">
        <v>14</v>
      </c>
      <c r="H161" s="1557"/>
      <c r="I161" s="1620" t="s">
        <v>15</v>
      </c>
      <c r="J161" s="1546"/>
      <c r="K161" s="1553" t="s">
        <v>16</v>
      </c>
      <c r="L161" s="1546"/>
      <c r="M161" s="1620" t="s">
        <v>17</v>
      </c>
      <c r="N161" s="1546"/>
      <c r="O161" s="1620" t="s">
        <v>18</v>
      </c>
      <c r="P161" s="1546"/>
      <c r="Q161" s="1620" t="s">
        <v>19</v>
      </c>
      <c r="R161" s="1546"/>
      <c r="S161" s="1620" t="s">
        <v>20</v>
      </c>
      <c r="T161" s="1546"/>
      <c r="U161" s="1620" t="s">
        <v>21</v>
      </c>
      <c r="V161" s="1546"/>
      <c r="W161" s="1620" t="s">
        <v>22</v>
      </c>
      <c r="X161" s="1546"/>
      <c r="Y161" s="1620" t="s">
        <v>23</v>
      </c>
      <c r="Z161" s="1550"/>
      <c r="AA161" s="1620" t="s">
        <v>24</v>
      </c>
      <c r="AB161" s="1550"/>
      <c r="AC161" s="1620" t="s">
        <v>25</v>
      </c>
      <c r="AD161" s="1550"/>
      <c r="AE161" s="1620" t="s">
        <v>26</v>
      </c>
      <c r="AF161" s="1550"/>
      <c r="AG161" s="1620" t="s">
        <v>27</v>
      </c>
      <c r="AH161" s="1550"/>
      <c r="AI161" s="1620" t="s">
        <v>28</v>
      </c>
      <c r="AJ161" s="1550"/>
      <c r="AK161" s="1620" t="s">
        <v>29</v>
      </c>
      <c r="AL161" s="1550"/>
      <c r="AM161" s="1620" t="s">
        <v>30</v>
      </c>
      <c r="AN161" s="1550"/>
      <c r="AO161" s="1620" t="s">
        <v>31</v>
      </c>
      <c r="AP161" s="1639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973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972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180</v>
      </c>
      <c r="E163" s="844">
        <f>SUM(G163+I163+K163+M163+O163+Q163+S163+U163+W163+Y163+AA163+AC163+AE163+AG163+AI163+AK163+AM163+AO163)</f>
        <v>52</v>
      </c>
      <c r="F163" s="45">
        <f>SUM(H163+J163+L163+N163+P163+R163+T163+V163+X163+Z163+AB163+AD163+AF163+AH163+AJ163+AL163+AN163+AP163)</f>
        <v>128</v>
      </c>
      <c r="G163" s="689">
        <v>0</v>
      </c>
      <c r="H163" s="47">
        <v>0</v>
      </c>
      <c r="I163" s="834">
        <v>2</v>
      </c>
      <c r="J163" s="47">
        <v>0</v>
      </c>
      <c r="K163" s="834">
        <v>0</v>
      </c>
      <c r="L163" s="47">
        <v>0</v>
      </c>
      <c r="M163" s="834">
        <v>0</v>
      </c>
      <c r="N163" s="47">
        <v>0</v>
      </c>
      <c r="O163" s="52">
        <v>2</v>
      </c>
      <c r="P163" s="47">
        <v>0</v>
      </c>
      <c r="Q163" s="52">
        <v>1</v>
      </c>
      <c r="R163" s="47">
        <v>0</v>
      </c>
      <c r="S163" s="52">
        <v>4</v>
      </c>
      <c r="T163" s="47">
        <v>2</v>
      </c>
      <c r="U163" s="834">
        <v>0</v>
      </c>
      <c r="V163" s="47">
        <v>0</v>
      </c>
      <c r="W163" s="834">
        <v>4</v>
      </c>
      <c r="X163" s="47">
        <v>3</v>
      </c>
      <c r="Y163" s="834">
        <v>16</v>
      </c>
      <c r="Z163" s="47">
        <v>9</v>
      </c>
      <c r="AA163" s="834">
        <v>3</v>
      </c>
      <c r="AB163" s="47">
        <v>1</v>
      </c>
      <c r="AC163" s="834">
        <v>3</v>
      </c>
      <c r="AD163" s="47">
        <v>3</v>
      </c>
      <c r="AE163" s="834">
        <v>0</v>
      </c>
      <c r="AF163" s="47">
        <v>16</v>
      </c>
      <c r="AG163" s="834">
        <v>0</v>
      </c>
      <c r="AH163" s="47">
        <v>44</v>
      </c>
      <c r="AI163" s="834">
        <v>9</v>
      </c>
      <c r="AJ163" s="47">
        <v>17</v>
      </c>
      <c r="AK163" s="834">
        <v>6</v>
      </c>
      <c r="AL163" s="47">
        <v>25</v>
      </c>
      <c r="AM163" s="834">
        <v>2</v>
      </c>
      <c r="AN163" s="47">
        <v>8</v>
      </c>
      <c r="AO163" s="834">
        <v>0</v>
      </c>
      <c r="AP163" s="50">
        <v>0</v>
      </c>
      <c r="AQ163" s="691">
        <v>0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42</v>
      </c>
      <c r="E164" s="563">
        <f t="shared" ref="E164:E173" si="130">SUM(G164+I164+K164+M164+O164+Q164+S164+U164+W164+Y164+AA164+AC164+AE164+AG164+AI164+AK164+AM164+AO164)</f>
        <v>12</v>
      </c>
      <c r="F164" s="564">
        <f t="shared" ref="F164:F173" si="131">SUM(H164+J164+L164+N164+P164+R164+T164+V164+X164+Z164+AB164+AD164+AF164+AH164+AJ164+AL164+AN164+AP164)</f>
        <v>30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4</v>
      </c>
      <c r="Z164" s="548">
        <v>6</v>
      </c>
      <c r="AA164" s="547">
        <v>4</v>
      </c>
      <c r="AB164" s="548">
        <v>8</v>
      </c>
      <c r="AC164" s="547">
        <v>4</v>
      </c>
      <c r="AD164" s="548">
        <v>8</v>
      </c>
      <c r="AE164" s="547">
        <v>0</v>
      </c>
      <c r="AF164" s="548">
        <v>0</v>
      </c>
      <c r="AG164" s="547">
        <v>0</v>
      </c>
      <c r="AH164" s="548">
        <v>0</v>
      </c>
      <c r="AI164" s="547">
        <v>0</v>
      </c>
      <c r="AJ164" s="548">
        <v>4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4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32</v>
      </c>
      <c r="E166" s="563">
        <f t="shared" si="130"/>
        <v>15</v>
      </c>
      <c r="F166" s="564">
        <f t="shared" si="131"/>
        <v>17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2</v>
      </c>
      <c r="U166" s="547">
        <v>0</v>
      </c>
      <c r="V166" s="548">
        <v>3</v>
      </c>
      <c r="W166" s="547">
        <v>1</v>
      </c>
      <c r="X166" s="548">
        <v>2</v>
      </c>
      <c r="Y166" s="547">
        <v>9</v>
      </c>
      <c r="Z166" s="548">
        <v>6</v>
      </c>
      <c r="AA166" s="547">
        <v>5</v>
      </c>
      <c r="AB166" s="548">
        <v>3</v>
      </c>
      <c r="AC166" s="547">
        <v>0</v>
      </c>
      <c r="AD166" s="548">
        <v>1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1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86</v>
      </c>
      <c r="E167" s="563">
        <f t="shared" si="130"/>
        <v>35</v>
      </c>
      <c r="F167" s="564">
        <f t="shared" si="131"/>
        <v>51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1</v>
      </c>
      <c r="S167" s="559">
        <v>0</v>
      </c>
      <c r="T167" s="548">
        <v>3</v>
      </c>
      <c r="U167" s="547">
        <v>0</v>
      </c>
      <c r="V167" s="548">
        <v>3</v>
      </c>
      <c r="W167" s="547">
        <v>1</v>
      </c>
      <c r="X167" s="548">
        <v>4</v>
      </c>
      <c r="Y167" s="547">
        <v>15</v>
      </c>
      <c r="Z167" s="548">
        <v>10</v>
      </c>
      <c r="AA167" s="547">
        <v>10</v>
      </c>
      <c r="AB167" s="548">
        <v>15</v>
      </c>
      <c r="AC167" s="547">
        <v>4</v>
      </c>
      <c r="AD167" s="548">
        <v>5</v>
      </c>
      <c r="AE167" s="547">
        <v>1</v>
      </c>
      <c r="AF167" s="548">
        <v>2</v>
      </c>
      <c r="AG167" s="547">
        <v>0</v>
      </c>
      <c r="AH167" s="548">
        <v>4</v>
      </c>
      <c r="AI167" s="547">
        <v>2</v>
      </c>
      <c r="AJ167" s="548">
        <v>2</v>
      </c>
      <c r="AK167" s="547">
        <v>1</v>
      </c>
      <c r="AL167" s="548">
        <v>1</v>
      </c>
      <c r="AM167" s="547">
        <v>1</v>
      </c>
      <c r="AN167" s="548">
        <v>0</v>
      </c>
      <c r="AO167" s="547">
        <v>0</v>
      </c>
      <c r="AP167" s="549">
        <v>1</v>
      </c>
      <c r="AQ167" s="550">
        <v>0</v>
      </c>
      <c r="AR167" s="22">
        <v>0</v>
      </c>
      <c r="AS167" s="22">
        <v>0</v>
      </c>
      <c r="AT167" s="22">
        <v>0</v>
      </c>
      <c r="AU167" s="22">
        <v>1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9</v>
      </c>
      <c r="E168" s="563">
        <f t="shared" si="130"/>
        <v>1</v>
      </c>
      <c r="F168" s="564">
        <f t="shared" si="131"/>
        <v>8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1</v>
      </c>
      <c r="Z168" s="548">
        <v>2</v>
      </c>
      <c r="AA168" s="547">
        <v>0</v>
      </c>
      <c r="AB168" s="548">
        <v>2</v>
      </c>
      <c r="AC168" s="547">
        <v>0</v>
      </c>
      <c r="AD168" s="548">
        <v>2</v>
      </c>
      <c r="AE168" s="547">
        <v>0</v>
      </c>
      <c r="AF168" s="548">
        <v>1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1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36</v>
      </c>
      <c r="E169" s="563">
        <f t="shared" si="130"/>
        <v>16</v>
      </c>
      <c r="F169" s="564">
        <f t="shared" si="131"/>
        <v>20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1</v>
      </c>
      <c r="R169" s="548">
        <v>0</v>
      </c>
      <c r="S169" s="559">
        <v>0</v>
      </c>
      <c r="T169" s="548">
        <v>2</v>
      </c>
      <c r="U169" s="547">
        <v>0</v>
      </c>
      <c r="V169" s="548">
        <v>2</v>
      </c>
      <c r="W169" s="547">
        <v>0</v>
      </c>
      <c r="X169" s="548">
        <v>4</v>
      </c>
      <c r="Y169" s="547">
        <v>9</v>
      </c>
      <c r="Z169" s="548">
        <v>2</v>
      </c>
      <c r="AA169" s="547">
        <v>2</v>
      </c>
      <c r="AB169" s="548">
        <v>5</v>
      </c>
      <c r="AC169" s="547">
        <v>2</v>
      </c>
      <c r="AD169" s="548">
        <v>1</v>
      </c>
      <c r="AE169" s="547">
        <v>0</v>
      </c>
      <c r="AF169" s="548">
        <v>0</v>
      </c>
      <c r="AG169" s="547">
        <v>2</v>
      </c>
      <c r="AH169" s="548">
        <v>2</v>
      </c>
      <c r="AI169" s="547">
        <v>0</v>
      </c>
      <c r="AJ169" s="548">
        <v>1</v>
      </c>
      <c r="AK169" s="547">
        <v>0</v>
      </c>
      <c r="AL169" s="548">
        <v>0</v>
      </c>
      <c r="AM169" s="547">
        <v>0</v>
      </c>
      <c r="AN169" s="548">
        <v>1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2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4</v>
      </c>
      <c r="E170" s="563">
        <f t="shared" si="130"/>
        <v>0</v>
      </c>
      <c r="F170" s="564">
        <f t="shared" si="131"/>
        <v>4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0</v>
      </c>
      <c r="AA170" s="547">
        <v>0</v>
      </c>
      <c r="AB170" s="548">
        <v>4</v>
      </c>
      <c r="AC170" s="547">
        <v>0</v>
      </c>
      <c r="AD170" s="548">
        <v>0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20" t="s">
        <v>4</v>
      </c>
      <c r="B174" s="1553"/>
      <c r="C174" s="1546"/>
      <c r="D174" s="881">
        <f t="shared" ref="D174:AX174" si="140">SUM(D163:D173)</f>
        <v>389</v>
      </c>
      <c r="E174" s="984">
        <f t="shared" si="140"/>
        <v>131</v>
      </c>
      <c r="F174" s="886">
        <f t="shared" si="140"/>
        <v>258</v>
      </c>
      <c r="G174" s="885">
        <f t="shared" si="140"/>
        <v>0</v>
      </c>
      <c r="H174" s="886">
        <f t="shared" si="140"/>
        <v>0</v>
      </c>
      <c r="I174" s="885">
        <f t="shared" si="140"/>
        <v>2</v>
      </c>
      <c r="J174" s="886">
        <f t="shared" si="140"/>
        <v>0</v>
      </c>
      <c r="K174" s="885">
        <f t="shared" si="140"/>
        <v>0</v>
      </c>
      <c r="L174" s="886">
        <f>SUM(L163:L173)</f>
        <v>0</v>
      </c>
      <c r="M174" s="885">
        <f t="shared" si="140"/>
        <v>0</v>
      </c>
      <c r="N174" s="886">
        <f t="shared" si="140"/>
        <v>0</v>
      </c>
      <c r="O174" s="885">
        <f t="shared" si="140"/>
        <v>2</v>
      </c>
      <c r="P174" s="886">
        <f t="shared" si="140"/>
        <v>0</v>
      </c>
      <c r="Q174" s="885">
        <f t="shared" si="140"/>
        <v>2</v>
      </c>
      <c r="R174" s="886">
        <f t="shared" si="140"/>
        <v>1</v>
      </c>
      <c r="S174" s="885">
        <f t="shared" si="140"/>
        <v>4</v>
      </c>
      <c r="T174" s="886">
        <f t="shared" si="140"/>
        <v>9</v>
      </c>
      <c r="U174" s="885">
        <f t="shared" si="140"/>
        <v>0</v>
      </c>
      <c r="V174" s="886">
        <f t="shared" si="140"/>
        <v>8</v>
      </c>
      <c r="W174" s="885">
        <f t="shared" si="140"/>
        <v>6</v>
      </c>
      <c r="X174" s="886">
        <f t="shared" si="140"/>
        <v>13</v>
      </c>
      <c r="Y174" s="885">
        <f t="shared" si="140"/>
        <v>54</v>
      </c>
      <c r="Z174" s="886">
        <f t="shared" si="140"/>
        <v>35</v>
      </c>
      <c r="AA174" s="885">
        <f t="shared" si="140"/>
        <v>24</v>
      </c>
      <c r="AB174" s="886">
        <f t="shared" si="140"/>
        <v>38</v>
      </c>
      <c r="AC174" s="885">
        <f t="shared" si="140"/>
        <v>13</v>
      </c>
      <c r="AD174" s="886">
        <f t="shared" si="140"/>
        <v>20</v>
      </c>
      <c r="AE174" s="885">
        <f t="shared" si="140"/>
        <v>1</v>
      </c>
      <c r="AF174" s="886">
        <f t="shared" si="140"/>
        <v>19</v>
      </c>
      <c r="AG174" s="885">
        <f t="shared" si="140"/>
        <v>2</v>
      </c>
      <c r="AH174" s="886">
        <f t="shared" si="140"/>
        <v>50</v>
      </c>
      <c r="AI174" s="885">
        <f t="shared" si="140"/>
        <v>11</v>
      </c>
      <c r="AJ174" s="886">
        <f t="shared" si="140"/>
        <v>24</v>
      </c>
      <c r="AK174" s="885">
        <f t="shared" si="140"/>
        <v>7</v>
      </c>
      <c r="AL174" s="886">
        <f t="shared" si="140"/>
        <v>26</v>
      </c>
      <c r="AM174" s="885">
        <f t="shared" si="140"/>
        <v>3</v>
      </c>
      <c r="AN174" s="886">
        <f t="shared" si="140"/>
        <v>9</v>
      </c>
      <c r="AO174" s="885">
        <f t="shared" si="140"/>
        <v>0</v>
      </c>
      <c r="AP174" s="985">
        <f t="shared" si="140"/>
        <v>6</v>
      </c>
      <c r="AQ174" s="888">
        <f t="shared" si="140"/>
        <v>0</v>
      </c>
      <c r="AR174" s="889">
        <f t="shared" si="140"/>
        <v>0</v>
      </c>
      <c r="AS174" s="889">
        <f t="shared" si="140"/>
        <v>0</v>
      </c>
      <c r="AT174" s="895">
        <f t="shared" si="140"/>
        <v>0</v>
      </c>
      <c r="AU174" s="895">
        <f t="shared" si="140"/>
        <v>4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620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35" t="s">
        <v>14</v>
      </c>
      <c r="H177" s="1557"/>
      <c r="I177" s="1620" t="s">
        <v>15</v>
      </c>
      <c r="J177" s="1546"/>
      <c r="K177" s="1553" t="s">
        <v>16</v>
      </c>
      <c r="L177" s="1546"/>
      <c r="M177" s="1620" t="s">
        <v>17</v>
      </c>
      <c r="N177" s="1546"/>
      <c r="O177" s="1620" t="s">
        <v>18</v>
      </c>
      <c r="P177" s="1546"/>
      <c r="Q177" s="1620" t="s">
        <v>19</v>
      </c>
      <c r="R177" s="1546"/>
      <c r="S177" s="1620" t="s">
        <v>20</v>
      </c>
      <c r="T177" s="1546"/>
      <c r="U177" s="1620" t="s">
        <v>21</v>
      </c>
      <c r="V177" s="1546"/>
      <c r="W177" s="1620" t="s">
        <v>22</v>
      </c>
      <c r="X177" s="1546"/>
      <c r="Y177" s="1620" t="s">
        <v>23</v>
      </c>
      <c r="Z177" s="1550"/>
      <c r="AA177" s="1620" t="s">
        <v>24</v>
      </c>
      <c r="AB177" s="1550"/>
      <c r="AC177" s="1638" t="s">
        <v>25</v>
      </c>
      <c r="AD177" s="1591"/>
      <c r="AE177" s="1638" t="s">
        <v>26</v>
      </c>
      <c r="AF177" s="1591"/>
      <c r="AG177" s="1638" t="s">
        <v>27</v>
      </c>
      <c r="AH177" s="1591"/>
      <c r="AI177" s="1638" t="s">
        <v>28</v>
      </c>
      <c r="AJ177" s="1591"/>
      <c r="AK177" s="1620" t="s">
        <v>29</v>
      </c>
      <c r="AL177" s="1550"/>
      <c r="AM177" s="1620" t="s">
        <v>30</v>
      </c>
      <c r="AN177" s="1550"/>
      <c r="AO177" s="1620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981" t="s">
        <v>32</v>
      </c>
      <c r="E178" s="974" t="s">
        <v>33</v>
      </c>
      <c r="F178" s="827" t="s">
        <v>34</v>
      </c>
      <c r="G178" s="973" t="s">
        <v>33</v>
      </c>
      <c r="H178" s="897" t="s">
        <v>34</v>
      </c>
      <c r="I178" s="973" t="s">
        <v>33</v>
      </c>
      <c r="J178" s="897" t="s">
        <v>34</v>
      </c>
      <c r="K178" s="973" t="s">
        <v>33</v>
      </c>
      <c r="L178" s="897" t="s">
        <v>34</v>
      </c>
      <c r="M178" s="973" t="s">
        <v>33</v>
      </c>
      <c r="N178" s="897" t="s">
        <v>34</v>
      </c>
      <c r="O178" s="973" t="s">
        <v>33</v>
      </c>
      <c r="P178" s="897" t="s">
        <v>34</v>
      </c>
      <c r="Q178" s="973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981" t="s">
        <v>4</v>
      </c>
      <c r="D183" s="986">
        <f t="shared" si="141"/>
        <v>0</v>
      </c>
      <c r="E183" s="987"/>
      <c r="F183" s="896">
        <f t="shared" si="142"/>
        <v>0</v>
      </c>
      <c r="G183" s="988"/>
      <c r="H183" s="904"/>
      <c r="I183" s="988"/>
      <c r="J183" s="904"/>
      <c r="K183" s="988"/>
      <c r="L183" s="904"/>
      <c r="M183" s="988"/>
      <c r="N183" s="904"/>
      <c r="O183" s="988"/>
      <c r="P183" s="904"/>
      <c r="Q183" s="988"/>
      <c r="R183" s="904"/>
      <c r="S183" s="988"/>
      <c r="T183" s="904"/>
      <c r="U183" s="988"/>
      <c r="V183" s="904"/>
      <c r="W183" s="988"/>
      <c r="X183" s="904"/>
      <c r="Y183" s="988"/>
      <c r="Z183" s="904"/>
      <c r="AA183" s="988"/>
      <c r="AB183" s="904"/>
      <c r="AC183" s="989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37" t="s">
        <v>236</v>
      </c>
      <c r="C212" s="1550"/>
      <c r="D212" s="986">
        <f t="shared" si="183"/>
        <v>0</v>
      </c>
      <c r="E212" s="990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620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621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35" t="s">
        <v>14</v>
      </c>
      <c r="H229" s="1557"/>
      <c r="I229" s="1620" t="s">
        <v>15</v>
      </c>
      <c r="J229" s="1546"/>
      <c r="K229" s="1553" t="s">
        <v>16</v>
      </c>
      <c r="L229" s="1546"/>
      <c r="M229" s="1620" t="s">
        <v>17</v>
      </c>
      <c r="N229" s="1546"/>
      <c r="O229" s="1620" t="s">
        <v>18</v>
      </c>
      <c r="P229" s="1546"/>
      <c r="Q229" s="1620" t="s">
        <v>19</v>
      </c>
      <c r="R229" s="1546"/>
      <c r="S229" s="1620" t="s">
        <v>20</v>
      </c>
      <c r="T229" s="1546"/>
      <c r="U229" s="1620" t="s">
        <v>21</v>
      </c>
      <c r="V229" s="1546"/>
      <c r="W229" s="1620" t="s">
        <v>22</v>
      </c>
      <c r="X229" s="1546"/>
      <c r="Y229" s="1620" t="s">
        <v>23</v>
      </c>
      <c r="Z229" s="1550"/>
      <c r="AA229" s="1620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981" t="s">
        <v>32</v>
      </c>
      <c r="E230" s="974" t="s">
        <v>33</v>
      </c>
      <c r="F230" s="827" t="s">
        <v>34</v>
      </c>
      <c r="G230" s="971" t="s">
        <v>33</v>
      </c>
      <c r="H230" s="827" t="s">
        <v>34</v>
      </c>
      <c r="I230" s="971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981" t="s">
        <v>32</v>
      </c>
      <c r="E240" s="974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>
        <v>0</v>
      </c>
      <c r="F241" s="932">
        <v>0</v>
      </c>
      <c r="G241" s="714">
        <v>0</v>
      </c>
      <c r="H241" s="52">
        <v>0</v>
      </c>
      <c r="I241" s="52">
        <v>0</v>
      </c>
      <c r="J241" s="52">
        <v>0</v>
      </c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9</v>
      </c>
      <c r="E242" s="547">
        <v>5</v>
      </c>
      <c r="F242" s="620">
        <v>4</v>
      </c>
      <c r="G242" s="608">
        <v>0</v>
      </c>
      <c r="H242" s="559">
        <v>5</v>
      </c>
      <c r="I242" s="559">
        <v>4</v>
      </c>
      <c r="J242" s="559">
        <v>0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>
        <v>0</v>
      </c>
      <c r="F243" s="620">
        <v>0</v>
      </c>
      <c r="G243" s="608">
        <v>0</v>
      </c>
      <c r="H243" s="559">
        <v>0</v>
      </c>
      <c r="I243" s="559">
        <v>0</v>
      </c>
      <c r="J243" s="559">
        <v>0</v>
      </c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48</v>
      </c>
      <c r="E244" s="547">
        <v>13</v>
      </c>
      <c r="F244" s="618">
        <v>35</v>
      </c>
      <c r="G244" s="550">
        <v>0</v>
      </c>
      <c r="H244" s="559">
        <v>48</v>
      </c>
      <c r="I244" s="559">
        <v>0</v>
      </c>
      <c r="J244" s="559">
        <v>0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>
        <v>0</v>
      </c>
      <c r="F245" s="425">
        <v>0</v>
      </c>
      <c r="G245" s="433">
        <v>0</v>
      </c>
      <c r="H245" s="34">
        <v>0</v>
      </c>
      <c r="I245" s="34">
        <v>0</v>
      </c>
      <c r="J245" s="34">
        <v>0</v>
      </c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620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621"/>
      <c r="AM247" s="1555" t="s">
        <v>68</v>
      </c>
      <c r="AN247" s="1574" t="s">
        <v>279</v>
      </c>
      <c r="AO247" s="1636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35" t="s">
        <v>285</v>
      </c>
      <c r="H248" s="1557"/>
      <c r="I248" s="1620" t="s">
        <v>17</v>
      </c>
      <c r="J248" s="1546"/>
      <c r="K248" s="1620" t="s">
        <v>18</v>
      </c>
      <c r="L248" s="1546"/>
      <c r="M248" s="1620" t="s">
        <v>19</v>
      </c>
      <c r="N248" s="1546"/>
      <c r="O248" s="1620" t="s">
        <v>20</v>
      </c>
      <c r="P248" s="1546"/>
      <c r="Q248" s="1620" t="s">
        <v>21</v>
      </c>
      <c r="R248" s="1546"/>
      <c r="S248" s="1620" t="s">
        <v>22</v>
      </c>
      <c r="T248" s="1546"/>
      <c r="U248" s="1620" t="s">
        <v>23</v>
      </c>
      <c r="V248" s="1550"/>
      <c r="W248" s="1620" t="s">
        <v>24</v>
      </c>
      <c r="X248" s="1550"/>
      <c r="Y248" s="1620" t="s">
        <v>286</v>
      </c>
      <c r="Z248" s="1550"/>
      <c r="AA248" s="1620" t="s">
        <v>287</v>
      </c>
      <c r="AB248" s="1550"/>
      <c r="AC248" s="1620" t="s">
        <v>288</v>
      </c>
      <c r="AD248" s="1550"/>
      <c r="AE248" s="1620" t="s">
        <v>289</v>
      </c>
      <c r="AF248" s="1550"/>
      <c r="AG248" s="1620" t="s">
        <v>29</v>
      </c>
      <c r="AH248" s="1550"/>
      <c r="AI248" s="1620" t="s">
        <v>30</v>
      </c>
      <c r="AJ248" s="1550"/>
      <c r="AK248" s="1620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15</v>
      </c>
      <c r="E250" s="139">
        <f>SUM(G250++I250+K250+M250+O250+Q250+S250+U250+W250+Y250+AA250+AC250+AE250+AG250+AI250+AK250)</f>
        <v>9</v>
      </c>
      <c r="F250" s="812">
        <f>SUM(H250++J250+L250+N250+P250+R250+T250+V250+X250+Z250+AB250+AD250+AF250+AH250+AJ250+AL250)</f>
        <v>6</v>
      </c>
      <c r="G250" s="716">
        <v>0</v>
      </c>
      <c r="H250" s="443">
        <v>0</v>
      </c>
      <c r="I250" s="818">
        <v>0</v>
      </c>
      <c r="J250" s="443">
        <v>0</v>
      </c>
      <c r="K250" s="818">
        <v>0</v>
      </c>
      <c r="L250" s="443">
        <v>0</v>
      </c>
      <c r="M250" s="818">
        <v>1</v>
      </c>
      <c r="N250" s="443">
        <v>0</v>
      </c>
      <c r="O250" s="818">
        <v>1</v>
      </c>
      <c r="P250" s="443">
        <v>1</v>
      </c>
      <c r="Q250" s="818">
        <v>0</v>
      </c>
      <c r="R250" s="443">
        <v>0</v>
      </c>
      <c r="S250" s="818">
        <v>2</v>
      </c>
      <c r="T250" s="819">
        <v>0</v>
      </c>
      <c r="U250" s="818">
        <v>2</v>
      </c>
      <c r="V250" s="819">
        <v>5</v>
      </c>
      <c r="W250" s="818">
        <v>1</v>
      </c>
      <c r="X250" s="819">
        <v>0</v>
      </c>
      <c r="Y250" s="818">
        <v>0</v>
      </c>
      <c r="Z250" s="819">
        <v>0</v>
      </c>
      <c r="AA250" s="818">
        <v>0</v>
      </c>
      <c r="AB250" s="819">
        <v>0</v>
      </c>
      <c r="AC250" s="818">
        <v>0</v>
      </c>
      <c r="AD250" s="819">
        <v>0</v>
      </c>
      <c r="AE250" s="818">
        <v>2</v>
      </c>
      <c r="AF250" s="819">
        <v>0</v>
      </c>
      <c r="AG250" s="818">
        <v>0</v>
      </c>
      <c r="AH250" s="819">
        <v>0</v>
      </c>
      <c r="AI250" s="818">
        <v>0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0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101</v>
      </c>
      <c r="E251" s="109">
        <f t="shared" ref="E251:E287" si="210">SUM(G251++I251+K251+M251+O251+Q251+S251+U251+W251+Y251+AA251+AC251+AE251+AG251+AI251+AK251)</f>
        <v>46</v>
      </c>
      <c r="F251" s="78">
        <f t="shared" ref="F251:F287" si="211">SUM(H251++J251+L251+N251+P251+R251+T251+V251+X251+Z251+AB251+AD251+AF251+AH251+AJ251+AL251)</f>
        <v>55</v>
      </c>
      <c r="G251" s="451">
        <v>5</v>
      </c>
      <c r="H251" s="452">
        <v>7</v>
      </c>
      <c r="I251" s="453">
        <v>2</v>
      </c>
      <c r="J251" s="452">
        <v>1</v>
      </c>
      <c r="K251" s="453">
        <v>0</v>
      </c>
      <c r="L251" s="452">
        <v>3</v>
      </c>
      <c r="M251" s="453">
        <v>2</v>
      </c>
      <c r="N251" s="452">
        <v>0</v>
      </c>
      <c r="O251" s="453">
        <v>2</v>
      </c>
      <c r="P251" s="452">
        <v>2</v>
      </c>
      <c r="Q251" s="453">
        <v>4</v>
      </c>
      <c r="R251" s="452">
        <v>2</v>
      </c>
      <c r="S251" s="453">
        <v>8</v>
      </c>
      <c r="T251" s="454">
        <v>8</v>
      </c>
      <c r="U251" s="453">
        <v>8</v>
      </c>
      <c r="V251" s="454">
        <v>10</v>
      </c>
      <c r="W251" s="453">
        <v>4</v>
      </c>
      <c r="X251" s="454">
        <v>2</v>
      </c>
      <c r="Y251" s="453">
        <v>0</v>
      </c>
      <c r="Z251" s="454">
        <v>0</v>
      </c>
      <c r="AA251" s="453">
        <v>2</v>
      </c>
      <c r="AB251" s="454">
        <v>5</v>
      </c>
      <c r="AC251" s="453">
        <v>0</v>
      </c>
      <c r="AD251" s="454">
        <v>6</v>
      </c>
      <c r="AE251" s="453">
        <v>6</v>
      </c>
      <c r="AF251" s="454">
        <v>4</v>
      </c>
      <c r="AG251" s="453">
        <v>2</v>
      </c>
      <c r="AH251" s="454">
        <v>1</v>
      </c>
      <c r="AI251" s="453">
        <v>1</v>
      </c>
      <c r="AJ251" s="454">
        <v>2</v>
      </c>
      <c r="AK251" s="453">
        <v>0</v>
      </c>
      <c r="AL251" s="454">
        <v>2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7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110</v>
      </c>
      <c r="E252" s="139">
        <f t="shared" si="210"/>
        <v>54</v>
      </c>
      <c r="F252" s="812">
        <f t="shared" si="211"/>
        <v>56</v>
      </c>
      <c r="G252" s="716">
        <v>5</v>
      </c>
      <c r="H252" s="443">
        <v>8</v>
      </c>
      <c r="I252" s="818">
        <v>2</v>
      </c>
      <c r="J252" s="443">
        <v>0</v>
      </c>
      <c r="K252" s="818">
        <v>0</v>
      </c>
      <c r="L252" s="443">
        <v>0</v>
      </c>
      <c r="M252" s="818">
        <v>2</v>
      </c>
      <c r="N252" s="443">
        <v>0</v>
      </c>
      <c r="O252" s="818">
        <v>0</v>
      </c>
      <c r="P252" s="443">
        <v>0</v>
      </c>
      <c r="Q252" s="818">
        <v>2</v>
      </c>
      <c r="R252" s="443">
        <v>0</v>
      </c>
      <c r="S252" s="818">
        <v>2</v>
      </c>
      <c r="T252" s="819">
        <v>0</v>
      </c>
      <c r="U252" s="818">
        <v>1</v>
      </c>
      <c r="V252" s="819">
        <v>7</v>
      </c>
      <c r="W252" s="818">
        <v>19</v>
      </c>
      <c r="X252" s="819">
        <v>8</v>
      </c>
      <c r="Y252" s="818">
        <v>2</v>
      </c>
      <c r="Z252" s="819">
        <v>8</v>
      </c>
      <c r="AA252" s="818">
        <v>7</v>
      </c>
      <c r="AB252" s="819">
        <v>9</v>
      </c>
      <c r="AC252" s="818">
        <v>6</v>
      </c>
      <c r="AD252" s="819">
        <v>4</v>
      </c>
      <c r="AE252" s="818">
        <v>4</v>
      </c>
      <c r="AF252" s="819">
        <v>5</v>
      </c>
      <c r="AG252" s="818">
        <v>0</v>
      </c>
      <c r="AH252" s="819">
        <v>4</v>
      </c>
      <c r="AI252" s="818">
        <v>2</v>
      </c>
      <c r="AJ252" s="819">
        <v>3</v>
      </c>
      <c r="AK252" s="818">
        <v>0</v>
      </c>
      <c r="AL252" s="819">
        <v>0</v>
      </c>
      <c r="AM252" s="458">
        <v>0</v>
      </c>
      <c r="AN252" s="459">
        <v>0</v>
      </c>
      <c r="AO252" s="716">
        <v>0</v>
      </c>
      <c r="AP252" s="460">
        <v>0</v>
      </c>
      <c r="AQ252" s="818">
        <v>25</v>
      </c>
      <c r="AR252" s="461">
        <v>0</v>
      </c>
      <c r="AS252" s="447"/>
      <c r="AT252" s="462">
        <v>0</v>
      </c>
      <c r="AU252" s="463">
        <v>0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169</v>
      </c>
      <c r="E253" s="465">
        <f t="shared" si="210"/>
        <v>76</v>
      </c>
      <c r="F253" s="147">
        <f t="shared" si="211"/>
        <v>93</v>
      </c>
      <c r="G253" s="466">
        <v>5</v>
      </c>
      <c r="H253" s="467">
        <v>7</v>
      </c>
      <c r="I253" s="468">
        <v>1</v>
      </c>
      <c r="J253" s="467">
        <v>0</v>
      </c>
      <c r="K253" s="468">
        <v>0</v>
      </c>
      <c r="L253" s="467">
        <v>0</v>
      </c>
      <c r="M253" s="468">
        <v>2</v>
      </c>
      <c r="N253" s="467">
        <v>0</v>
      </c>
      <c r="O253" s="468">
        <v>2</v>
      </c>
      <c r="P253" s="467">
        <v>0</v>
      </c>
      <c r="Q253" s="468">
        <v>1</v>
      </c>
      <c r="R253" s="467">
        <v>0</v>
      </c>
      <c r="S253" s="468">
        <v>1</v>
      </c>
      <c r="T253" s="469">
        <v>3</v>
      </c>
      <c r="U253" s="468">
        <v>7</v>
      </c>
      <c r="V253" s="469">
        <v>5</v>
      </c>
      <c r="W253" s="468">
        <v>15</v>
      </c>
      <c r="X253" s="469">
        <v>17</v>
      </c>
      <c r="Y253" s="468">
        <v>10</v>
      </c>
      <c r="Z253" s="469">
        <v>18</v>
      </c>
      <c r="AA253" s="468">
        <v>13</v>
      </c>
      <c r="AB253" s="469">
        <v>16</v>
      </c>
      <c r="AC253" s="468">
        <v>3</v>
      </c>
      <c r="AD253" s="469">
        <v>16</v>
      </c>
      <c r="AE253" s="468">
        <v>5</v>
      </c>
      <c r="AF253" s="469">
        <v>7</v>
      </c>
      <c r="AG253" s="468">
        <v>3</v>
      </c>
      <c r="AH253" s="469">
        <v>0</v>
      </c>
      <c r="AI253" s="468">
        <v>8</v>
      </c>
      <c r="AJ253" s="469">
        <v>3</v>
      </c>
      <c r="AK253" s="468">
        <v>0</v>
      </c>
      <c r="AL253" s="469">
        <v>1</v>
      </c>
      <c r="AM253" s="470">
        <v>0</v>
      </c>
      <c r="AN253" s="471">
        <v>0</v>
      </c>
      <c r="AO253" s="446"/>
      <c r="AP253" s="447"/>
      <c r="AQ253" s="461">
        <v>16</v>
      </c>
      <c r="AR253" s="468">
        <v>0</v>
      </c>
      <c r="AS253" s="447"/>
      <c r="AT253" s="466">
        <v>1</v>
      </c>
      <c r="AU253" s="469">
        <v>0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100</v>
      </c>
      <c r="E254" s="465">
        <f t="shared" si="210"/>
        <v>48</v>
      </c>
      <c r="F254" s="147">
        <f t="shared" si="211"/>
        <v>52</v>
      </c>
      <c r="G254" s="466">
        <v>4</v>
      </c>
      <c r="H254" s="467">
        <v>7</v>
      </c>
      <c r="I254" s="468">
        <v>1</v>
      </c>
      <c r="J254" s="467">
        <v>0</v>
      </c>
      <c r="K254" s="468">
        <v>0</v>
      </c>
      <c r="L254" s="467">
        <v>0</v>
      </c>
      <c r="M254" s="468">
        <v>2</v>
      </c>
      <c r="N254" s="467">
        <v>0</v>
      </c>
      <c r="O254" s="468">
        <v>0</v>
      </c>
      <c r="P254" s="467">
        <v>0</v>
      </c>
      <c r="Q254" s="468">
        <v>2</v>
      </c>
      <c r="R254" s="467">
        <v>0</v>
      </c>
      <c r="S254" s="468">
        <v>1</v>
      </c>
      <c r="T254" s="469">
        <v>0</v>
      </c>
      <c r="U254" s="468">
        <v>1</v>
      </c>
      <c r="V254" s="469">
        <v>7</v>
      </c>
      <c r="W254" s="468">
        <v>18</v>
      </c>
      <c r="X254" s="469">
        <v>8</v>
      </c>
      <c r="Y254" s="468">
        <v>2</v>
      </c>
      <c r="Z254" s="469">
        <v>7</v>
      </c>
      <c r="AA254" s="468">
        <v>8</v>
      </c>
      <c r="AB254" s="469">
        <v>9</v>
      </c>
      <c r="AC254" s="468">
        <v>4</v>
      </c>
      <c r="AD254" s="469">
        <v>4</v>
      </c>
      <c r="AE254" s="468">
        <v>4</v>
      </c>
      <c r="AF254" s="469">
        <v>5</v>
      </c>
      <c r="AG254" s="468">
        <v>0</v>
      </c>
      <c r="AH254" s="469">
        <v>3</v>
      </c>
      <c r="AI254" s="468">
        <v>1</v>
      </c>
      <c r="AJ254" s="469">
        <v>2</v>
      </c>
      <c r="AK254" s="468">
        <v>0</v>
      </c>
      <c r="AL254" s="469">
        <v>0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0</v>
      </c>
      <c r="AU254" s="469">
        <v>0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78</v>
      </c>
      <c r="E255" s="465">
        <f t="shared" si="210"/>
        <v>31</v>
      </c>
      <c r="F255" s="147">
        <f t="shared" si="211"/>
        <v>47</v>
      </c>
      <c r="G255" s="473">
        <v>6</v>
      </c>
      <c r="H255" s="474">
        <v>6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0</v>
      </c>
      <c r="P255" s="474">
        <v>0</v>
      </c>
      <c r="Q255" s="475">
        <v>0</v>
      </c>
      <c r="R255" s="474">
        <v>0</v>
      </c>
      <c r="S255" s="475">
        <v>0</v>
      </c>
      <c r="T255" s="476">
        <v>1</v>
      </c>
      <c r="U255" s="475">
        <v>3</v>
      </c>
      <c r="V255" s="476">
        <v>1</v>
      </c>
      <c r="W255" s="475">
        <v>6</v>
      </c>
      <c r="X255" s="476">
        <v>8</v>
      </c>
      <c r="Y255" s="475">
        <v>7</v>
      </c>
      <c r="Z255" s="476">
        <v>9</v>
      </c>
      <c r="AA255" s="475">
        <v>4</v>
      </c>
      <c r="AB255" s="476">
        <v>7</v>
      </c>
      <c r="AC255" s="475">
        <v>1</v>
      </c>
      <c r="AD255" s="476">
        <v>8</v>
      </c>
      <c r="AE255" s="475">
        <v>1</v>
      </c>
      <c r="AF255" s="476">
        <v>1</v>
      </c>
      <c r="AG255" s="475">
        <v>1</v>
      </c>
      <c r="AH255" s="476">
        <v>1</v>
      </c>
      <c r="AI255" s="475">
        <v>2</v>
      </c>
      <c r="AJ255" s="476">
        <v>4</v>
      </c>
      <c r="AK255" s="475">
        <v>0</v>
      </c>
      <c r="AL255" s="476">
        <v>1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2</v>
      </c>
      <c r="E256" s="465">
        <f t="shared" si="210"/>
        <v>1</v>
      </c>
      <c r="F256" s="147">
        <f t="shared" si="211"/>
        <v>1</v>
      </c>
      <c r="G256" s="473">
        <v>0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0</v>
      </c>
      <c r="X256" s="476">
        <v>0</v>
      </c>
      <c r="Y256" s="475">
        <v>0</v>
      </c>
      <c r="Z256" s="476">
        <v>1</v>
      </c>
      <c r="AA256" s="475">
        <v>0</v>
      </c>
      <c r="AB256" s="476">
        <v>0</v>
      </c>
      <c r="AC256" s="475">
        <v>0</v>
      </c>
      <c r="AD256" s="476">
        <v>0</v>
      </c>
      <c r="AE256" s="475">
        <v>0</v>
      </c>
      <c r="AF256" s="476">
        <v>0</v>
      </c>
      <c r="AG256" s="475">
        <v>0</v>
      </c>
      <c r="AH256" s="476">
        <v>0</v>
      </c>
      <c r="AI256" s="475">
        <v>1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44</v>
      </c>
      <c r="E258" s="139">
        <f>SUM(O258+Q258+S258+U258+W258+Y258+AA258+AC258+AE258+AG258+AI258+AK258)</f>
        <v>13</v>
      </c>
      <c r="F258" s="812">
        <f>SUM(P258+R258+T258+V258+X258+Z258+AB258+AD258+AF258+AH258+AJ258+AL258)</f>
        <v>31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0</v>
      </c>
      <c r="R258" s="443">
        <v>0</v>
      </c>
      <c r="S258" s="818">
        <v>0</v>
      </c>
      <c r="T258" s="819">
        <v>0</v>
      </c>
      <c r="U258" s="818">
        <v>2</v>
      </c>
      <c r="V258" s="819">
        <v>1</v>
      </c>
      <c r="W258" s="818">
        <v>1</v>
      </c>
      <c r="X258" s="819">
        <v>6</v>
      </c>
      <c r="Y258" s="818">
        <v>1</v>
      </c>
      <c r="Z258" s="819">
        <v>4</v>
      </c>
      <c r="AA258" s="818">
        <v>2</v>
      </c>
      <c r="AB258" s="819">
        <v>8</v>
      </c>
      <c r="AC258" s="818">
        <v>1</v>
      </c>
      <c r="AD258" s="819">
        <v>6</v>
      </c>
      <c r="AE258" s="818">
        <v>3</v>
      </c>
      <c r="AF258" s="819">
        <v>3</v>
      </c>
      <c r="AG258" s="818">
        <v>2</v>
      </c>
      <c r="AH258" s="819">
        <v>1</v>
      </c>
      <c r="AI258" s="818">
        <v>1</v>
      </c>
      <c r="AJ258" s="819">
        <v>2</v>
      </c>
      <c r="AK258" s="818">
        <v>0</v>
      </c>
      <c r="AL258" s="819">
        <v>0</v>
      </c>
      <c r="AM258" s="458">
        <v>0</v>
      </c>
      <c r="AN258" s="459">
        <v>0</v>
      </c>
      <c r="AO258" s="716">
        <v>0</v>
      </c>
      <c r="AP258" s="460">
        <v>0</v>
      </c>
      <c r="AQ258" s="818">
        <v>10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78</v>
      </c>
      <c r="E259" s="465">
        <f>SUM(O259+Q259+S259+U259+W259+Y259+AA259+AC259+AE259+AG259+AI259+AK259)</f>
        <v>26</v>
      </c>
      <c r="F259" s="147">
        <f>SUM(N259+P259+R259+T259+V259+X259+Z259+AB259+AD259+AF259+AH259+AJ259+AL259)</f>
        <v>52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1</v>
      </c>
      <c r="U259" s="468">
        <v>4</v>
      </c>
      <c r="V259" s="469">
        <v>8</v>
      </c>
      <c r="W259" s="468">
        <v>7</v>
      </c>
      <c r="X259" s="469">
        <v>5</v>
      </c>
      <c r="Y259" s="468">
        <v>0</v>
      </c>
      <c r="Z259" s="469">
        <v>2</v>
      </c>
      <c r="AA259" s="468">
        <v>2</v>
      </c>
      <c r="AB259" s="469">
        <v>20</v>
      </c>
      <c r="AC259" s="468">
        <v>4</v>
      </c>
      <c r="AD259" s="469">
        <v>7</v>
      </c>
      <c r="AE259" s="468">
        <v>5</v>
      </c>
      <c r="AF259" s="469">
        <v>7</v>
      </c>
      <c r="AG259" s="468">
        <v>2</v>
      </c>
      <c r="AH259" s="469">
        <v>1</v>
      </c>
      <c r="AI259" s="468">
        <v>2</v>
      </c>
      <c r="AJ259" s="469">
        <v>1</v>
      </c>
      <c r="AK259" s="468">
        <v>0</v>
      </c>
      <c r="AL259" s="469">
        <v>0</v>
      </c>
      <c r="AM259" s="470">
        <v>0</v>
      </c>
      <c r="AN259" s="471">
        <v>0</v>
      </c>
      <c r="AO259" s="446"/>
      <c r="AP259" s="447"/>
      <c r="AQ259" s="461">
        <v>13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34</v>
      </c>
      <c r="E260" s="465">
        <f>SUM(M260+O260+Q260+S260+U260+W260+Y260+AA260+AC260+AE260+AG260+AI260+AK260)</f>
        <v>8</v>
      </c>
      <c r="F260" s="147">
        <f>SUM(N260+P260+R260+T260+V260+X260+Z260+AB260+AD260+AF260+AH260+AJ260+AL260)</f>
        <v>26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1</v>
      </c>
      <c r="V260" s="469">
        <v>0</v>
      </c>
      <c r="W260" s="468">
        <v>0</v>
      </c>
      <c r="X260" s="469">
        <v>5</v>
      </c>
      <c r="Y260" s="468">
        <v>1</v>
      </c>
      <c r="Z260" s="469">
        <v>4</v>
      </c>
      <c r="AA260" s="468">
        <v>1</v>
      </c>
      <c r="AB260" s="469">
        <v>7</v>
      </c>
      <c r="AC260" s="468">
        <v>0</v>
      </c>
      <c r="AD260" s="469">
        <v>5</v>
      </c>
      <c r="AE260" s="468">
        <v>2</v>
      </c>
      <c r="AF260" s="469">
        <v>2</v>
      </c>
      <c r="AG260" s="468">
        <v>2</v>
      </c>
      <c r="AH260" s="469">
        <v>1</v>
      </c>
      <c r="AI260" s="468">
        <v>1</v>
      </c>
      <c r="AJ260" s="469">
        <v>2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37</v>
      </c>
      <c r="E261" s="465">
        <f>SUM(M261+O261+Q261+S261+U261+W261+Y261+AA261+AC261+AE261+AG261+AI261+AK261)</f>
        <v>14</v>
      </c>
      <c r="F261" s="147">
        <f>SUM(N261+P261+R261+T261+V261+X261+Z261+AB261+AD261+AF261+AH261+AJ261+AL261)</f>
        <v>23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1</v>
      </c>
      <c r="U261" s="475">
        <v>0</v>
      </c>
      <c r="V261" s="476">
        <v>1</v>
      </c>
      <c r="W261" s="475">
        <v>3</v>
      </c>
      <c r="X261" s="476">
        <v>3</v>
      </c>
      <c r="Y261" s="475">
        <v>0</v>
      </c>
      <c r="Z261" s="476">
        <v>1</v>
      </c>
      <c r="AA261" s="475">
        <v>2</v>
      </c>
      <c r="AB261" s="476">
        <v>6</v>
      </c>
      <c r="AC261" s="475">
        <v>1</v>
      </c>
      <c r="AD261" s="476">
        <v>6</v>
      </c>
      <c r="AE261" s="475">
        <v>5</v>
      </c>
      <c r="AF261" s="476">
        <v>4</v>
      </c>
      <c r="AG261" s="475">
        <v>2</v>
      </c>
      <c r="AH261" s="476">
        <v>1</v>
      </c>
      <c r="AI261" s="475">
        <v>1</v>
      </c>
      <c r="AJ261" s="476">
        <v>0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4</v>
      </c>
      <c r="E262" s="465">
        <f>SUM(M262+O262+Q262+S262+U262+W262+Y262+AA262+AC262+AE262+AG262+AI262+AK262)</f>
        <v>2</v>
      </c>
      <c r="F262" s="147">
        <f>SUM(N262+P262+R262+T262+V262+X262+Z262+AB262+AD262+AF262+AH262+AJ262+AL262)</f>
        <v>2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0</v>
      </c>
      <c r="AB262" s="476">
        <v>0</v>
      </c>
      <c r="AC262" s="475">
        <v>1</v>
      </c>
      <c r="AD262" s="476">
        <v>0</v>
      </c>
      <c r="AE262" s="475">
        <v>1</v>
      </c>
      <c r="AF262" s="476">
        <v>1</v>
      </c>
      <c r="AG262" s="475">
        <v>0</v>
      </c>
      <c r="AH262" s="476">
        <v>0</v>
      </c>
      <c r="AI262" s="475">
        <v>0</v>
      </c>
      <c r="AJ262" s="476">
        <v>1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31</v>
      </c>
      <c r="E264" s="934">
        <f t="shared" si="210"/>
        <v>13</v>
      </c>
      <c r="F264" s="935">
        <f t="shared" si="211"/>
        <v>18</v>
      </c>
      <c r="G264" s="818">
        <v>0</v>
      </c>
      <c r="H264" s="443">
        <v>0</v>
      </c>
      <c r="I264" s="818">
        <v>0</v>
      </c>
      <c r="J264" s="443">
        <v>0</v>
      </c>
      <c r="K264" s="818">
        <v>0</v>
      </c>
      <c r="L264" s="443">
        <v>2</v>
      </c>
      <c r="M264" s="818">
        <v>1</v>
      </c>
      <c r="N264" s="443">
        <v>3</v>
      </c>
      <c r="O264" s="818">
        <v>4</v>
      </c>
      <c r="P264" s="443">
        <v>2</v>
      </c>
      <c r="Q264" s="818">
        <v>0</v>
      </c>
      <c r="R264" s="443">
        <v>3</v>
      </c>
      <c r="S264" s="818">
        <v>4</v>
      </c>
      <c r="T264" s="443">
        <v>3</v>
      </c>
      <c r="U264" s="818">
        <v>4</v>
      </c>
      <c r="V264" s="443">
        <v>5</v>
      </c>
      <c r="W264" s="818">
        <v>0</v>
      </c>
      <c r="X264" s="443">
        <v>0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0</v>
      </c>
      <c r="AP264" s="460">
        <v>0</v>
      </c>
      <c r="AQ264" s="818">
        <v>1</v>
      </c>
      <c r="AR264" s="461">
        <v>0</v>
      </c>
      <c r="AS264" s="461">
        <v>0</v>
      </c>
      <c r="AT264" s="462">
        <v>7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93</v>
      </c>
      <c r="E265" s="465">
        <f t="shared" si="210"/>
        <v>54</v>
      </c>
      <c r="F265" s="486">
        <f t="shared" si="211"/>
        <v>39</v>
      </c>
      <c r="G265" s="468">
        <v>2</v>
      </c>
      <c r="H265" s="467">
        <v>0</v>
      </c>
      <c r="I265" s="468">
        <v>2</v>
      </c>
      <c r="J265" s="467">
        <v>1</v>
      </c>
      <c r="K265" s="468">
        <v>6</v>
      </c>
      <c r="L265" s="467">
        <v>6</v>
      </c>
      <c r="M265" s="468">
        <v>1</v>
      </c>
      <c r="N265" s="467">
        <v>3</v>
      </c>
      <c r="O265" s="468">
        <v>8</v>
      </c>
      <c r="P265" s="467">
        <v>4</v>
      </c>
      <c r="Q265" s="468">
        <v>9</v>
      </c>
      <c r="R265" s="467">
        <v>3</v>
      </c>
      <c r="S265" s="468">
        <v>15</v>
      </c>
      <c r="T265" s="467">
        <v>10</v>
      </c>
      <c r="U265" s="468">
        <v>7</v>
      </c>
      <c r="V265" s="467">
        <v>10</v>
      </c>
      <c r="W265" s="468">
        <v>2</v>
      </c>
      <c r="X265" s="467">
        <v>1</v>
      </c>
      <c r="Y265" s="468">
        <v>0</v>
      </c>
      <c r="Z265" s="467">
        <v>0</v>
      </c>
      <c r="AA265" s="468">
        <v>2</v>
      </c>
      <c r="AB265" s="467">
        <v>0</v>
      </c>
      <c r="AC265" s="468">
        <v>0</v>
      </c>
      <c r="AD265" s="467">
        <v>1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17</v>
      </c>
      <c r="AR265" s="468">
        <v>0</v>
      </c>
      <c r="AS265" s="468">
        <v>0</v>
      </c>
      <c r="AT265" s="466">
        <v>24</v>
      </c>
      <c r="AU265" s="469">
        <v>0</v>
      </c>
      <c r="AV265" s="447"/>
      <c r="AW265" s="466">
        <v>0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16</v>
      </c>
      <c r="E266" s="465">
        <f t="shared" si="210"/>
        <v>5</v>
      </c>
      <c r="F266" s="486">
        <f t="shared" si="211"/>
        <v>11</v>
      </c>
      <c r="G266" s="468">
        <v>0</v>
      </c>
      <c r="H266" s="467">
        <v>0</v>
      </c>
      <c r="I266" s="468">
        <v>0</v>
      </c>
      <c r="J266" s="467">
        <v>1</v>
      </c>
      <c r="K266" s="468">
        <v>0</v>
      </c>
      <c r="L266" s="467">
        <v>2</v>
      </c>
      <c r="M266" s="468">
        <v>0</v>
      </c>
      <c r="N266" s="467">
        <v>0</v>
      </c>
      <c r="O266" s="468">
        <v>1</v>
      </c>
      <c r="P266" s="467">
        <v>1</v>
      </c>
      <c r="Q266" s="468">
        <v>0</v>
      </c>
      <c r="R266" s="467">
        <v>1</v>
      </c>
      <c r="S266" s="468">
        <v>1</v>
      </c>
      <c r="T266" s="467">
        <v>1</v>
      </c>
      <c r="U266" s="468">
        <v>3</v>
      </c>
      <c r="V266" s="467">
        <v>5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2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36</v>
      </c>
      <c r="E267" s="465">
        <f t="shared" si="210"/>
        <v>21</v>
      </c>
      <c r="F267" s="486">
        <f t="shared" si="211"/>
        <v>15</v>
      </c>
      <c r="G267" s="475">
        <v>0</v>
      </c>
      <c r="H267" s="474">
        <v>0</v>
      </c>
      <c r="I267" s="475">
        <v>2</v>
      </c>
      <c r="J267" s="474">
        <v>1</v>
      </c>
      <c r="K267" s="475">
        <v>1</v>
      </c>
      <c r="L267" s="474">
        <v>1</v>
      </c>
      <c r="M267" s="475">
        <v>0</v>
      </c>
      <c r="N267" s="474">
        <v>2</v>
      </c>
      <c r="O267" s="475">
        <v>2</v>
      </c>
      <c r="P267" s="474">
        <v>2</v>
      </c>
      <c r="Q267" s="475">
        <v>2</v>
      </c>
      <c r="R267" s="474">
        <v>1</v>
      </c>
      <c r="S267" s="475">
        <v>7</v>
      </c>
      <c r="T267" s="474">
        <v>2</v>
      </c>
      <c r="U267" s="475">
        <v>6</v>
      </c>
      <c r="V267" s="474">
        <v>6</v>
      </c>
      <c r="W267" s="475">
        <v>1</v>
      </c>
      <c r="X267" s="474">
        <v>0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6</v>
      </c>
      <c r="AU267" s="476">
        <v>0</v>
      </c>
      <c r="AV267" s="469">
        <v>0</v>
      </c>
      <c r="AW267" s="473">
        <v>0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2</v>
      </c>
      <c r="E268" s="465">
        <f t="shared" si="210"/>
        <v>1</v>
      </c>
      <c r="F268" s="147">
        <f t="shared" si="211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0</v>
      </c>
      <c r="S268" s="475">
        <v>1</v>
      </c>
      <c r="T268" s="474">
        <v>1</v>
      </c>
      <c r="U268" s="475">
        <v>0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5</v>
      </c>
      <c r="E270" s="139">
        <f>SUM(G270++I270+K270+M270+O270+Q270+S270+U270+W270+Y270+AA270+AC270+AE270+AG270+AI270+AK270)</f>
        <v>2</v>
      </c>
      <c r="F270" s="812">
        <f t="shared" si="211"/>
        <v>3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1</v>
      </c>
      <c r="S270" s="461">
        <v>0</v>
      </c>
      <c r="T270" s="463">
        <v>0</v>
      </c>
      <c r="U270" s="461">
        <v>1</v>
      </c>
      <c r="V270" s="463">
        <v>2</v>
      </c>
      <c r="W270" s="818">
        <v>1</v>
      </c>
      <c r="X270" s="819">
        <v>0</v>
      </c>
      <c r="Y270" s="818">
        <v>0</v>
      </c>
      <c r="Z270" s="819">
        <v>0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0</v>
      </c>
      <c r="AP270" s="460">
        <v>0</v>
      </c>
      <c r="AQ270" s="818">
        <v>6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 xml:space="preserve"> * La variable Insasistente no puede superar el Total Ambos Sexos.</v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 xml:space="preserve"> * La variable Insasistente no puede superar el Total Ambos Sexos.</v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1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217</v>
      </c>
      <c r="E271" s="465">
        <f t="shared" si="210"/>
        <v>97</v>
      </c>
      <c r="F271" s="147">
        <f t="shared" si="211"/>
        <v>120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1</v>
      </c>
      <c r="R271" s="467">
        <v>0</v>
      </c>
      <c r="S271" s="468">
        <v>1</v>
      </c>
      <c r="T271" s="469">
        <v>0</v>
      </c>
      <c r="U271" s="468">
        <v>21</v>
      </c>
      <c r="V271" s="469">
        <v>22</v>
      </c>
      <c r="W271" s="468">
        <v>56</v>
      </c>
      <c r="X271" s="469">
        <v>69</v>
      </c>
      <c r="Y271" s="468">
        <v>13</v>
      </c>
      <c r="Z271" s="469">
        <v>22</v>
      </c>
      <c r="AA271" s="468">
        <v>5</v>
      </c>
      <c r="AB271" s="469">
        <v>6</v>
      </c>
      <c r="AC271" s="468">
        <v>0</v>
      </c>
      <c r="AD271" s="469">
        <v>1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23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11</v>
      </c>
      <c r="E272" s="465">
        <f t="shared" si="210"/>
        <v>4</v>
      </c>
      <c r="F272" s="147">
        <f t="shared" si="211"/>
        <v>7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3</v>
      </c>
      <c r="V272" s="469">
        <v>1</v>
      </c>
      <c r="W272" s="468">
        <v>1</v>
      </c>
      <c r="X272" s="469">
        <v>6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7</v>
      </c>
      <c r="E273" s="489">
        <f t="shared" si="210"/>
        <v>2</v>
      </c>
      <c r="F273" s="490">
        <f t="shared" si="211"/>
        <v>5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2</v>
      </c>
      <c r="X273" s="476">
        <v>3</v>
      </c>
      <c r="Y273" s="475">
        <v>0</v>
      </c>
      <c r="Z273" s="476">
        <v>2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59</v>
      </c>
      <c r="E274" s="465">
        <f t="shared" si="210"/>
        <v>32</v>
      </c>
      <c r="F274" s="486">
        <f t="shared" si="211"/>
        <v>27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6</v>
      </c>
      <c r="V274" s="476">
        <v>6</v>
      </c>
      <c r="W274" s="475">
        <v>20</v>
      </c>
      <c r="X274" s="476">
        <v>11</v>
      </c>
      <c r="Y274" s="475">
        <v>6</v>
      </c>
      <c r="Z274" s="476">
        <v>7</v>
      </c>
      <c r="AA274" s="475">
        <v>0</v>
      </c>
      <c r="AB274" s="476">
        <v>3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8</v>
      </c>
      <c r="E276" s="139">
        <f t="shared" si="210"/>
        <v>2</v>
      </c>
      <c r="F276" s="140">
        <f t="shared" si="211"/>
        <v>6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0</v>
      </c>
      <c r="Q276" s="461">
        <v>1</v>
      </c>
      <c r="R276" s="460">
        <v>1</v>
      </c>
      <c r="S276" s="461">
        <v>0</v>
      </c>
      <c r="T276" s="463">
        <v>0</v>
      </c>
      <c r="U276" s="461">
        <v>0</v>
      </c>
      <c r="V276" s="463">
        <v>3</v>
      </c>
      <c r="W276" s="461">
        <v>1</v>
      </c>
      <c r="X276" s="463">
        <v>2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>
        <v>0</v>
      </c>
      <c r="AN276" s="819">
        <v>0</v>
      </c>
      <c r="AO276" s="716">
        <v>0</v>
      </c>
      <c r="AP276" s="460">
        <v>0</v>
      </c>
      <c r="AQ276" s="818">
        <v>0</v>
      </c>
      <c r="AR276" s="461">
        <v>0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43</v>
      </c>
      <c r="E277" s="489">
        <f t="shared" si="210"/>
        <v>23</v>
      </c>
      <c r="F277" s="494">
        <f t="shared" si="211"/>
        <v>20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1</v>
      </c>
      <c r="T277" s="469">
        <v>3</v>
      </c>
      <c r="U277" s="468">
        <v>8</v>
      </c>
      <c r="V277" s="469">
        <v>8</v>
      </c>
      <c r="W277" s="468">
        <v>13</v>
      </c>
      <c r="X277" s="469">
        <v>9</v>
      </c>
      <c r="Y277" s="468">
        <v>0</v>
      </c>
      <c r="Z277" s="469">
        <v>0</v>
      </c>
      <c r="AA277" s="468">
        <v>1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7</v>
      </c>
      <c r="E278" s="465">
        <f t="shared" si="210"/>
        <v>4</v>
      </c>
      <c r="F278" s="486">
        <f t="shared" si="211"/>
        <v>3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2</v>
      </c>
      <c r="U278" s="468">
        <v>4</v>
      </c>
      <c r="V278" s="469">
        <v>1</v>
      </c>
      <c r="W278" s="468">
        <v>0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1</v>
      </c>
      <c r="E279" s="465">
        <f t="shared" si="210"/>
        <v>0</v>
      </c>
      <c r="F279" s="486">
        <f t="shared" si="211"/>
        <v>1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0</v>
      </c>
      <c r="V279" s="476">
        <v>0</v>
      </c>
      <c r="W279" s="468">
        <v>0</v>
      </c>
      <c r="X279" s="469">
        <v>1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43</v>
      </c>
      <c r="E282" s="934">
        <f t="shared" si="210"/>
        <v>12</v>
      </c>
      <c r="F282" s="502">
        <f t="shared" si="211"/>
        <v>31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1</v>
      </c>
      <c r="S282" s="461">
        <v>0</v>
      </c>
      <c r="T282" s="463">
        <v>0</v>
      </c>
      <c r="U282" s="461">
        <v>0</v>
      </c>
      <c r="V282" s="463">
        <v>1</v>
      </c>
      <c r="W282" s="461">
        <v>1</v>
      </c>
      <c r="X282" s="463">
        <v>0</v>
      </c>
      <c r="Y282" s="461">
        <v>0</v>
      </c>
      <c r="Z282" s="463">
        <v>1</v>
      </c>
      <c r="AA282" s="461">
        <v>0</v>
      </c>
      <c r="AB282" s="463">
        <v>3</v>
      </c>
      <c r="AC282" s="461">
        <v>2</v>
      </c>
      <c r="AD282" s="463">
        <v>3</v>
      </c>
      <c r="AE282" s="461">
        <v>3</v>
      </c>
      <c r="AF282" s="463">
        <v>8</v>
      </c>
      <c r="AG282" s="461">
        <v>2</v>
      </c>
      <c r="AH282" s="463">
        <v>4</v>
      </c>
      <c r="AI282" s="461">
        <v>4</v>
      </c>
      <c r="AJ282" s="463">
        <v>8</v>
      </c>
      <c r="AK282" s="461">
        <v>0</v>
      </c>
      <c r="AL282" s="463">
        <v>2</v>
      </c>
      <c r="AM282" s="458">
        <v>0</v>
      </c>
      <c r="AN282" s="459">
        <v>0</v>
      </c>
      <c r="AO282" s="462">
        <v>0</v>
      </c>
      <c r="AP282" s="460">
        <v>0</v>
      </c>
      <c r="AQ282" s="818">
        <v>3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155</v>
      </c>
      <c r="E283" s="465">
        <f t="shared" si="210"/>
        <v>42</v>
      </c>
      <c r="F283" s="486">
        <f t="shared" si="211"/>
        <v>113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1</v>
      </c>
      <c r="S283" s="468">
        <v>0</v>
      </c>
      <c r="T283" s="469">
        <v>0</v>
      </c>
      <c r="U283" s="468">
        <v>1</v>
      </c>
      <c r="V283" s="469">
        <v>1</v>
      </c>
      <c r="W283" s="468">
        <v>6</v>
      </c>
      <c r="X283" s="469">
        <v>2</v>
      </c>
      <c r="Y283" s="468">
        <v>0</v>
      </c>
      <c r="Z283" s="469">
        <v>0</v>
      </c>
      <c r="AA283" s="468">
        <v>2</v>
      </c>
      <c r="AB283" s="469">
        <v>14</v>
      </c>
      <c r="AC283" s="468">
        <v>3</v>
      </c>
      <c r="AD283" s="469">
        <v>22</v>
      </c>
      <c r="AE283" s="468">
        <v>10</v>
      </c>
      <c r="AF283" s="469">
        <v>28</v>
      </c>
      <c r="AG283" s="468">
        <v>11</v>
      </c>
      <c r="AH283" s="469">
        <v>14</v>
      </c>
      <c r="AI283" s="468">
        <v>8</v>
      </c>
      <c r="AJ283" s="469">
        <v>26</v>
      </c>
      <c r="AK283" s="468">
        <v>1</v>
      </c>
      <c r="AL283" s="469">
        <v>5</v>
      </c>
      <c r="AM283" s="470">
        <v>0</v>
      </c>
      <c r="AN283" s="471">
        <v>0</v>
      </c>
      <c r="AO283" s="446"/>
      <c r="AP283" s="447"/>
      <c r="AQ283" s="461">
        <v>19</v>
      </c>
      <c r="AR283" s="468">
        <v>0</v>
      </c>
      <c r="AS283" s="447"/>
      <c r="AT283" s="466">
        <v>1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37</v>
      </c>
      <c r="E284" s="465">
        <f t="shared" si="210"/>
        <v>9</v>
      </c>
      <c r="F284" s="486">
        <f t="shared" si="211"/>
        <v>28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0</v>
      </c>
      <c r="V284" s="469">
        <v>1</v>
      </c>
      <c r="W284" s="468">
        <v>1</v>
      </c>
      <c r="X284" s="469">
        <v>0</v>
      </c>
      <c r="Y284" s="468">
        <v>0</v>
      </c>
      <c r="Z284" s="469">
        <v>1</v>
      </c>
      <c r="AA284" s="468">
        <v>0</v>
      </c>
      <c r="AB284" s="469">
        <v>3</v>
      </c>
      <c r="AC284" s="468">
        <v>1</v>
      </c>
      <c r="AD284" s="469">
        <v>3</v>
      </c>
      <c r="AE284" s="468">
        <v>2</v>
      </c>
      <c r="AF284" s="469">
        <v>7</v>
      </c>
      <c r="AG284" s="468">
        <v>1</v>
      </c>
      <c r="AH284" s="469">
        <v>4</v>
      </c>
      <c r="AI284" s="468">
        <v>4</v>
      </c>
      <c r="AJ284" s="469">
        <v>7</v>
      </c>
      <c r="AK284" s="468">
        <v>0</v>
      </c>
      <c r="AL284" s="469">
        <v>2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41</v>
      </c>
      <c r="E285" s="489">
        <f t="shared" si="210"/>
        <v>13</v>
      </c>
      <c r="F285" s="494">
        <f>SUM(H285++J285+L285+N285+P285+R285+T285+V285+X285+Z285+AB285+AD285+AF285+AH285+AJ285+AL285)</f>
        <v>28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0</v>
      </c>
      <c r="W285" s="475">
        <v>3</v>
      </c>
      <c r="X285" s="476">
        <v>1</v>
      </c>
      <c r="Y285" s="475">
        <v>0</v>
      </c>
      <c r="Z285" s="476">
        <v>0</v>
      </c>
      <c r="AA285" s="475">
        <v>1</v>
      </c>
      <c r="AB285" s="476">
        <v>3</v>
      </c>
      <c r="AC285" s="475">
        <v>1</v>
      </c>
      <c r="AD285" s="476">
        <v>7</v>
      </c>
      <c r="AE285" s="475">
        <v>3</v>
      </c>
      <c r="AF285" s="476">
        <v>6</v>
      </c>
      <c r="AG285" s="475">
        <v>3</v>
      </c>
      <c r="AH285" s="476">
        <v>3</v>
      </c>
      <c r="AI285" s="475">
        <v>1</v>
      </c>
      <c r="AJ285" s="476">
        <v>8</v>
      </c>
      <c r="AK285" s="475">
        <v>1</v>
      </c>
      <c r="AL285" s="476">
        <v>0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1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15</v>
      </c>
      <c r="E286" s="465">
        <f t="shared" si="210"/>
        <v>3</v>
      </c>
      <c r="F286" s="486">
        <f t="shared" si="211"/>
        <v>12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2</v>
      </c>
      <c r="X286" s="476">
        <v>1</v>
      </c>
      <c r="Y286" s="475">
        <v>0</v>
      </c>
      <c r="Z286" s="476">
        <v>0</v>
      </c>
      <c r="AA286" s="475">
        <v>0</v>
      </c>
      <c r="AB286" s="476">
        <v>1</v>
      </c>
      <c r="AC286" s="475">
        <v>0</v>
      </c>
      <c r="AD286" s="476">
        <v>3</v>
      </c>
      <c r="AE286" s="475">
        <v>1</v>
      </c>
      <c r="AF286" s="476">
        <v>3</v>
      </c>
      <c r="AG286" s="475">
        <v>0</v>
      </c>
      <c r="AH286" s="476">
        <v>0</v>
      </c>
      <c r="AI286" s="475">
        <v>0</v>
      </c>
      <c r="AJ286" s="476">
        <v>2</v>
      </c>
      <c r="AK286" s="475">
        <v>0</v>
      </c>
      <c r="AL286" s="476">
        <v>2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12</v>
      </c>
      <c r="E288" s="139">
        <f>SUM(W288+Y288+AA288+AC288+AE288+AG288+AI288+AK288)</f>
        <v>5</v>
      </c>
      <c r="F288" s="812">
        <f>SUM(X288+Z288+AB288+AD288+AF288+AH288+AJ288+AL288)</f>
        <v>7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1</v>
      </c>
      <c r="X288" s="819">
        <v>0</v>
      </c>
      <c r="Y288" s="818">
        <v>1</v>
      </c>
      <c r="Z288" s="819">
        <v>0</v>
      </c>
      <c r="AA288" s="818">
        <v>1</v>
      </c>
      <c r="AB288" s="819">
        <v>2</v>
      </c>
      <c r="AC288" s="818">
        <v>0</v>
      </c>
      <c r="AD288" s="819">
        <v>2</v>
      </c>
      <c r="AE288" s="818">
        <v>1</v>
      </c>
      <c r="AF288" s="819">
        <v>2</v>
      </c>
      <c r="AG288" s="818">
        <v>1</v>
      </c>
      <c r="AH288" s="819">
        <v>0</v>
      </c>
      <c r="AI288" s="818">
        <v>0</v>
      </c>
      <c r="AJ288" s="819">
        <v>1</v>
      </c>
      <c r="AK288" s="818">
        <v>0</v>
      </c>
      <c r="AL288" s="819">
        <v>0</v>
      </c>
      <c r="AM288" s="458">
        <v>0</v>
      </c>
      <c r="AN288" s="459">
        <v>0</v>
      </c>
      <c r="AO288" s="716">
        <v>0</v>
      </c>
      <c r="AP288" s="460">
        <v>0</v>
      </c>
      <c r="AQ288" s="818">
        <v>0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23</v>
      </c>
      <c r="E289" s="465">
        <f t="shared" ref="E289:F293" si="234">SUM(W289+Y289+AA289+AC289+AE289+AG289+AI289+AK289)</f>
        <v>5</v>
      </c>
      <c r="F289" s="486">
        <f t="shared" si="234"/>
        <v>18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0</v>
      </c>
      <c r="X289" s="469">
        <v>2</v>
      </c>
      <c r="Y289" s="468">
        <v>0</v>
      </c>
      <c r="Z289" s="469">
        <v>1</v>
      </c>
      <c r="AA289" s="468">
        <v>0</v>
      </c>
      <c r="AB289" s="469">
        <v>1</v>
      </c>
      <c r="AC289" s="468">
        <v>0</v>
      </c>
      <c r="AD289" s="469">
        <v>2</v>
      </c>
      <c r="AE289" s="468">
        <v>1</v>
      </c>
      <c r="AF289" s="469">
        <v>9</v>
      </c>
      <c r="AG289" s="468">
        <v>2</v>
      </c>
      <c r="AH289" s="469">
        <v>1</v>
      </c>
      <c r="AI289" s="468">
        <v>1</v>
      </c>
      <c r="AJ289" s="469">
        <v>1</v>
      </c>
      <c r="AK289" s="468">
        <v>1</v>
      </c>
      <c r="AL289" s="469">
        <v>1</v>
      </c>
      <c r="AM289" s="470">
        <v>0</v>
      </c>
      <c r="AN289" s="471">
        <v>0</v>
      </c>
      <c r="AO289" s="446"/>
      <c r="AP289" s="447"/>
      <c r="AQ289" s="461">
        <v>3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12</v>
      </c>
      <c r="E290" s="465">
        <f t="shared" si="234"/>
        <v>5</v>
      </c>
      <c r="F290" s="486">
        <f t="shared" si="234"/>
        <v>7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1</v>
      </c>
      <c r="X290" s="469">
        <v>0</v>
      </c>
      <c r="Y290" s="468">
        <v>1</v>
      </c>
      <c r="Z290" s="469">
        <v>0</v>
      </c>
      <c r="AA290" s="468">
        <v>1</v>
      </c>
      <c r="AB290" s="469">
        <v>2</v>
      </c>
      <c r="AC290" s="468">
        <v>0</v>
      </c>
      <c r="AD290" s="469">
        <v>2</v>
      </c>
      <c r="AE290" s="468">
        <v>1</v>
      </c>
      <c r="AF290" s="469">
        <v>2</v>
      </c>
      <c r="AG290" s="468">
        <v>1</v>
      </c>
      <c r="AH290" s="469">
        <v>0</v>
      </c>
      <c r="AI290" s="468">
        <v>0</v>
      </c>
      <c r="AJ290" s="469">
        <v>1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9</v>
      </c>
      <c r="E291" s="465">
        <f t="shared" si="234"/>
        <v>2</v>
      </c>
      <c r="F291" s="486">
        <f t="shared" si="234"/>
        <v>7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1</v>
      </c>
      <c r="X291" s="476">
        <v>1</v>
      </c>
      <c r="Y291" s="475">
        <v>0</v>
      </c>
      <c r="Z291" s="476">
        <v>0</v>
      </c>
      <c r="AA291" s="475">
        <v>0</v>
      </c>
      <c r="AB291" s="476">
        <v>0</v>
      </c>
      <c r="AC291" s="475">
        <v>0</v>
      </c>
      <c r="AD291" s="476">
        <v>2</v>
      </c>
      <c r="AE291" s="475">
        <v>1</v>
      </c>
      <c r="AF291" s="476">
        <v>3</v>
      </c>
      <c r="AG291" s="475">
        <v>0</v>
      </c>
      <c r="AH291" s="476">
        <v>1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2</v>
      </c>
      <c r="E292" s="465">
        <f t="shared" si="234"/>
        <v>0</v>
      </c>
      <c r="F292" s="486">
        <f t="shared" si="234"/>
        <v>2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0</v>
      </c>
      <c r="AD292" s="476">
        <v>1</v>
      </c>
      <c r="AE292" s="475">
        <v>0</v>
      </c>
      <c r="AF292" s="476">
        <v>0</v>
      </c>
      <c r="AG292" s="475">
        <v>0</v>
      </c>
      <c r="AH292" s="476">
        <v>1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15</v>
      </c>
      <c r="E294" s="139">
        <f>SUM(O294+Q294+S294+U294+W294+Y294+AA294+AC294+AE294+AG294+AI294+AK294)</f>
        <v>6</v>
      </c>
      <c r="F294" s="812">
        <f>SUM(P294+R294+T294+V294+X294+Z294+AB294+AD294+AF294+AH294+AJ294+AL294)</f>
        <v>9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1</v>
      </c>
      <c r="AC294" s="461">
        <v>0</v>
      </c>
      <c r="AD294" s="463">
        <v>0</v>
      </c>
      <c r="AE294" s="461">
        <v>2</v>
      </c>
      <c r="AF294" s="463">
        <v>4</v>
      </c>
      <c r="AG294" s="461">
        <v>1</v>
      </c>
      <c r="AH294" s="463">
        <v>1</v>
      </c>
      <c r="AI294" s="461">
        <v>2</v>
      </c>
      <c r="AJ294" s="463">
        <v>2</v>
      </c>
      <c r="AK294" s="461">
        <v>1</v>
      </c>
      <c r="AL294" s="463">
        <v>1</v>
      </c>
      <c r="AM294" s="458">
        <v>0</v>
      </c>
      <c r="AN294" s="459">
        <v>0</v>
      </c>
      <c r="AO294" s="462">
        <v>0</v>
      </c>
      <c r="AP294" s="460">
        <v>0</v>
      </c>
      <c r="AQ294" s="818">
        <v>3</v>
      </c>
      <c r="AR294" s="461">
        <v>0</v>
      </c>
      <c r="AS294" s="447"/>
      <c r="AT294" s="462">
        <v>1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74</v>
      </c>
      <c r="E295" s="465">
        <f t="shared" ref="E295:F296" si="236">SUM(O295+Q295+S295+U295+W295+Y295+AA295+AC295+AE295+AG295+AI295+AK295)</f>
        <v>27</v>
      </c>
      <c r="F295" s="147">
        <f t="shared" si="236"/>
        <v>47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1</v>
      </c>
      <c r="Z295" s="469">
        <v>0</v>
      </c>
      <c r="AA295" s="468">
        <v>0</v>
      </c>
      <c r="AB295" s="469">
        <v>0</v>
      </c>
      <c r="AC295" s="468">
        <v>0</v>
      </c>
      <c r="AD295" s="469">
        <v>2</v>
      </c>
      <c r="AE295" s="468">
        <v>5</v>
      </c>
      <c r="AF295" s="469">
        <v>7</v>
      </c>
      <c r="AG295" s="468">
        <v>3</v>
      </c>
      <c r="AH295" s="469">
        <v>7</v>
      </c>
      <c r="AI295" s="468">
        <v>10</v>
      </c>
      <c r="AJ295" s="469">
        <v>15</v>
      </c>
      <c r="AK295" s="468">
        <v>8</v>
      </c>
      <c r="AL295" s="469">
        <v>16</v>
      </c>
      <c r="AM295" s="470">
        <v>0</v>
      </c>
      <c r="AN295" s="471">
        <v>0</v>
      </c>
      <c r="AO295" s="446"/>
      <c r="AP295" s="447"/>
      <c r="AQ295" s="461">
        <v>8</v>
      </c>
      <c r="AR295" s="468">
        <v>0</v>
      </c>
      <c r="AS295" s="447"/>
      <c r="AT295" s="466">
        <v>2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23</v>
      </c>
      <c r="E296" s="465">
        <f t="shared" si="236"/>
        <v>9</v>
      </c>
      <c r="F296" s="147">
        <f t="shared" si="236"/>
        <v>14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1</v>
      </c>
      <c r="X296" s="469">
        <v>0</v>
      </c>
      <c r="Y296" s="468">
        <v>0</v>
      </c>
      <c r="Z296" s="469">
        <v>0</v>
      </c>
      <c r="AA296" s="468">
        <v>0</v>
      </c>
      <c r="AB296" s="469">
        <v>1</v>
      </c>
      <c r="AC296" s="468">
        <v>0</v>
      </c>
      <c r="AD296" s="469">
        <v>0</v>
      </c>
      <c r="AE296" s="468">
        <v>3</v>
      </c>
      <c r="AF296" s="469">
        <v>5</v>
      </c>
      <c r="AG296" s="468">
        <v>2</v>
      </c>
      <c r="AH296" s="469">
        <v>4</v>
      </c>
      <c r="AI296" s="468">
        <v>2</v>
      </c>
      <c r="AJ296" s="469">
        <v>2</v>
      </c>
      <c r="AK296" s="468">
        <v>1</v>
      </c>
      <c r="AL296" s="469">
        <v>2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1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29</v>
      </c>
      <c r="E297" s="465">
        <f>SUM(O297+Q297+S297+U297+W297+Y297+AA297+AC297+AE297+AG297+AI297+AK297)</f>
        <v>6</v>
      </c>
      <c r="F297" s="147">
        <f>SUM(+P297+R297+T297+V297+X297+Z297+AB297+AD297+AF297+AH297+AJ297+AL297)</f>
        <v>23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1</v>
      </c>
      <c r="Z297" s="476">
        <v>0</v>
      </c>
      <c r="AA297" s="475">
        <v>0</v>
      </c>
      <c r="AB297" s="476">
        <v>0</v>
      </c>
      <c r="AC297" s="475">
        <v>0</v>
      </c>
      <c r="AD297" s="476">
        <v>2</v>
      </c>
      <c r="AE297" s="475">
        <v>1</v>
      </c>
      <c r="AF297" s="476">
        <v>4</v>
      </c>
      <c r="AG297" s="475">
        <v>1</v>
      </c>
      <c r="AH297" s="476">
        <v>4</v>
      </c>
      <c r="AI297" s="475">
        <v>0</v>
      </c>
      <c r="AJ297" s="476">
        <v>5</v>
      </c>
      <c r="AK297" s="475">
        <v>3</v>
      </c>
      <c r="AL297" s="476">
        <v>8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1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7</v>
      </c>
      <c r="E298" s="465">
        <f>SUM(O298+Q298+S298+U298+W298+Y298+AA298+AC298+AE298+AG298+AI298+AK298)</f>
        <v>2</v>
      </c>
      <c r="F298" s="147">
        <f>SUM(P298+R298+T298+V298+X298+Z298+AB298+AD298+AF298+AH298+AJ298+AL298)</f>
        <v>5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0</v>
      </c>
      <c r="AG298" s="475">
        <v>1</v>
      </c>
      <c r="AH298" s="476">
        <v>0</v>
      </c>
      <c r="AI298" s="475">
        <v>1</v>
      </c>
      <c r="AJ298" s="476">
        <v>3</v>
      </c>
      <c r="AK298" s="475">
        <v>0</v>
      </c>
      <c r="AL298" s="476">
        <v>2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>
        <v>0</v>
      </c>
      <c r="AN300" s="459">
        <v>0</v>
      </c>
      <c r="AO300" s="462">
        <v>0</v>
      </c>
      <c r="AP300" s="460">
        <v>0</v>
      </c>
      <c r="AQ300" s="818"/>
      <c r="AR300" s="461">
        <v>0</v>
      </c>
      <c r="AS300" s="447"/>
      <c r="AT300" s="462"/>
      <c r="AU300" s="463">
        <v>0</v>
      </c>
      <c r="AV300" s="447"/>
      <c r="AW300" s="462">
        <v>0</v>
      </c>
      <c r="AX300" s="463">
        <v>0</v>
      </c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>
        <v>0</v>
      </c>
      <c r="AN301" s="471">
        <v>0</v>
      </c>
      <c r="AO301" s="446"/>
      <c r="AP301" s="447"/>
      <c r="AQ301" s="461"/>
      <c r="AR301" s="468">
        <v>0</v>
      </c>
      <c r="AS301" s="447"/>
      <c r="AT301" s="466"/>
      <c r="AU301" s="469">
        <v>0</v>
      </c>
      <c r="AV301" s="447"/>
      <c r="AW301" s="466">
        <v>0</v>
      </c>
      <c r="AX301" s="469">
        <v>0</v>
      </c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>
        <v>0</v>
      </c>
      <c r="AN302" s="471">
        <v>0</v>
      </c>
      <c r="AO302" s="446"/>
      <c r="AP302" s="447"/>
      <c r="AQ302" s="472"/>
      <c r="AR302" s="468">
        <v>0</v>
      </c>
      <c r="AS302" s="447"/>
      <c r="AT302" s="466"/>
      <c r="AU302" s="469">
        <v>0</v>
      </c>
      <c r="AV302" s="447"/>
      <c r="AW302" s="466">
        <v>0</v>
      </c>
      <c r="AX302" s="469">
        <v>0</v>
      </c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>
        <v>0</v>
      </c>
      <c r="AN303" s="478">
        <v>0</v>
      </c>
      <c r="AO303" s="446"/>
      <c r="AP303" s="447"/>
      <c r="AQ303" s="472"/>
      <c r="AR303" s="475">
        <v>0</v>
      </c>
      <c r="AS303" s="447"/>
      <c r="AT303" s="473"/>
      <c r="AU303" s="476">
        <v>0</v>
      </c>
      <c r="AV303" s="469"/>
      <c r="AW303" s="473">
        <v>0</v>
      </c>
      <c r="AX303" s="476">
        <v>0</v>
      </c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>
        <v>0</v>
      </c>
      <c r="AN304" s="478">
        <v>0</v>
      </c>
      <c r="AO304" s="479"/>
      <c r="AP304" s="480"/>
      <c r="AQ304" s="481"/>
      <c r="AR304" s="475">
        <v>0</v>
      </c>
      <c r="AS304" s="480"/>
      <c r="AT304" s="473"/>
      <c r="AU304" s="476">
        <v>0</v>
      </c>
      <c r="AV304" s="480"/>
      <c r="AW304" s="473">
        <v>0</v>
      </c>
      <c r="AX304" s="476">
        <v>0</v>
      </c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>
        <v>0</v>
      </c>
      <c r="AN305" s="456">
        <v>0</v>
      </c>
      <c r="AO305" s="482"/>
      <c r="AP305" s="457"/>
      <c r="AQ305" s="483"/>
      <c r="AR305" s="453">
        <v>0</v>
      </c>
      <c r="AS305" s="457"/>
      <c r="AT305" s="451"/>
      <c r="AU305" s="454">
        <v>0</v>
      </c>
      <c r="AV305" s="457"/>
      <c r="AW305" s="451">
        <v>0</v>
      </c>
      <c r="AX305" s="454">
        <v>0</v>
      </c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>
        <v>0</v>
      </c>
      <c r="AN306" s="459">
        <v>0</v>
      </c>
      <c r="AO306" s="462">
        <v>0</v>
      </c>
      <c r="AP306" s="460">
        <v>0</v>
      </c>
      <c r="AQ306" s="818"/>
      <c r="AR306" s="461">
        <v>0</v>
      </c>
      <c r="AS306" s="447"/>
      <c r="AT306" s="462"/>
      <c r="AU306" s="463">
        <v>0</v>
      </c>
      <c r="AV306" s="447"/>
      <c r="AW306" s="462">
        <v>0</v>
      </c>
      <c r="AX306" s="463">
        <v>0</v>
      </c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>
        <v>0</v>
      </c>
      <c r="AN307" s="471">
        <v>0</v>
      </c>
      <c r="AO307" s="446"/>
      <c r="AP307" s="447"/>
      <c r="AQ307" s="461"/>
      <c r="AR307" s="468">
        <v>0</v>
      </c>
      <c r="AS307" s="447"/>
      <c r="AT307" s="466"/>
      <c r="AU307" s="469">
        <v>0</v>
      </c>
      <c r="AV307" s="447"/>
      <c r="AW307" s="466">
        <v>0</v>
      </c>
      <c r="AX307" s="469">
        <v>0</v>
      </c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>
        <v>0</v>
      </c>
      <c r="AN308" s="471">
        <v>0</v>
      </c>
      <c r="AO308" s="446"/>
      <c r="AP308" s="447"/>
      <c r="AQ308" s="472"/>
      <c r="AR308" s="468">
        <v>0</v>
      </c>
      <c r="AS308" s="447"/>
      <c r="AT308" s="466"/>
      <c r="AU308" s="469">
        <v>0</v>
      </c>
      <c r="AV308" s="447"/>
      <c r="AW308" s="466">
        <v>0</v>
      </c>
      <c r="AX308" s="469">
        <v>0</v>
      </c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>
        <v>0</v>
      </c>
      <c r="AN309" s="478">
        <v>0</v>
      </c>
      <c r="AO309" s="446"/>
      <c r="AP309" s="447"/>
      <c r="AQ309" s="472"/>
      <c r="AR309" s="475">
        <v>0</v>
      </c>
      <c r="AS309" s="447"/>
      <c r="AT309" s="473"/>
      <c r="AU309" s="476">
        <v>0</v>
      </c>
      <c r="AV309" s="469"/>
      <c r="AW309" s="473">
        <v>0</v>
      </c>
      <c r="AX309" s="476">
        <v>0</v>
      </c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>
        <v>0</v>
      </c>
      <c r="AN310" s="478">
        <v>0</v>
      </c>
      <c r="AO310" s="479"/>
      <c r="AP310" s="480"/>
      <c r="AQ310" s="472"/>
      <c r="AR310" s="475">
        <v>0</v>
      </c>
      <c r="AS310" s="480"/>
      <c r="AT310" s="473"/>
      <c r="AU310" s="476">
        <v>0</v>
      </c>
      <c r="AV310" s="480"/>
      <c r="AW310" s="473">
        <v>0</v>
      </c>
      <c r="AX310" s="476">
        <v>0</v>
      </c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>
        <v>0</v>
      </c>
      <c r="AN311" s="456">
        <v>0</v>
      </c>
      <c r="AO311" s="482"/>
      <c r="AP311" s="457"/>
      <c r="AQ311" s="472"/>
      <c r="AR311" s="453">
        <v>0</v>
      </c>
      <c r="AS311" s="457"/>
      <c r="AT311" s="451"/>
      <c r="AU311" s="454">
        <v>0</v>
      </c>
      <c r="AV311" s="457"/>
      <c r="AW311" s="451">
        <v>0</v>
      </c>
      <c r="AX311" s="454">
        <v>0</v>
      </c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15</v>
      </c>
      <c r="E312" s="139">
        <f>SUM(G312++I312+K312+M312+O312+Q312+S312+U312+W312+Y312+AA312+AC312+AE312+AG312+AI312+AK312)</f>
        <v>3</v>
      </c>
      <c r="F312" s="812">
        <f>SUM(H312++J312+L312+N312+P312+R312+T312+V312+X312+Z312+AB312+AD312+AF312+AH312+AJ312+AL312)</f>
        <v>12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0</v>
      </c>
      <c r="V312" s="463">
        <v>1</v>
      </c>
      <c r="W312" s="461">
        <v>0</v>
      </c>
      <c r="X312" s="463">
        <v>1</v>
      </c>
      <c r="Y312" s="461">
        <v>0</v>
      </c>
      <c r="Z312" s="463">
        <v>0</v>
      </c>
      <c r="AA312" s="461">
        <v>0</v>
      </c>
      <c r="AB312" s="463">
        <v>0</v>
      </c>
      <c r="AC312" s="461">
        <v>1</v>
      </c>
      <c r="AD312" s="463">
        <v>1</v>
      </c>
      <c r="AE312" s="461">
        <v>1</v>
      </c>
      <c r="AF312" s="463">
        <v>3</v>
      </c>
      <c r="AG312" s="461">
        <v>0</v>
      </c>
      <c r="AH312" s="463">
        <v>2</v>
      </c>
      <c r="AI312" s="461">
        <v>1</v>
      </c>
      <c r="AJ312" s="463">
        <v>4</v>
      </c>
      <c r="AK312" s="461">
        <v>0</v>
      </c>
      <c r="AL312" s="463">
        <v>0</v>
      </c>
      <c r="AM312" s="458">
        <v>0</v>
      </c>
      <c r="AN312" s="459">
        <v>0</v>
      </c>
      <c r="AO312" s="462">
        <v>0</v>
      </c>
      <c r="AP312" s="460">
        <v>0</v>
      </c>
      <c r="AQ312" s="818">
        <v>1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7</v>
      </c>
      <c r="E313" s="465">
        <f t="shared" ref="E313:E323" si="242">SUM(G313++I313+K313+M313+O313+Q313+S313+U313+W313+Y313+AA313+AC313+AE313+AG313+AI313+AK313)</f>
        <v>5</v>
      </c>
      <c r="F313" s="147">
        <f t="shared" ref="F313:F329" si="243">SUM(H313++J313+L313+N313+P313+R313+T313+V313+X313+Z313+AB313+AD313+AF313+AH313+AJ313+AL313)</f>
        <v>2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1</v>
      </c>
      <c r="X313" s="469">
        <v>0</v>
      </c>
      <c r="Y313" s="468">
        <v>0</v>
      </c>
      <c r="Z313" s="469">
        <v>0</v>
      </c>
      <c r="AA313" s="468">
        <v>0</v>
      </c>
      <c r="AB313" s="469">
        <v>0</v>
      </c>
      <c r="AC313" s="468">
        <v>0</v>
      </c>
      <c r="AD313" s="469">
        <v>0</v>
      </c>
      <c r="AE313" s="468">
        <v>0</v>
      </c>
      <c r="AF313" s="469">
        <v>1</v>
      </c>
      <c r="AG313" s="468">
        <v>1</v>
      </c>
      <c r="AH313" s="469">
        <v>0</v>
      </c>
      <c r="AI313" s="468">
        <v>1</v>
      </c>
      <c r="AJ313" s="469">
        <v>1</v>
      </c>
      <c r="AK313" s="468">
        <v>2</v>
      </c>
      <c r="AL313" s="469">
        <v>0</v>
      </c>
      <c r="AM313" s="470">
        <v>0</v>
      </c>
      <c r="AN313" s="471">
        <v>0</v>
      </c>
      <c r="AO313" s="446"/>
      <c r="AP313" s="447"/>
      <c r="AQ313" s="461">
        <v>3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15</v>
      </c>
      <c r="E314" s="465">
        <f t="shared" si="242"/>
        <v>3</v>
      </c>
      <c r="F314" s="486">
        <f t="shared" si="243"/>
        <v>12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0</v>
      </c>
      <c r="V314" s="469">
        <v>1</v>
      </c>
      <c r="W314" s="468">
        <v>0</v>
      </c>
      <c r="X314" s="469">
        <v>1</v>
      </c>
      <c r="Y314" s="468">
        <v>0</v>
      </c>
      <c r="Z314" s="469">
        <v>0</v>
      </c>
      <c r="AA314" s="468">
        <v>0</v>
      </c>
      <c r="AB314" s="469">
        <v>0</v>
      </c>
      <c r="AC314" s="468">
        <v>1</v>
      </c>
      <c r="AD314" s="469">
        <v>1</v>
      </c>
      <c r="AE314" s="468">
        <v>1</v>
      </c>
      <c r="AF314" s="469">
        <v>3</v>
      </c>
      <c r="AG314" s="468">
        <v>0</v>
      </c>
      <c r="AH314" s="469">
        <v>2</v>
      </c>
      <c r="AI314" s="468">
        <v>1</v>
      </c>
      <c r="AJ314" s="469">
        <v>4</v>
      </c>
      <c r="AK314" s="468">
        <v>0</v>
      </c>
      <c r="AL314" s="469">
        <v>0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7</v>
      </c>
      <c r="E315" s="465">
        <f t="shared" si="242"/>
        <v>5</v>
      </c>
      <c r="F315" s="486">
        <f t="shared" si="243"/>
        <v>2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0</v>
      </c>
      <c r="V315" s="476">
        <v>0</v>
      </c>
      <c r="W315" s="475">
        <v>1</v>
      </c>
      <c r="X315" s="476">
        <v>0</v>
      </c>
      <c r="Y315" s="475">
        <v>0</v>
      </c>
      <c r="Z315" s="476">
        <v>0</v>
      </c>
      <c r="AA315" s="475">
        <v>0</v>
      </c>
      <c r="AB315" s="476">
        <v>0</v>
      </c>
      <c r="AC315" s="475">
        <v>1</v>
      </c>
      <c r="AD315" s="476">
        <v>0</v>
      </c>
      <c r="AE315" s="475">
        <v>0</v>
      </c>
      <c r="AF315" s="476">
        <v>1</v>
      </c>
      <c r="AG315" s="475">
        <v>1</v>
      </c>
      <c r="AH315" s="476">
        <v>0</v>
      </c>
      <c r="AI315" s="475">
        <v>1</v>
      </c>
      <c r="AJ315" s="476">
        <v>1</v>
      </c>
      <c r="AK315" s="475">
        <v>1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3</v>
      </c>
      <c r="E316" s="465">
        <f t="shared" si="242"/>
        <v>3</v>
      </c>
      <c r="F316" s="486">
        <f t="shared" si="243"/>
        <v>0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0</v>
      </c>
      <c r="AG316" s="475">
        <v>0</v>
      </c>
      <c r="AH316" s="476">
        <v>0</v>
      </c>
      <c r="AI316" s="475">
        <v>0</v>
      </c>
      <c r="AJ316" s="476">
        <v>0</v>
      </c>
      <c r="AK316" s="475">
        <v>3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0</v>
      </c>
      <c r="E317" s="109">
        <f t="shared" si="242"/>
        <v>0</v>
      </c>
      <c r="F317" s="78">
        <f t="shared" si="243"/>
        <v>0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991"/>
      <c r="H318" s="992"/>
      <c r="I318" s="993"/>
      <c r="J318" s="992"/>
      <c r="K318" s="993"/>
      <c r="L318" s="992"/>
      <c r="M318" s="993"/>
      <c r="N318" s="992"/>
      <c r="O318" s="993"/>
      <c r="P318" s="992"/>
      <c r="Q318" s="993"/>
      <c r="R318" s="992"/>
      <c r="S318" s="993"/>
      <c r="T318" s="994"/>
      <c r="U318" s="993"/>
      <c r="V318" s="994"/>
      <c r="W318" s="993"/>
      <c r="X318" s="994"/>
      <c r="Y318" s="993"/>
      <c r="Z318" s="994"/>
      <c r="AA318" s="993"/>
      <c r="AB318" s="994"/>
      <c r="AC318" s="993"/>
      <c r="AD318" s="994"/>
      <c r="AE318" s="993"/>
      <c r="AF318" s="994"/>
      <c r="AG318" s="993"/>
      <c r="AH318" s="994"/>
      <c r="AI318" s="993"/>
      <c r="AJ318" s="994"/>
      <c r="AK318" s="991"/>
      <c r="AL318" s="995"/>
      <c r="AM318" s="993"/>
      <c r="AN318" s="996"/>
      <c r="AO318" s="991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34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991"/>
      <c r="H324" s="992"/>
      <c r="I324" s="993"/>
      <c r="J324" s="992"/>
      <c r="K324" s="993"/>
      <c r="L324" s="992"/>
      <c r="M324" s="993"/>
      <c r="N324" s="992"/>
      <c r="O324" s="993"/>
      <c r="P324" s="992"/>
      <c r="Q324" s="993"/>
      <c r="R324" s="992"/>
      <c r="S324" s="993"/>
      <c r="T324" s="994"/>
      <c r="U324" s="993"/>
      <c r="V324" s="994"/>
      <c r="W324" s="993"/>
      <c r="X324" s="994"/>
      <c r="Y324" s="993"/>
      <c r="Z324" s="994"/>
      <c r="AA324" s="993"/>
      <c r="AB324" s="994"/>
      <c r="AC324" s="993"/>
      <c r="AD324" s="994"/>
      <c r="AE324" s="993"/>
      <c r="AF324" s="994"/>
      <c r="AG324" s="993"/>
      <c r="AH324" s="994"/>
      <c r="AI324" s="993"/>
      <c r="AJ324" s="994"/>
      <c r="AK324" s="991"/>
      <c r="AL324" s="995"/>
      <c r="AM324" s="993"/>
      <c r="AN324" s="992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34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34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34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34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34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283</v>
      </c>
      <c r="E330" s="529">
        <f>SUM(G330++I330+K330+M330+O330+Q330+S330+U330+W330+Y330+AA330+AC330+AE330+AG330+AI330+AK330)</f>
        <v>110</v>
      </c>
      <c r="F330" s="267">
        <f>SUM(H330++J330+L330+N330+P330+R330+T330+V330+X330+Z330+AB330+AD330+AF330+AH330+AJ330+AL330)</f>
        <v>173</v>
      </c>
      <c r="G330" s="712">
        <f>G252+G264+G270+G276+G282+G312+G318+G324</f>
        <v>5</v>
      </c>
      <c r="H330" s="343">
        <f t="shared" ref="H330:N334" si="264">H252+H258+H264+H270+H276+H282+H306+H312+H318+H324</f>
        <v>8</v>
      </c>
      <c r="I330" s="712">
        <f t="shared" si="264"/>
        <v>2</v>
      </c>
      <c r="J330" s="343">
        <f t="shared" si="264"/>
        <v>0</v>
      </c>
      <c r="K330" s="712">
        <f t="shared" si="264"/>
        <v>0</v>
      </c>
      <c r="L330" s="343">
        <f>L252+L258+L264+L270+L276+L282+L306+L312+L318+L324</f>
        <v>2</v>
      </c>
      <c r="M330" s="712">
        <f t="shared" si="264"/>
        <v>3</v>
      </c>
      <c r="N330" s="343">
        <f t="shared" si="264"/>
        <v>3</v>
      </c>
      <c r="O330" s="712">
        <f t="shared" ref="O330:V334" si="265">O252+O258+O264+O270+O276+O282+O294+O312+O318+O324</f>
        <v>4</v>
      </c>
      <c r="P330" s="821">
        <f t="shared" si="265"/>
        <v>2</v>
      </c>
      <c r="Q330" s="712">
        <f t="shared" si="265"/>
        <v>3</v>
      </c>
      <c r="R330" s="821">
        <f t="shared" si="265"/>
        <v>6</v>
      </c>
      <c r="S330" s="712">
        <f t="shared" si="265"/>
        <v>6</v>
      </c>
      <c r="T330" s="821">
        <f t="shared" si="265"/>
        <v>3</v>
      </c>
      <c r="U330" s="712">
        <f t="shared" si="265"/>
        <v>8</v>
      </c>
      <c r="V330" s="822">
        <f t="shared" si="265"/>
        <v>20</v>
      </c>
      <c r="W330" s="712">
        <f>W252+W258+W264+W270+W276+W282+W288+W294+W300+W306+W312+W318+W324</f>
        <v>24</v>
      </c>
      <c r="X330" s="821">
        <f t="shared" ref="X330:AN334" si="266">X252+X258+X264+X270+X276+X282+X288+X294+X300+X306+X312+X318+X324</f>
        <v>17</v>
      </c>
      <c r="Y330" s="712">
        <f>Y252+Y258+Y264+Y270+Y276+Y282+Y288+Y294+Y300+Y306+Y312+Y318+Y324</f>
        <v>4</v>
      </c>
      <c r="Z330" s="821">
        <f t="shared" si="266"/>
        <v>13</v>
      </c>
      <c r="AA330" s="712">
        <f t="shared" si="266"/>
        <v>10</v>
      </c>
      <c r="AB330" s="821">
        <f t="shared" si="266"/>
        <v>23</v>
      </c>
      <c r="AC330" s="712">
        <f t="shared" si="266"/>
        <v>10</v>
      </c>
      <c r="AD330" s="821">
        <f t="shared" si="266"/>
        <v>16</v>
      </c>
      <c r="AE330" s="712">
        <f t="shared" si="266"/>
        <v>14</v>
      </c>
      <c r="AF330" s="821">
        <f t="shared" si="266"/>
        <v>25</v>
      </c>
      <c r="AG330" s="712">
        <f t="shared" si="266"/>
        <v>6</v>
      </c>
      <c r="AH330" s="821">
        <f t="shared" si="266"/>
        <v>12</v>
      </c>
      <c r="AI330" s="712">
        <f t="shared" si="266"/>
        <v>10</v>
      </c>
      <c r="AJ330" s="821">
        <f t="shared" si="266"/>
        <v>20</v>
      </c>
      <c r="AK330" s="712">
        <f t="shared" si="266"/>
        <v>1</v>
      </c>
      <c r="AL330" s="530">
        <f t="shared" si="266"/>
        <v>3</v>
      </c>
      <c r="AM330" s="821">
        <f t="shared" si="266"/>
        <v>0</v>
      </c>
      <c r="AN330" s="821">
        <f t="shared" si="266"/>
        <v>0</v>
      </c>
      <c r="AO330" s="501">
        <f>SUM(AO252+AO258+AO264+AO270+AO276+AO282+AO288+AO294+AO300+AO306+AO312+AO318)</f>
        <v>0</v>
      </c>
      <c r="AP330" s="372">
        <f>SUM(AP252+AP258+AP264+AP270+AP276+AP282+AP288+AP294+AP300+AP306+AP312+AP318)</f>
        <v>0</v>
      </c>
      <c r="AQ330" s="343">
        <f t="shared" ref="AQ330:AR331" si="267">AQ252+AQ258+AQ264+AQ270+AQ276+AQ282+AQ288+AQ294+AQ300+AQ306+AQ312+AQ318+AQ324</f>
        <v>49</v>
      </c>
      <c r="AR330" s="343">
        <f t="shared" si="267"/>
        <v>0</v>
      </c>
      <c r="AS330" s="267">
        <f>SUM(AS264,AS276)</f>
        <v>0</v>
      </c>
      <c r="AT330" s="712">
        <f t="shared" ref="AT330:AX331" si="268">AT252+AT258+AT264+AT270+AT276+AT282+AT288+AT294+AT300+AT306+AT312+AT318+AT324</f>
        <v>8</v>
      </c>
      <c r="AU330" s="822">
        <f t="shared" si="268"/>
        <v>0</v>
      </c>
      <c r="AV330" s="823"/>
      <c r="AW330" s="712">
        <f t="shared" si="268"/>
        <v>0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859</v>
      </c>
      <c r="E331" s="531">
        <f t="shared" ref="E331:F335" si="270">SUM(G331++I331+K331+M331+O331+Q331+S331+U331+W331+Y331+AA331+AC331+AE331+AG331+AI331+AK331)</f>
        <v>355</v>
      </c>
      <c r="F331" s="532">
        <f t="shared" si="270"/>
        <v>504</v>
      </c>
      <c r="G331" s="464">
        <f>G253+G265+G271+G277+G283+G313+G319+G325</f>
        <v>7</v>
      </c>
      <c r="H331" s="533">
        <f t="shared" si="264"/>
        <v>7</v>
      </c>
      <c r="I331" s="464">
        <f t="shared" si="264"/>
        <v>3</v>
      </c>
      <c r="J331" s="533">
        <f t="shared" si="264"/>
        <v>1</v>
      </c>
      <c r="K331" s="464">
        <f>K253+K259+K265+K271+K277+K283+K307+K313+K319+K325</f>
        <v>6</v>
      </c>
      <c r="L331" s="533">
        <f t="shared" si="264"/>
        <v>6</v>
      </c>
      <c r="M331" s="464">
        <f t="shared" si="264"/>
        <v>3</v>
      </c>
      <c r="N331" s="533">
        <f t="shared" si="264"/>
        <v>3</v>
      </c>
      <c r="O331" s="501">
        <f>O253+O259+O265+O271+O277+O283+O295+O313+O319+O325</f>
        <v>10</v>
      </c>
      <c r="P331" s="343">
        <f t="shared" si="265"/>
        <v>4</v>
      </c>
      <c r="Q331" s="501">
        <f t="shared" si="265"/>
        <v>11</v>
      </c>
      <c r="R331" s="343">
        <f t="shared" si="265"/>
        <v>4</v>
      </c>
      <c r="S331" s="501">
        <f t="shared" si="265"/>
        <v>18</v>
      </c>
      <c r="T331" s="343">
        <f t="shared" si="265"/>
        <v>17</v>
      </c>
      <c r="U331" s="501">
        <f t="shared" si="265"/>
        <v>48</v>
      </c>
      <c r="V331" s="372">
        <f t="shared" si="265"/>
        <v>54</v>
      </c>
      <c r="W331" s="464">
        <f>W253+W259+W265+W271+W277+W283+W289+W295+W301+W307+W313+W319+W325</f>
        <v>100</v>
      </c>
      <c r="X331" s="533">
        <f t="shared" si="266"/>
        <v>105</v>
      </c>
      <c r="Y331" s="464">
        <f t="shared" si="266"/>
        <v>24</v>
      </c>
      <c r="Z331" s="533">
        <f t="shared" si="266"/>
        <v>43</v>
      </c>
      <c r="AA331" s="464">
        <f t="shared" si="266"/>
        <v>25</v>
      </c>
      <c r="AB331" s="533">
        <f t="shared" si="266"/>
        <v>57</v>
      </c>
      <c r="AC331" s="464">
        <f t="shared" si="266"/>
        <v>10</v>
      </c>
      <c r="AD331" s="533">
        <f t="shared" si="266"/>
        <v>51</v>
      </c>
      <c r="AE331" s="464">
        <f t="shared" si="266"/>
        <v>26</v>
      </c>
      <c r="AF331" s="533">
        <f t="shared" si="266"/>
        <v>59</v>
      </c>
      <c r="AG331" s="464">
        <f t="shared" si="266"/>
        <v>22</v>
      </c>
      <c r="AH331" s="533">
        <f t="shared" si="266"/>
        <v>23</v>
      </c>
      <c r="AI331" s="464">
        <f t="shared" si="266"/>
        <v>30</v>
      </c>
      <c r="AJ331" s="533">
        <f t="shared" si="266"/>
        <v>47</v>
      </c>
      <c r="AK331" s="464">
        <f t="shared" si="266"/>
        <v>12</v>
      </c>
      <c r="AL331" s="534">
        <f t="shared" si="266"/>
        <v>23</v>
      </c>
      <c r="AM331" s="533">
        <f t="shared" si="266"/>
        <v>0</v>
      </c>
      <c r="AN331" s="533">
        <f t="shared" si="266"/>
        <v>0</v>
      </c>
      <c r="AO331" s="535"/>
      <c r="AP331" s="536"/>
      <c r="AQ331" s="533">
        <f t="shared" si="267"/>
        <v>102</v>
      </c>
      <c r="AR331" s="533">
        <f t="shared" si="267"/>
        <v>0</v>
      </c>
      <c r="AS331" s="537">
        <f>SUM(AS277+ AS265)</f>
        <v>0</v>
      </c>
      <c r="AT331" s="464">
        <f t="shared" si="268"/>
        <v>28</v>
      </c>
      <c r="AU331" s="296">
        <f t="shared" si="268"/>
        <v>0</v>
      </c>
      <c r="AV331" s="351"/>
      <c r="AW331" s="464">
        <f t="shared" si="268"/>
        <v>0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255</v>
      </c>
      <c r="E332" s="531">
        <f t="shared" si="270"/>
        <v>95</v>
      </c>
      <c r="F332" s="532">
        <f t="shared" si="270"/>
        <v>160</v>
      </c>
      <c r="G332" s="464">
        <f>G254+G266+G272+G278+G284+G314+G320+G326</f>
        <v>4</v>
      </c>
      <c r="H332" s="533">
        <f t="shared" si="264"/>
        <v>7</v>
      </c>
      <c r="I332" s="464">
        <f t="shared" si="264"/>
        <v>1</v>
      </c>
      <c r="J332" s="533">
        <f t="shared" si="264"/>
        <v>1</v>
      </c>
      <c r="K332" s="464">
        <f t="shared" si="264"/>
        <v>0</v>
      </c>
      <c r="L332" s="533">
        <f t="shared" si="264"/>
        <v>2</v>
      </c>
      <c r="M332" s="464">
        <f t="shared" si="264"/>
        <v>2</v>
      </c>
      <c r="N332" s="533">
        <f t="shared" si="264"/>
        <v>0</v>
      </c>
      <c r="O332" s="501">
        <f t="shared" si="265"/>
        <v>1</v>
      </c>
      <c r="P332" s="343">
        <f t="shared" si="265"/>
        <v>1</v>
      </c>
      <c r="Q332" s="501">
        <f t="shared" si="265"/>
        <v>2</v>
      </c>
      <c r="R332" s="343">
        <f t="shared" si="265"/>
        <v>1</v>
      </c>
      <c r="S332" s="501">
        <f t="shared" si="265"/>
        <v>2</v>
      </c>
      <c r="T332" s="343">
        <f t="shared" si="265"/>
        <v>3</v>
      </c>
      <c r="U332" s="501">
        <f t="shared" si="265"/>
        <v>12</v>
      </c>
      <c r="V332" s="372">
        <f t="shared" si="265"/>
        <v>16</v>
      </c>
      <c r="W332" s="464">
        <f>W254+W260+W266+W272+W278+W284+W290+W296+W302+W308+W314+W320+W326</f>
        <v>22</v>
      </c>
      <c r="X332" s="533">
        <f t="shared" si="266"/>
        <v>20</v>
      </c>
      <c r="Y332" s="464">
        <f t="shared" si="266"/>
        <v>4</v>
      </c>
      <c r="Z332" s="533">
        <f t="shared" si="266"/>
        <v>12</v>
      </c>
      <c r="AA332" s="464">
        <f t="shared" si="266"/>
        <v>10</v>
      </c>
      <c r="AB332" s="533">
        <f t="shared" si="266"/>
        <v>22</v>
      </c>
      <c r="AC332" s="464">
        <f t="shared" si="266"/>
        <v>6</v>
      </c>
      <c r="AD332" s="533">
        <f t="shared" si="266"/>
        <v>15</v>
      </c>
      <c r="AE332" s="464">
        <f t="shared" si="266"/>
        <v>13</v>
      </c>
      <c r="AF332" s="533">
        <f t="shared" si="266"/>
        <v>24</v>
      </c>
      <c r="AG332" s="464">
        <f t="shared" si="266"/>
        <v>6</v>
      </c>
      <c r="AH332" s="533">
        <f t="shared" si="266"/>
        <v>14</v>
      </c>
      <c r="AI332" s="464">
        <f t="shared" si="266"/>
        <v>9</v>
      </c>
      <c r="AJ332" s="533">
        <f t="shared" si="266"/>
        <v>18</v>
      </c>
      <c r="AK332" s="464">
        <f t="shared" si="266"/>
        <v>1</v>
      </c>
      <c r="AL332" s="534">
        <f t="shared" si="266"/>
        <v>4</v>
      </c>
      <c r="AM332" s="533">
        <f t="shared" si="266"/>
        <v>0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1">SUM(AT254+AT260+AT266+AT272+AT278+AT284+AT290+AT296+AT302+AT308+AT314+AT320+AT326)</f>
        <v>3</v>
      </c>
      <c r="AU332" s="296">
        <f t="shared" si="271"/>
        <v>0</v>
      </c>
      <c r="AV332" s="351"/>
      <c r="AW332" s="464">
        <f t="shared" si="271"/>
        <v>0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245</v>
      </c>
      <c r="E333" s="531">
        <f t="shared" si="270"/>
        <v>94</v>
      </c>
      <c r="F333" s="532">
        <f t="shared" si="270"/>
        <v>151</v>
      </c>
      <c r="G333" s="464">
        <f>G255+G267+G273+G279+G285+G315+G321+G327</f>
        <v>6</v>
      </c>
      <c r="H333" s="533">
        <f t="shared" si="264"/>
        <v>6</v>
      </c>
      <c r="I333" s="464">
        <f t="shared" si="264"/>
        <v>2</v>
      </c>
      <c r="J333" s="533">
        <f t="shared" si="264"/>
        <v>1</v>
      </c>
      <c r="K333" s="464">
        <f t="shared" si="264"/>
        <v>1</v>
      </c>
      <c r="L333" s="533">
        <f t="shared" si="264"/>
        <v>1</v>
      </c>
      <c r="M333" s="464">
        <f t="shared" si="264"/>
        <v>0</v>
      </c>
      <c r="N333" s="533">
        <f t="shared" si="264"/>
        <v>2</v>
      </c>
      <c r="O333" s="501">
        <f>O255+O261+O267+O273+O279+O285+O297+O315+O321+O327</f>
        <v>2</v>
      </c>
      <c r="P333" s="343">
        <f>P255+P261+P267+P273+P279+P285+P297+P315+P321+P327</f>
        <v>2</v>
      </c>
      <c r="Q333" s="501">
        <f t="shared" si="265"/>
        <v>2</v>
      </c>
      <c r="R333" s="343">
        <f t="shared" si="265"/>
        <v>1</v>
      </c>
      <c r="S333" s="501">
        <f t="shared" si="265"/>
        <v>7</v>
      </c>
      <c r="T333" s="343">
        <f t="shared" si="265"/>
        <v>4</v>
      </c>
      <c r="U333" s="501">
        <f t="shared" si="265"/>
        <v>9</v>
      </c>
      <c r="V333" s="372">
        <f t="shared" si="265"/>
        <v>8</v>
      </c>
      <c r="W333" s="464">
        <f>W255+W261+W267+W273+W279+W285+W291+W297+W303+W309+W315+W321+W327</f>
        <v>17</v>
      </c>
      <c r="X333" s="533">
        <f t="shared" si="266"/>
        <v>17</v>
      </c>
      <c r="Y333" s="464">
        <f t="shared" si="266"/>
        <v>8</v>
      </c>
      <c r="Z333" s="533">
        <f t="shared" si="266"/>
        <v>12</v>
      </c>
      <c r="AA333" s="464">
        <f t="shared" si="266"/>
        <v>7</v>
      </c>
      <c r="AB333" s="533">
        <f t="shared" si="266"/>
        <v>16</v>
      </c>
      <c r="AC333" s="464">
        <f t="shared" si="266"/>
        <v>4</v>
      </c>
      <c r="AD333" s="533">
        <f t="shared" si="266"/>
        <v>25</v>
      </c>
      <c r="AE333" s="464">
        <f t="shared" si="266"/>
        <v>11</v>
      </c>
      <c r="AF333" s="533">
        <f t="shared" si="266"/>
        <v>19</v>
      </c>
      <c r="AG333" s="464">
        <f t="shared" si="266"/>
        <v>8</v>
      </c>
      <c r="AH333" s="533">
        <f t="shared" si="266"/>
        <v>10</v>
      </c>
      <c r="AI333" s="464">
        <f t="shared" si="266"/>
        <v>5</v>
      </c>
      <c r="AJ333" s="533">
        <f t="shared" si="266"/>
        <v>18</v>
      </c>
      <c r="AK333" s="464">
        <f t="shared" si="266"/>
        <v>5</v>
      </c>
      <c r="AL333" s="534">
        <f t="shared" si="266"/>
        <v>9</v>
      </c>
      <c r="AM333" s="533">
        <f t="shared" si="266"/>
        <v>0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8</v>
      </c>
      <c r="AU333" s="296">
        <f t="shared" si="272"/>
        <v>0</v>
      </c>
      <c r="AV333" s="296">
        <f>AV255+AV261+AV267+AV273+AV279+AV285+AV291+AV297+AV303+AV309+AV315+AV321+AV327</f>
        <v>0</v>
      </c>
      <c r="AW333" s="464">
        <f t="shared" si="272"/>
        <v>0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94</v>
      </c>
      <c r="E334" s="531">
        <f t="shared" si="270"/>
        <v>44</v>
      </c>
      <c r="F334" s="532">
        <f t="shared" si="270"/>
        <v>50</v>
      </c>
      <c r="G334" s="464">
        <f>G256+G268+G274+G280+G286+G316+G322+G328</f>
        <v>0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0</v>
      </c>
      <c r="P334" s="343">
        <f t="shared" si="265"/>
        <v>0</v>
      </c>
      <c r="Q334" s="501">
        <f t="shared" si="265"/>
        <v>0</v>
      </c>
      <c r="R334" s="343">
        <f t="shared" si="265"/>
        <v>0</v>
      </c>
      <c r="S334" s="501">
        <f t="shared" si="265"/>
        <v>1</v>
      </c>
      <c r="T334" s="343">
        <f t="shared" si="265"/>
        <v>1</v>
      </c>
      <c r="U334" s="501">
        <f t="shared" si="265"/>
        <v>6</v>
      </c>
      <c r="V334" s="372">
        <f t="shared" si="265"/>
        <v>6</v>
      </c>
      <c r="W334" s="464">
        <f>W256+W262+W268+W274+W280+W286+W292+W298+W304+W310+W316+W322+W328</f>
        <v>22</v>
      </c>
      <c r="X334" s="533">
        <f t="shared" si="266"/>
        <v>12</v>
      </c>
      <c r="Y334" s="464">
        <f t="shared" si="266"/>
        <v>6</v>
      </c>
      <c r="Z334" s="533">
        <f t="shared" si="266"/>
        <v>8</v>
      </c>
      <c r="AA334" s="464">
        <f t="shared" si="266"/>
        <v>0</v>
      </c>
      <c r="AB334" s="533">
        <f t="shared" si="266"/>
        <v>4</v>
      </c>
      <c r="AC334" s="464">
        <f t="shared" si="266"/>
        <v>1</v>
      </c>
      <c r="AD334" s="533">
        <f t="shared" si="266"/>
        <v>4</v>
      </c>
      <c r="AE334" s="464">
        <f t="shared" si="266"/>
        <v>2</v>
      </c>
      <c r="AF334" s="533">
        <f t="shared" si="266"/>
        <v>4</v>
      </c>
      <c r="AG334" s="464">
        <f t="shared" si="266"/>
        <v>1</v>
      </c>
      <c r="AH334" s="533">
        <f t="shared" si="266"/>
        <v>1</v>
      </c>
      <c r="AI334" s="464">
        <f t="shared" si="266"/>
        <v>2</v>
      </c>
      <c r="AJ334" s="533">
        <f t="shared" si="266"/>
        <v>6</v>
      </c>
      <c r="AK334" s="464">
        <f t="shared" si="266"/>
        <v>3</v>
      </c>
      <c r="AL334" s="534">
        <f t="shared" si="266"/>
        <v>4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0</v>
      </c>
      <c r="AU334" s="296">
        <f t="shared" si="273"/>
        <v>0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0</v>
      </c>
      <c r="E335" s="538">
        <f t="shared" si="270"/>
        <v>0</v>
      </c>
      <c r="F335" s="539">
        <f t="shared" si="270"/>
        <v>0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0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32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33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32" t="s">
        <v>15</v>
      </c>
      <c r="J338" s="1546"/>
      <c r="K338" s="1632" t="s">
        <v>16</v>
      </c>
      <c r="L338" s="1546"/>
      <c r="M338" s="1632" t="s">
        <v>17</v>
      </c>
      <c r="N338" s="1546"/>
      <c r="O338" s="1632" t="s">
        <v>18</v>
      </c>
      <c r="P338" s="1546"/>
      <c r="Q338" s="1632" t="s">
        <v>19</v>
      </c>
      <c r="R338" s="1546"/>
      <c r="S338" s="1632" t="s">
        <v>20</v>
      </c>
      <c r="T338" s="1546"/>
      <c r="U338" s="1632" t="s">
        <v>21</v>
      </c>
      <c r="V338" s="1546"/>
      <c r="W338" s="1632" t="s">
        <v>22</v>
      </c>
      <c r="X338" s="1546"/>
      <c r="Y338" s="1632" t="s">
        <v>23</v>
      </c>
      <c r="Z338" s="1550"/>
      <c r="AA338" s="1632" t="s">
        <v>24</v>
      </c>
      <c r="AB338" s="1550"/>
      <c r="AC338" s="1632" t="s">
        <v>286</v>
      </c>
      <c r="AD338" s="1550"/>
      <c r="AE338" s="1632" t="s">
        <v>287</v>
      </c>
      <c r="AF338" s="1550"/>
      <c r="AG338" s="1632" t="s">
        <v>288</v>
      </c>
      <c r="AH338" s="1550"/>
      <c r="AI338" s="1632" t="s">
        <v>289</v>
      </c>
      <c r="AJ338" s="1550"/>
      <c r="AK338" s="1632" t="s">
        <v>29</v>
      </c>
      <c r="AL338" s="1550"/>
      <c r="AM338" s="1632" t="s">
        <v>30</v>
      </c>
      <c r="AN338" s="1550"/>
      <c r="AO338" s="1632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999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32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7701</v>
      </c>
      <c r="B384" s="561">
        <f>SUM(CO12:CZ344)</f>
        <v>2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CB18E550-A18E-4037-A050-46625C6D6FF2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144714DE-BCAD-47DC-8C87-F4A87F4C99F1}">
      <formula1>0</formula1>
      <formula2>9.99999999999999E+38</formula2>
    </dataValidation>
    <dataValidation type="whole" allowBlank="1" showInputMessage="1" showErrorMessage="1" sqref="G202:X203 C347:E357" xr:uid="{D54FB00B-ED5D-48EB-8F28-1DCAA1F7D55B}">
      <formula1>0</formula1>
      <formula2>9.99999999999999E+42</formula2>
    </dataValidation>
    <dataValidation type="whole" allowBlank="1" showInputMessage="1" showErrorMessage="1" sqref="E179:E191 F192:F200" xr:uid="{663B766B-BF10-4806-BA7A-B28838E81726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BECB67F9-0E50-405D-B143-4FE63005FB09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35F9C783-D064-43E0-B6B4-E2F071E6BE14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114DE8F9-50AA-45D7-AA28-01DFBE029495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C60B380F-56DF-4EDE-83D9-C401FCCB5824}">
      <formula1>0</formula1>
    </dataValidation>
    <dataValidation type="whole" operator="greaterThanOrEqual" allowBlank="1" showInputMessage="1" showErrorMessage="1" sqref="J71:N81 E71:H81" xr:uid="{69ABDCFE-0456-4E3F-9A14-7169CC40016C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17400341-69B5-45F4-9014-9C7EC3E4E45B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I384"/>
  <sheetViews>
    <sheetView workbookViewId="0">
      <selection activeCell="D12" sqref="D12:D17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32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633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47" t="s">
        <v>14</v>
      </c>
      <c r="H10" s="1557"/>
      <c r="I10" s="1632" t="s">
        <v>15</v>
      </c>
      <c r="J10" s="1546"/>
      <c r="K10" s="1553" t="s">
        <v>16</v>
      </c>
      <c r="L10" s="1546"/>
      <c r="M10" s="1632" t="s">
        <v>17</v>
      </c>
      <c r="N10" s="1546"/>
      <c r="O10" s="1632" t="s">
        <v>18</v>
      </c>
      <c r="P10" s="1546"/>
      <c r="Q10" s="1632" t="s">
        <v>19</v>
      </c>
      <c r="R10" s="1546"/>
      <c r="S10" s="1632" t="s">
        <v>20</v>
      </c>
      <c r="T10" s="1546"/>
      <c r="U10" s="1632" t="s">
        <v>21</v>
      </c>
      <c r="V10" s="1546"/>
      <c r="W10" s="1632" t="s">
        <v>22</v>
      </c>
      <c r="X10" s="1546"/>
      <c r="Y10" s="1632" t="s">
        <v>23</v>
      </c>
      <c r="Z10" s="1550"/>
      <c r="AA10" s="1632" t="s">
        <v>24</v>
      </c>
      <c r="AB10" s="1550"/>
      <c r="AC10" s="1632" t="s">
        <v>25</v>
      </c>
      <c r="AD10" s="1550"/>
      <c r="AE10" s="1632" t="s">
        <v>26</v>
      </c>
      <c r="AF10" s="1550"/>
      <c r="AG10" s="1632" t="s">
        <v>27</v>
      </c>
      <c r="AH10" s="1550"/>
      <c r="AI10" s="1632" t="s">
        <v>28</v>
      </c>
      <c r="AJ10" s="1550"/>
      <c r="AK10" s="1632" t="s">
        <v>29</v>
      </c>
      <c r="AL10" s="1550"/>
      <c r="AM10" s="1632" t="s">
        <v>30</v>
      </c>
      <c r="AN10" s="1550"/>
      <c r="AO10" s="1632" t="s">
        <v>31</v>
      </c>
      <c r="AP10" s="1651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1000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998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269</v>
      </c>
      <c r="E12" s="15">
        <f>SUM(G12+I12+K12+M12+O12+Q12+S12+U12+W12+Y12+AA12+AC12+AE12+AG12+AI12+AK12+AM12+AO12)</f>
        <v>112</v>
      </c>
      <c r="F12" s="16">
        <f>SUM(H12+J12+L12+N12+P12+R12+T12+V12+X12+Z12+AB12+AD12+AF12+AH12+AJ12+AL12+AN12+AP12)</f>
        <v>157</v>
      </c>
      <c r="G12" s="17">
        <v>2</v>
      </c>
      <c r="H12" s="18">
        <v>5</v>
      </c>
      <c r="I12" s="17">
        <v>1</v>
      </c>
      <c r="J12" s="18">
        <v>1</v>
      </c>
      <c r="K12" s="17">
        <v>0</v>
      </c>
      <c r="L12" s="18">
        <v>0</v>
      </c>
      <c r="M12" s="17">
        <v>1</v>
      </c>
      <c r="N12" s="18">
        <v>2</v>
      </c>
      <c r="O12" s="17">
        <v>2</v>
      </c>
      <c r="P12" s="18">
        <v>3</v>
      </c>
      <c r="Q12" s="17">
        <v>4</v>
      </c>
      <c r="R12" s="19">
        <v>1</v>
      </c>
      <c r="S12" s="17">
        <v>4</v>
      </c>
      <c r="T12" s="19">
        <v>1</v>
      </c>
      <c r="U12" s="17">
        <v>2</v>
      </c>
      <c r="V12" s="19">
        <v>2</v>
      </c>
      <c r="W12" s="17">
        <v>7</v>
      </c>
      <c r="X12" s="19">
        <v>3</v>
      </c>
      <c r="Y12" s="17">
        <v>20</v>
      </c>
      <c r="Z12" s="19">
        <v>16</v>
      </c>
      <c r="AA12" s="17">
        <v>14</v>
      </c>
      <c r="AB12" s="19">
        <v>24</v>
      </c>
      <c r="AC12" s="17">
        <v>17</v>
      </c>
      <c r="AD12" s="19">
        <v>15</v>
      </c>
      <c r="AE12" s="17">
        <v>7</v>
      </c>
      <c r="AF12" s="19">
        <v>18</v>
      </c>
      <c r="AG12" s="17">
        <v>8</v>
      </c>
      <c r="AH12" s="19">
        <v>18</v>
      </c>
      <c r="AI12" s="17">
        <v>10</v>
      </c>
      <c r="AJ12" s="19">
        <v>23</v>
      </c>
      <c r="AK12" s="17">
        <v>4</v>
      </c>
      <c r="AL12" s="19">
        <v>4</v>
      </c>
      <c r="AM12" s="17">
        <v>6</v>
      </c>
      <c r="AN12" s="19">
        <v>16</v>
      </c>
      <c r="AO12" s="17">
        <v>3</v>
      </c>
      <c r="AP12" s="20">
        <v>5</v>
      </c>
      <c r="AQ12" s="21">
        <v>0</v>
      </c>
      <c r="AR12" s="22">
        <v>0</v>
      </c>
      <c r="AS12" s="22">
        <v>0</v>
      </c>
      <c r="AT12" s="22">
        <v>6</v>
      </c>
      <c r="AU12" s="22">
        <v>0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629</v>
      </c>
      <c r="E13" s="563">
        <f t="shared" ref="E13:F15" si="6">SUM(G13+I13+K13+M13+O13+Q13+S13+U13+W13+Y13+AA13+AC13+AE13+AG13+AI13+AK13+AM13+AO13)</f>
        <v>259</v>
      </c>
      <c r="F13" s="564">
        <f t="shared" si="6"/>
        <v>370</v>
      </c>
      <c r="G13" s="558">
        <v>3</v>
      </c>
      <c r="H13" s="25">
        <v>4</v>
      </c>
      <c r="I13" s="558">
        <v>1</v>
      </c>
      <c r="J13" s="25">
        <v>0</v>
      </c>
      <c r="K13" s="558">
        <v>0</v>
      </c>
      <c r="L13" s="25">
        <v>0</v>
      </c>
      <c r="M13" s="558">
        <v>1</v>
      </c>
      <c r="N13" s="25">
        <v>1</v>
      </c>
      <c r="O13" s="558">
        <v>6</v>
      </c>
      <c r="P13" s="25">
        <v>5</v>
      </c>
      <c r="Q13" s="558">
        <v>2</v>
      </c>
      <c r="R13" s="548">
        <v>2</v>
      </c>
      <c r="S13" s="558">
        <v>11</v>
      </c>
      <c r="T13" s="548">
        <v>2</v>
      </c>
      <c r="U13" s="558">
        <v>4</v>
      </c>
      <c r="V13" s="548">
        <v>5</v>
      </c>
      <c r="W13" s="558">
        <v>13</v>
      </c>
      <c r="X13" s="548">
        <v>8</v>
      </c>
      <c r="Y13" s="558">
        <v>27</v>
      </c>
      <c r="Z13" s="548">
        <v>21</v>
      </c>
      <c r="AA13" s="558">
        <v>69</v>
      </c>
      <c r="AB13" s="548">
        <v>64</v>
      </c>
      <c r="AC13" s="558">
        <v>26</v>
      </c>
      <c r="AD13" s="548">
        <v>41</v>
      </c>
      <c r="AE13" s="558">
        <v>15</v>
      </c>
      <c r="AF13" s="548">
        <v>62</v>
      </c>
      <c r="AG13" s="558">
        <v>13</v>
      </c>
      <c r="AH13" s="548">
        <v>39</v>
      </c>
      <c r="AI13" s="558">
        <v>16</v>
      </c>
      <c r="AJ13" s="548">
        <v>51</v>
      </c>
      <c r="AK13" s="558">
        <v>21</v>
      </c>
      <c r="AL13" s="548">
        <v>16</v>
      </c>
      <c r="AM13" s="558">
        <v>21</v>
      </c>
      <c r="AN13" s="548">
        <v>32</v>
      </c>
      <c r="AO13" s="558">
        <v>10</v>
      </c>
      <c r="AP13" s="549">
        <v>17</v>
      </c>
      <c r="AQ13" s="550">
        <v>0</v>
      </c>
      <c r="AR13" s="559">
        <v>3</v>
      </c>
      <c r="AS13" s="559">
        <v>0</v>
      </c>
      <c r="AT13" s="559">
        <v>25</v>
      </c>
      <c r="AU13" s="559">
        <v>0</v>
      </c>
      <c r="AV13" s="559">
        <v>0</v>
      </c>
      <c r="AW13" s="559">
        <v>0</v>
      </c>
      <c r="AX13" s="25">
        <v>1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10</v>
      </c>
      <c r="E14" s="563">
        <f t="shared" si="6"/>
        <v>5</v>
      </c>
      <c r="F14" s="564">
        <f t="shared" si="6"/>
        <v>5</v>
      </c>
      <c r="G14" s="558">
        <v>0</v>
      </c>
      <c r="H14" s="25">
        <v>0</v>
      </c>
      <c r="I14" s="558">
        <v>1</v>
      </c>
      <c r="J14" s="25">
        <v>0</v>
      </c>
      <c r="K14" s="558">
        <v>0</v>
      </c>
      <c r="L14" s="25">
        <v>0</v>
      </c>
      <c r="M14" s="558">
        <v>1</v>
      </c>
      <c r="N14" s="548">
        <v>0</v>
      </c>
      <c r="O14" s="558">
        <v>0</v>
      </c>
      <c r="P14" s="548">
        <v>1</v>
      </c>
      <c r="Q14" s="558">
        <v>1</v>
      </c>
      <c r="R14" s="548">
        <v>0</v>
      </c>
      <c r="S14" s="558">
        <v>0</v>
      </c>
      <c r="T14" s="548">
        <v>0</v>
      </c>
      <c r="U14" s="558">
        <v>0</v>
      </c>
      <c r="V14" s="548">
        <v>0</v>
      </c>
      <c r="W14" s="558">
        <v>2</v>
      </c>
      <c r="X14" s="548">
        <v>1</v>
      </c>
      <c r="Y14" s="558">
        <v>0</v>
      </c>
      <c r="Z14" s="548">
        <v>1</v>
      </c>
      <c r="AA14" s="558">
        <v>0</v>
      </c>
      <c r="AB14" s="548">
        <v>0</v>
      </c>
      <c r="AC14" s="558">
        <v>0</v>
      </c>
      <c r="AD14" s="548">
        <v>0</v>
      </c>
      <c r="AE14" s="558">
        <v>0</v>
      </c>
      <c r="AF14" s="548">
        <v>1</v>
      </c>
      <c r="AG14" s="558">
        <v>0</v>
      </c>
      <c r="AH14" s="548">
        <v>1</v>
      </c>
      <c r="AI14" s="558">
        <v>0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3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200</v>
      </c>
      <c r="E15" s="563">
        <f t="shared" si="6"/>
        <v>75</v>
      </c>
      <c r="F15" s="564">
        <f t="shared" si="6"/>
        <v>125</v>
      </c>
      <c r="G15" s="558">
        <v>1</v>
      </c>
      <c r="H15" s="25">
        <v>0</v>
      </c>
      <c r="I15" s="558">
        <v>0</v>
      </c>
      <c r="J15" s="25">
        <v>1</v>
      </c>
      <c r="K15" s="558">
        <v>1</v>
      </c>
      <c r="L15" s="25">
        <v>0</v>
      </c>
      <c r="M15" s="558">
        <v>0</v>
      </c>
      <c r="N15" s="548">
        <v>1</v>
      </c>
      <c r="O15" s="558">
        <v>1</v>
      </c>
      <c r="P15" s="548">
        <v>1</v>
      </c>
      <c r="Q15" s="558">
        <v>1</v>
      </c>
      <c r="R15" s="548">
        <v>1</v>
      </c>
      <c r="S15" s="558">
        <v>1</v>
      </c>
      <c r="T15" s="548">
        <v>0</v>
      </c>
      <c r="U15" s="558">
        <v>4</v>
      </c>
      <c r="V15" s="548">
        <v>2</v>
      </c>
      <c r="W15" s="558">
        <v>4</v>
      </c>
      <c r="X15" s="548">
        <v>4</v>
      </c>
      <c r="Y15" s="558">
        <v>6</v>
      </c>
      <c r="Z15" s="548">
        <v>9</v>
      </c>
      <c r="AA15" s="558">
        <v>15</v>
      </c>
      <c r="AB15" s="548">
        <v>17</v>
      </c>
      <c r="AC15" s="558">
        <v>8</v>
      </c>
      <c r="AD15" s="548">
        <v>20</v>
      </c>
      <c r="AE15" s="558">
        <v>7</v>
      </c>
      <c r="AF15" s="548">
        <v>18</v>
      </c>
      <c r="AG15" s="558">
        <v>7</v>
      </c>
      <c r="AH15" s="548">
        <v>19</v>
      </c>
      <c r="AI15" s="558">
        <v>4</v>
      </c>
      <c r="AJ15" s="548">
        <v>13</v>
      </c>
      <c r="AK15" s="558">
        <v>6</v>
      </c>
      <c r="AL15" s="548">
        <v>8</v>
      </c>
      <c r="AM15" s="558">
        <v>3</v>
      </c>
      <c r="AN15" s="548">
        <v>8</v>
      </c>
      <c r="AO15" s="558">
        <v>6</v>
      </c>
      <c r="AP15" s="549">
        <v>3</v>
      </c>
      <c r="AQ15" s="550">
        <v>0</v>
      </c>
      <c r="AR15" s="559">
        <v>0</v>
      </c>
      <c r="AS15" s="559">
        <v>0</v>
      </c>
      <c r="AT15" s="559">
        <v>2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5</v>
      </c>
      <c r="E16" s="15">
        <f>SUM(G16+I16+K16+M16+O16+Q16+S16+U16+W16+Y16+AA16+AC16+AE16+AG16+AI16+AK16+AM16+AO16)</f>
        <v>1</v>
      </c>
      <c r="F16" s="16">
        <f>SUM(H16+J16+L16+N16+P16+R16+T16+V16+X16+Z16+AB16+AD16+AF16+AH16+AJ16+AL16+AN16+AP16)</f>
        <v>4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0</v>
      </c>
      <c r="AF16" s="19">
        <v>0</v>
      </c>
      <c r="AG16" s="17">
        <v>0</v>
      </c>
      <c r="AH16" s="19">
        <v>1</v>
      </c>
      <c r="AI16" s="17">
        <v>0</v>
      </c>
      <c r="AJ16" s="19">
        <v>1</v>
      </c>
      <c r="AK16" s="17">
        <v>0</v>
      </c>
      <c r="AL16" s="19">
        <v>0</v>
      </c>
      <c r="AM16" s="17">
        <v>0</v>
      </c>
      <c r="AN16" s="19">
        <v>1</v>
      </c>
      <c r="AO16" s="17">
        <v>1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53</v>
      </c>
      <c r="E17" s="27">
        <f>SUM(G17+I17+K17+M17+O17+Q17+S17+U17+W17+Y17+AA17+AC17+AE17+AG17+AI17+AK17+AM17+AO17)</f>
        <v>11</v>
      </c>
      <c r="F17" s="28">
        <f>SUM(H17+J17+L17+N17+P17+R17+T17+V17+X17+Z17+AB17+AD17+AF17+AH17+AJ17+AL17+AN17+AP17)</f>
        <v>42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2</v>
      </c>
      <c r="AE17" s="29">
        <v>3</v>
      </c>
      <c r="AF17" s="31">
        <v>6</v>
      </c>
      <c r="AG17" s="29">
        <v>4</v>
      </c>
      <c r="AH17" s="31">
        <v>10</v>
      </c>
      <c r="AI17" s="29">
        <v>3</v>
      </c>
      <c r="AJ17" s="31">
        <v>10</v>
      </c>
      <c r="AK17" s="29">
        <v>0</v>
      </c>
      <c r="AL17" s="31">
        <v>3</v>
      </c>
      <c r="AM17" s="29">
        <v>0</v>
      </c>
      <c r="AN17" s="31">
        <v>9</v>
      </c>
      <c r="AO17" s="29">
        <v>1</v>
      </c>
      <c r="AP17" s="32">
        <v>2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632" t="s">
        <v>43</v>
      </c>
      <c r="E19" s="1553"/>
      <c r="F19" s="1546"/>
      <c r="G19" s="1619" t="s">
        <v>14</v>
      </c>
      <c r="H19" s="1492"/>
      <c r="I19" s="1546" t="s">
        <v>15</v>
      </c>
      <c r="J19" s="1655"/>
      <c r="K19" s="1632" t="s">
        <v>16</v>
      </c>
      <c r="L19" s="1546"/>
      <c r="M19" s="1546" t="s">
        <v>17</v>
      </c>
      <c r="N19" s="1655"/>
      <c r="O19" s="1632" t="s">
        <v>18</v>
      </c>
      <c r="P19" s="1546"/>
      <c r="Q19" s="1632" t="s">
        <v>19</v>
      </c>
      <c r="R19" s="1546"/>
      <c r="S19" s="1632" t="s">
        <v>20</v>
      </c>
      <c r="T19" s="1546"/>
      <c r="U19" s="1632" t="s">
        <v>21</v>
      </c>
      <c r="V19" s="1546"/>
      <c r="W19" s="1553" t="s">
        <v>22</v>
      </c>
      <c r="X19" s="1553"/>
      <c r="Y19" s="1632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51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999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999" t="s">
        <v>33</v>
      </c>
      <c r="X20" s="825" t="s">
        <v>34</v>
      </c>
      <c r="Y20" s="832" t="s">
        <v>33</v>
      </c>
      <c r="Z20" s="827" t="s">
        <v>34</v>
      </c>
      <c r="AA20" s="999" t="s">
        <v>33</v>
      </c>
      <c r="AB20" s="825" t="s">
        <v>34</v>
      </c>
      <c r="AC20" s="832" t="s">
        <v>33</v>
      </c>
      <c r="AD20" s="827" t="s">
        <v>34</v>
      </c>
      <c r="AE20" s="999" t="s">
        <v>33</v>
      </c>
      <c r="AF20" s="825" t="s">
        <v>34</v>
      </c>
      <c r="AG20" s="832" t="s">
        <v>33</v>
      </c>
      <c r="AH20" s="827" t="s">
        <v>34</v>
      </c>
      <c r="AI20" s="999" t="s">
        <v>33</v>
      </c>
      <c r="AJ20" s="825" t="s">
        <v>34</v>
      </c>
      <c r="AK20" s="832" t="s">
        <v>33</v>
      </c>
      <c r="AL20" s="827" t="s">
        <v>34</v>
      </c>
      <c r="AM20" s="999" t="s">
        <v>33</v>
      </c>
      <c r="AN20" s="827" t="s">
        <v>34</v>
      </c>
      <c r="AO20" s="999" t="s">
        <v>33</v>
      </c>
      <c r="AP20" s="998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29</v>
      </c>
      <c r="E21" s="844">
        <f>SUM(G21+I21+K21+M21+O21+Q21+S21+U21+W21+Y21+AA21+AC21+AE21+AG21+AI21+AK21+AM21+AO21)</f>
        <v>14</v>
      </c>
      <c r="F21" s="45">
        <f>SUM(H21+J21+L21+N21+P21+R21+T21+V21+X21+Z21+AB21+AD21+AF21+AH21+AJ21+AL21+AN21+AP21)</f>
        <v>15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4</v>
      </c>
      <c r="Z21" s="47">
        <v>0</v>
      </c>
      <c r="AA21" s="834">
        <v>8</v>
      </c>
      <c r="AB21" s="690">
        <v>11</v>
      </c>
      <c r="AC21" s="689">
        <v>2</v>
      </c>
      <c r="AD21" s="47">
        <v>2</v>
      </c>
      <c r="AE21" s="834">
        <v>0</v>
      </c>
      <c r="AF21" s="690">
        <v>1</v>
      </c>
      <c r="AG21" s="689">
        <v>0</v>
      </c>
      <c r="AH21" s="47">
        <v>0</v>
      </c>
      <c r="AI21" s="834">
        <v>0</v>
      </c>
      <c r="AJ21" s="690">
        <v>0</v>
      </c>
      <c r="AK21" s="689">
        <v>0</v>
      </c>
      <c r="AL21" s="47">
        <v>0</v>
      </c>
      <c r="AM21" s="834">
        <v>0</v>
      </c>
      <c r="AN21" s="47">
        <v>0</v>
      </c>
      <c r="AO21" s="834">
        <v>0</v>
      </c>
      <c r="AP21" s="50">
        <v>0</v>
      </c>
      <c r="AQ21" s="691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129</v>
      </c>
      <c r="E23" s="563">
        <f t="shared" ref="E23:F33" si="31">SUM(G23+I23+K23+M23+O23+Q23+S23+U23+W23+Y23+AA23+AC23+AE23+AG23+AI23+AK23+AM23+AO23)</f>
        <v>55</v>
      </c>
      <c r="F23" s="564">
        <f t="shared" si="31"/>
        <v>74</v>
      </c>
      <c r="G23" s="558">
        <v>0</v>
      </c>
      <c r="H23" s="548">
        <v>0</v>
      </c>
      <c r="I23" s="558">
        <v>1</v>
      </c>
      <c r="J23" s="25">
        <v>0</v>
      </c>
      <c r="K23" s="558">
        <v>0</v>
      </c>
      <c r="L23" s="548">
        <v>0</v>
      </c>
      <c r="M23" s="558">
        <v>1</v>
      </c>
      <c r="N23" s="25">
        <v>1</v>
      </c>
      <c r="O23" s="558">
        <v>1</v>
      </c>
      <c r="P23" s="548">
        <v>2</v>
      </c>
      <c r="Q23" s="558">
        <v>4</v>
      </c>
      <c r="R23" s="548">
        <v>1</v>
      </c>
      <c r="S23" s="558">
        <v>3</v>
      </c>
      <c r="T23" s="548">
        <v>1</v>
      </c>
      <c r="U23" s="558">
        <v>2</v>
      </c>
      <c r="V23" s="548">
        <v>2</v>
      </c>
      <c r="W23" s="547">
        <v>5</v>
      </c>
      <c r="X23" s="567">
        <v>3</v>
      </c>
      <c r="Y23" s="558">
        <v>12</v>
      </c>
      <c r="Z23" s="548">
        <v>13</v>
      </c>
      <c r="AA23" s="547">
        <v>10</v>
      </c>
      <c r="AB23" s="567">
        <v>14</v>
      </c>
      <c r="AC23" s="558">
        <v>4</v>
      </c>
      <c r="AD23" s="548">
        <v>6</v>
      </c>
      <c r="AE23" s="547">
        <v>4</v>
      </c>
      <c r="AF23" s="567">
        <v>3</v>
      </c>
      <c r="AG23" s="558">
        <v>4</v>
      </c>
      <c r="AH23" s="548">
        <v>7</v>
      </c>
      <c r="AI23" s="547">
        <v>2</v>
      </c>
      <c r="AJ23" s="567">
        <v>9</v>
      </c>
      <c r="AK23" s="558">
        <v>1</v>
      </c>
      <c r="AL23" s="548">
        <v>2</v>
      </c>
      <c r="AM23" s="547">
        <v>0</v>
      </c>
      <c r="AN23" s="548">
        <v>7</v>
      </c>
      <c r="AO23" s="547">
        <v>1</v>
      </c>
      <c r="AP23" s="549">
        <v>3</v>
      </c>
      <c r="AQ23" s="550">
        <v>0</v>
      </c>
      <c r="AR23" s="559">
        <v>0</v>
      </c>
      <c r="AS23" s="559">
        <v>0</v>
      </c>
      <c r="AT23" s="559">
        <v>0</v>
      </c>
      <c r="AU23" s="559">
        <v>5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6</v>
      </c>
      <c r="E24" s="563">
        <f t="shared" si="31"/>
        <v>2</v>
      </c>
      <c r="F24" s="564">
        <f t="shared" si="31"/>
        <v>4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0</v>
      </c>
      <c r="V24" s="548">
        <v>0</v>
      </c>
      <c r="W24" s="547">
        <v>0</v>
      </c>
      <c r="X24" s="567">
        <v>0</v>
      </c>
      <c r="Y24" s="558">
        <v>2</v>
      </c>
      <c r="Z24" s="548">
        <v>1</v>
      </c>
      <c r="AA24" s="547">
        <v>0</v>
      </c>
      <c r="AB24" s="567">
        <v>3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3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28</v>
      </c>
      <c r="E25" s="563">
        <f t="shared" si="31"/>
        <v>8</v>
      </c>
      <c r="F25" s="564">
        <f t="shared" si="31"/>
        <v>20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1</v>
      </c>
      <c r="N25" s="25">
        <v>0</v>
      </c>
      <c r="O25" s="558">
        <v>1</v>
      </c>
      <c r="P25" s="548">
        <v>3</v>
      </c>
      <c r="Q25" s="558">
        <v>0</v>
      </c>
      <c r="R25" s="548">
        <v>1</v>
      </c>
      <c r="S25" s="558">
        <v>2</v>
      </c>
      <c r="T25" s="548">
        <v>0</v>
      </c>
      <c r="U25" s="558">
        <v>0</v>
      </c>
      <c r="V25" s="548">
        <v>2</v>
      </c>
      <c r="W25" s="547">
        <v>2</v>
      </c>
      <c r="X25" s="567">
        <v>2</v>
      </c>
      <c r="Y25" s="558">
        <v>0</v>
      </c>
      <c r="Z25" s="548">
        <v>2</v>
      </c>
      <c r="AA25" s="547">
        <v>0</v>
      </c>
      <c r="AB25" s="567">
        <v>0</v>
      </c>
      <c r="AC25" s="558">
        <v>0</v>
      </c>
      <c r="AD25" s="548">
        <v>0</v>
      </c>
      <c r="AE25" s="547">
        <v>0</v>
      </c>
      <c r="AF25" s="567">
        <v>5</v>
      </c>
      <c r="AG25" s="558">
        <v>0</v>
      </c>
      <c r="AH25" s="548">
        <v>0</v>
      </c>
      <c r="AI25" s="547">
        <v>0</v>
      </c>
      <c r="AJ25" s="567">
        <v>3</v>
      </c>
      <c r="AK25" s="558">
        <v>1</v>
      </c>
      <c r="AL25" s="548">
        <v>0</v>
      </c>
      <c r="AM25" s="547">
        <v>0</v>
      </c>
      <c r="AN25" s="548">
        <v>1</v>
      </c>
      <c r="AO25" s="547">
        <v>1</v>
      </c>
      <c r="AP25" s="549">
        <v>1</v>
      </c>
      <c r="AQ25" s="550">
        <v>0</v>
      </c>
      <c r="AR25" s="559">
        <v>0</v>
      </c>
      <c r="AS25" s="559">
        <v>0</v>
      </c>
      <c r="AT25" s="559">
        <v>0</v>
      </c>
      <c r="AU25" s="559">
        <v>6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11</v>
      </c>
      <c r="E28" s="563">
        <f t="shared" si="31"/>
        <v>1</v>
      </c>
      <c r="F28" s="564">
        <f t="shared" si="31"/>
        <v>10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1</v>
      </c>
      <c r="R28" s="548">
        <v>0</v>
      </c>
      <c r="S28" s="558">
        <v>0</v>
      </c>
      <c r="T28" s="548">
        <v>0</v>
      </c>
      <c r="U28" s="558">
        <v>0</v>
      </c>
      <c r="V28" s="548">
        <v>0</v>
      </c>
      <c r="W28" s="547">
        <v>0</v>
      </c>
      <c r="X28" s="567">
        <v>3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0</v>
      </c>
      <c r="AF28" s="567">
        <v>3</v>
      </c>
      <c r="AG28" s="558">
        <v>0</v>
      </c>
      <c r="AH28" s="548">
        <v>1</v>
      </c>
      <c r="AI28" s="547">
        <v>0</v>
      </c>
      <c r="AJ28" s="567">
        <v>0</v>
      </c>
      <c r="AK28" s="558">
        <v>0</v>
      </c>
      <c r="AL28" s="548">
        <v>2</v>
      </c>
      <c r="AM28" s="547">
        <v>0</v>
      </c>
      <c r="AN28" s="548">
        <v>1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2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86</v>
      </c>
      <c r="E31" s="563">
        <f t="shared" si="31"/>
        <v>32</v>
      </c>
      <c r="F31" s="564">
        <f t="shared" si="31"/>
        <v>54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1</v>
      </c>
      <c r="AE31" s="547">
        <v>3</v>
      </c>
      <c r="AF31" s="567">
        <v>3</v>
      </c>
      <c r="AG31" s="558">
        <v>20</v>
      </c>
      <c r="AH31" s="548">
        <v>9</v>
      </c>
      <c r="AI31" s="547">
        <v>5</v>
      </c>
      <c r="AJ31" s="567">
        <v>7</v>
      </c>
      <c r="AK31" s="558">
        <v>0</v>
      </c>
      <c r="AL31" s="548">
        <v>5</v>
      </c>
      <c r="AM31" s="547">
        <v>0</v>
      </c>
      <c r="AN31" s="548">
        <v>28</v>
      </c>
      <c r="AO31" s="547">
        <v>4</v>
      </c>
      <c r="AP31" s="549">
        <v>1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91</v>
      </c>
      <c r="E33" s="563">
        <f t="shared" si="31"/>
        <v>52</v>
      </c>
      <c r="F33" s="564">
        <f t="shared" si="31"/>
        <v>39</v>
      </c>
      <c r="G33" s="558">
        <v>0</v>
      </c>
      <c r="H33" s="548">
        <v>0</v>
      </c>
      <c r="I33" s="558">
        <v>1</v>
      </c>
      <c r="J33" s="25">
        <v>0</v>
      </c>
      <c r="K33" s="558">
        <v>0</v>
      </c>
      <c r="L33" s="548">
        <v>0</v>
      </c>
      <c r="M33" s="558">
        <v>0</v>
      </c>
      <c r="N33" s="25">
        <v>4</v>
      </c>
      <c r="O33" s="558">
        <v>9</v>
      </c>
      <c r="P33" s="548">
        <v>1</v>
      </c>
      <c r="Q33" s="558">
        <v>2</v>
      </c>
      <c r="R33" s="548">
        <v>0</v>
      </c>
      <c r="S33" s="558">
        <v>22</v>
      </c>
      <c r="T33" s="548">
        <v>4</v>
      </c>
      <c r="U33" s="558">
        <v>4</v>
      </c>
      <c r="V33" s="548">
        <v>8</v>
      </c>
      <c r="W33" s="547">
        <v>8</v>
      </c>
      <c r="X33" s="567">
        <v>7</v>
      </c>
      <c r="Y33" s="558">
        <v>4</v>
      </c>
      <c r="Z33" s="548">
        <v>2</v>
      </c>
      <c r="AA33" s="547">
        <v>0</v>
      </c>
      <c r="AB33" s="567">
        <v>1</v>
      </c>
      <c r="AC33" s="558">
        <v>0</v>
      </c>
      <c r="AD33" s="548">
        <v>3</v>
      </c>
      <c r="AE33" s="547">
        <v>2</v>
      </c>
      <c r="AF33" s="567">
        <v>5</v>
      </c>
      <c r="AG33" s="558">
        <v>0</v>
      </c>
      <c r="AH33" s="548">
        <v>0</v>
      </c>
      <c r="AI33" s="547">
        <v>0</v>
      </c>
      <c r="AJ33" s="567">
        <v>3</v>
      </c>
      <c r="AK33" s="558">
        <v>0</v>
      </c>
      <c r="AL33" s="548">
        <v>1</v>
      </c>
      <c r="AM33" s="547">
        <v>0</v>
      </c>
      <c r="AN33" s="548">
        <v>0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29</v>
      </c>
      <c r="AV33" s="559">
        <v>0</v>
      </c>
      <c r="AW33" s="559">
        <v>0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121</v>
      </c>
      <c r="E37" s="563">
        <f t="shared" si="32"/>
        <v>43</v>
      </c>
      <c r="F37" s="564">
        <f t="shared" si="32"/>
        <v>78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1</v>
      </c>
      <c r="V37" s="548">
        <v>0</v>
      </c>
      <c r="W37" s="547">
        <v>2</v>
      </c>
      <c r="X37" s="567">
        <v>0</v>
      </c>
      <c r="Y37" s="558">
        <v>4</v>
      </c>
      <c r="Z37" s="548">
        <v>5</v>
      </c>
      <c r="AA37" s="547">
        <v>5</v>
      </c>
      <c r="AB37" s="567">
        <v>6</v>
      </c>
      <c r="AC37" s="558">
        <v>7</v>
      </c>
      <c r="AD37" s="548">
        <v>14</v>
      </c>
      <c r="AE37" s="547">
        <v>7</v>
      </c>
      <c r="AF37" s="567">
        <v>16</v>
      </c>
      <c r="AG37" s="558">
        <v>5</v>
      </c>
      <c r="AH37" s="548">
        <v>13</v>
      </c>
      <c r="AI37" s="547">
        <v>5</v>
      </c>
      <c r="AJ37" s="567">
        <v>13</v>
      </c>
      <c r="AK37" s="558">
        <v>3</v>
      </c>
      <c r="AL37" s="548">
        <v>3</v>
      </c>
      <c r="AM37" s="547">
        <v>2</v>
      </c>
      <c r="AN37" s="548">
        <v>5</v>
      </c>
      <c r="AO37" s="547">
        <v>2</v>
      </c>
      <c r="AP37" s="549">
        <v>3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55" t="s">
        <v>64</v>
      </c>
      <c r="B39" s="1655"/>
      <c r="C39" s="1655"/>
      <c r="D39" s="845">
        <f>SUM(D21:D38)</f>
        <v>501</v>
      </c>
      <c r="E39" s="1002">
        <f>SUM(E21:E38)</f>
        <v>207</v>
      </c>
      <c r="F39" s="847">
        <f t="shared" ref="F39:AX39" si="34">SUM(F21:F38)</f>
        <v>294</v>
      </c>
      <c r="G39" s="845">
        <f t="shared" si="34"/>
        <v>0</v>
      </c>
      <c r="H39" s="847">
        <f t="shared" si="34"/>
        <v>0</v>
      </c>
      <c r="I39" s="845">
        <f t="shared" si="34"/>
        <v>2</v>
      </c>
      <c r="J39" s="847">
        <f t="shared" si="34"/>
        <v>0</v>
      </c>
      <c r="K39" s="845">
        <f t="shared" si="34"/>
        <v>0</v>
      </c>
      <c r="L39" s="847">
        <f t="shared" si="34"/>
        <v>0</v>
      </c>
      <c r="M39" s="845">
        <f t="shared" si="34"/>
        <v>2</v>
      </c>
      <c r="N39" s="847">
        <f t="shared" si="34"/>
        <v>5</v>
      </c>
      <c r="O39" s="845">
        <f t="shared" si="34"/>
        <v>11</v>
      </c>
      <c r="P39" s="847">
        <f t="shared" si="34"/>
        <v>6</v>
      </c>
      <c r="Q39" s="845">
        <f t="shared" si="34"/>
        <v>7</v>
      </c>
      <c r="R39" s="847">
        <f t="shared" si="34"/>
        <v>2</v>
      </c>
      <c r="S39" s="845">
        <f t="shared" si="34"/>
        <v>27</v>
      </c>
      <c r="T39" s="847">
        <f t="shared" si="34"/>
        <v>5</v>
      </c>
      <c r="U39" s="845">
        <f t="shared" si="34"/>
        <v>7</v>
      </c>
      <c r="V39" s="847">
        <f t="shared" si="34"/>
        <v>12</v>
      </c>
      <c r="W39" s="845">
        <f t="shared" si="34"/>
        <v>17</v>
      </c>
      <c r="X39" s="847">
        <f t="shared" si="34"/>
        <v>16</v>
      </c>
      <c r="Y39" s="845">
        <f t="shared" si="34"/>
        <v>26</v>
      </c>
      <c r="Z39" s="847">
        <f t="shared" si="34"/>
        <v>23</v>
      </c>
      <c r="AA39" s="845">
        <f t="shared" si="34"/>
        <v>23</v>
      </c>
      <c r="AB39" s="847">
        <f t="shared" si="34"/>
        <v>35</v>
      </c>
      <c r="AC39" s="845">
        <f t="shared" si="34"/>
        <v>13</v>
      </c>
      <c r="AD39" s="847">
        <f t="shared" si="34"/>
        <v>26</v>
      </c>
      <c r="AE39" s="845">
        <f t="shared" si="34"/>
        <v>16</v>
      </c>
      <c r="AF39" s="847">
        <f t="shared" si="34"/>
        <v>36</v>
      </c>
      <c r="AG39" s="845">
        <f t="shared" si="34"/>
        <v>29</v>
      </c>
      <c r="AH39" s="847">
        <f t="shared" si="34"/>
        <v>30</v>
      </c>
      <c r="AI39" s="845">
        <f t="shared" si="34"/>
        <v>12</v>
      </c>
      <c r="AJ39" s="847">
        <f t="shared" si="34"/>
        <v>35</v>
      </c>
      <c r="AK39" s="845">
        <f t="shared" si="34"/>
        <v>5</v>
      </c>
      <c r="AL39" s="847">
        <f t="shared" si="34"/>
        <v>13</v>
      </c>
      <c r="AM39" s="845">
        <f t="shared" si="34"/>
        <v>2</v>
      </c>
      <c r="AN39" s="847">
        <f t="shared" si="34"/>
        <v>42</v>
      </c>
      <c r="AO39" s="845">
        <f t="shared" si="34"/>
        <v>8</v>
      </c>
      <c r="AP39" s="847">
        <f t="shared" si="34"/>
        <v>8</v>
      </c>
      <c r="AQ39" s="845">
        <f t="shared" si="34"/>
        <v>0</v>
      </c>
      <c r="AR39" s="847">
        <f t="shared" si="34"/>
        <v>0</v>
      </c>
      <c r="AS39" s="845">
        <f t="shared" si="34"/>
        <v>0</v>
      </c>
      <c r="AT39" s="847">
        <f t="shared" si="34"/>
        <v>0</v>
      </c>
      <c r="AU39" s="845">
        <f t="shared" si="34"/>
        <v>45</v>
      </c>
      <c r="AV39" s="847">
        <f t="shared" si="34"/>
        <v>0</v>
      </c>
      <c r="AW39" s="845">
        <f t="shared" si="34"/>
        <v>0</v>
      </c>
      <c r="AX39" s="847">
        <f t="shared" si="34"/>
        <v>2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632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633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49" t="s">
        <v>14</v>
      </c>
      <c r="H42" s="1550"/>
      <c r="I42" s="1632" t="s">
        <v>15</v>
      </c>
      <c r="J42" s="1546"/>
      <c r="K42" s="1553" t="s">
        <v>16</v>
      </c>
      <c r="L42" s="1546"/>
      <c r="M42" s="1632" t="s">
        <v>17</v>
      </c>
      <c r="N42" s="1546"/>
      <c r="O42" s="1632" t="s">
        <v>18</v>
      </c>
      <c r="P42" s="1546"/>
      <c r="Q42" s="1632" t="s">
        <v>19</v>
      </c>
      <c r="R42" s="1546"/>
      <c r="S42" s="1632" t="s">
        <v>20</v>
      </c>
      <c r="T42" s="1546"/>
      <c r="U42" s="1632" t="s">
        <v>21</v>
      </c>
      <c r="V42" s="1546"/>
      <c r="W42" s="1632" t="s">
        <v>22</v>
      </c>
      <c r="X42" s="1546"/>
      <c r="Y42" s="1632" t="s">
        <v>23</v>
      </c>
      <c r="Z42" s="1550"/>
      <c r="AA42" s="1632" t="s">
        <v>24</v>
      </c>
      <c r="AB42" s="1550"/>
      <c r="AC42" s="1632" t="s">
        <v>25</v>
      </c>
      <c r="AD42" s="1550"/>
      <c r="AE42" s="1632" t="s">
        <v>26</v>
      </c>
      <c r="AF42" s="1550"/>
      <c r="AG42" s="1632" t="s">
        <v>27</v>
      </c>
      <c r="AH42" s="1550"/>
      <c r="AI42" s="1632" t="s">
        <v>28</v>
      </c>
      <c r="AJ42" s="1550"/>
      <c r="AK42" s="1632" t="s">
        <v>29</v>
      </c>
      <c r="AL42" s="1550"/>
      <c r="AM42" s="1632" t="s">
        <v>30</v>
      </c>
      <c r="AN42" s="1550"/>
      <c r="AO42" s="1632" t="s">
        <v>31</v>
      </c>
      <c r="AP42" s="1651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1000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997" t="s">
        <v>33</v>
      </c>
      <c r="V43" s="827" t="s">
        <v>34</v>
      </c>
      <c r="W43" s="997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998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5</v>
      </c>
      <c r="E48" s="77">
        <f>SUM(G48+I48+K48+M48+O48+Q48+S48+U48+W48+Y48+AA48+AC48+AE48+AG48+AI48+AK48+AM48+AO48)</f>
        <v>1</v>
      </c>
      <c r="F48" s="89">
        <f>SUM(H48+J48+L48+N48+P48+R48+T48+V48+X48+Z48+AB48+AD48+AF48+AH48+AJ48+AL48+AN48+AP48)</f>
        <v>4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0</v>
      </c>
      <c r="AG48" s="576">
        <v>0</v>
      </c>
      <c r="AH48" s="90">
        <v>1</v>
      </c>
      <c r="AI48" s="576">
        <v>0</v>
      </c>
      <c r="AJ48" s="88">
        <v>1</v>
      </c>
      <c r="AK48" s="578">
        <v>0</v>
      </c>
      <c r="AL48" s="90">
        <v>0</v>
      </c>
      <c r="AM48" s="576">
        <v>0</v>
      </c>
      <c r="AN48" s="88">
        <v>1</v>
      </c>
      <c r="AO48" s="578">
        <v>1</v>
      </c>
      <c r="AP48" s="580">
        <v>1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30</v>
      </c>
      <c r="E49" s="77">
        <f>SUM(G49+I49+K49+M49+O49+Q49+S49+U49+W49+Y49+AA49+AC49+AE49+AG49+AI49+AK49+AM49+AO49)</f>
        <v>7</v>
      </c>
      <c r="F49" s="89">
        <f>SUM(H49+J49+L49+N49+P49+R49+T49+V49+X49+Z49+AB49+AD49+AF49+AH49+AJ49+AL49+AN49+AP49)</f>
        <v>23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2</v>
      </c>
      <c r="AE49" s="95">
        <v>1</v>
      </c>
      <c r="AF49" s="96">
        <v>2</v>
      </c>
      <c r="AG49" s="93">
        <v>3</v>
      </c>
      <c r="AH49" s="96">
        <v>7</v>
      </c>
      <c r="AI49" s="93">
        <v>2</v>
      </c>
      <c r="AJ49" s="94">
        <v>6</v>
      </c>
      <c r="AK49" s="624">
        <v>0</v>
      </c>
      <c r="AL49" s="98">
        <v>2</v>
      </c>
      <c r="AM49" s="93">
        <v>0</v>
      </c>
      <c r="AN49" s="94">
        <v>4</v>
      </c>
      <c r="AO49" s="95">
        <v>1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54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1003"/>
      <c r="AD50" s="857"/>
      <c r="AE50" s="1004"/>
      <c r="AF50" s="857"/>
      <c r="AG50" s="854"/>
      <c r="AH50" s="857"/>
      <c r="AI50" s="854"/>
      <c r="AJ50" s="857"/>
      <c r="AK50" s="854"/>
      <c r="AL50" s="857"/>
      <c r="AM50" s="1003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55" t="s">
        <v>4</v>
      </c>
      <c r="B57" s="1655"/>
      <c r="C57" s="1655"/>
      <c r="D57" s="851">
        <f>SUM(D51:D56)</f>
        <v>0</v>
      </c>
      <c r="E57" s="1005">
        <f>SUM(E51:E56)</f>
        <v>0</v>
      </c>
      <c r="F57" s="853">
        <f>SUM(F51:F56)</f>
        <v>0</v>
      </c>
      <c r="G57" s="851">
        <f>SUM(G51:G56)</f>
        <v>0</v>
      </c>
      <c r="H57" s="1005">
        <f t="shared" ref="H57:AW57" si="56">SUM(H51:H56)</f>
        <v>0</v>
      </c>
      <c r="I57" s="851">
        <f t="shared" si="56"/>
        <v>0</v>
      </c>
      <c r="J57" s="1005">
        <f t="shared" si="56"/>
        <v>0</v>
      </c>
      <c r="K57" s="851">
        <f t="shared" si="56"/>
        <v>0</v>
      </c>
      <c r="L57" s="1005">
        <f t="shared" si="56"/>
        <v>0</v>
      </c>
      <c r="M57" s="851">
        <f t="shared" si="56"/>
        <v>0</v>
      </c>
      <c r="N57" s="1005">
        <f t="shared" si="56"/>
        <v>0</v>
      </c>
      <c r="O57" s="851">
        <f t="shared" si="56"/>
        <v>0</v>
      </c>
      <c r="P57" s="1005">
        <f t="shared" si="56"/>
        <v>0</v>
      </c>
      <c r="Q57" s="851">
        <f t="shared" si="56"/>
        <v>0</v>
      </c>
      <c r="R57" s="1005">
        <f t="shared" si="56"/>
        <v>0</v>
      </c>
      <c r="S57" s="851">
        <f t="shared" si="56"/>
        <v>0</v>
      </c>
      <c r="T57" s="1005">
        <f t="shared" si="56"/>
        <v>0</v>
      </c>
      <c r="U57" s="851">
        <f t="shared" si="56"/>
        <v>0</v>
      </c>
      <c r="V57" s="1005">
        <f t="shared" si="56"/>
        <v>0</v>
      </c>
      <c r="W57" s="851">
        <f t="shared" si="56"/>
        <v>0</v>
      </c>
      <c r="X57" s="1005">
        <f t="shared" si="56"/>
        <v>0</v>
      </c>
      <c r="Y57" s="851">
        <f>SUM(Y51:Y56)</f>
        <v>0</v>
      </c>
      <c r="Z57" s="1005">
        <f>SUM(Z51:Z56)</f>
        <v>0</v>
      </c>
      <c r="AA57" s="851">
        <f t="shared" si="56"/>
        <v>0</v>
      </c>
      <c r="AB57" s="1005">
        <f t="shared" si="56"/>
        <v>0</v>
      </c>
      <c r="AC57" s="851">
        <f t="shared" si="56"/>
        <v>0</v>
      </c>
      <c r="AD57" s="1005">
        <f t="shared" si="56"/>
        <v>0</v>
      </c>
      <c r="AE57" s="851">
        <f t="shared" si="56"/>
        <v>0</v>
      </c>
      <c r="AF57" s="1005">
        <f t="shared" si="56"/>
        <v>0</v>
      </c>
      <c r="AG57" s="851">
        <f t="shared" si="56"/>
        <v>0</v>
      </c>
      <c r="AH57" s="1005">
        <f t="shared" si="56"/>
        <v>0</v>
      </c>
      <c r="AI57" s="851">
        <f t="shared" si="56"/>
        <v>0</v>
      </c>
      <c r="AJ57" s="1005">
        <f t="shared" si="56"/>
        <v>0</v>
      </c>
      <c r="AK57" s="851">
        <f t="shared" si="56"/>
        <v>0</v>
      </c>
      <c r="AL57" s="1005">
        <f t="shared" si="56"/>
        <v>0</v>
      </c>
      <c r="AM57" s="851">
        <f t="shared" si="56"/>
        <v>0</v>
      </c>
      <c r="AN57" s="1005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32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1005">
        <f t="shared" si="67"/>
        <v>0</v>
      </c>
      <c r="I63" s="851">
        <f t="shared" si="67"/>
        <v>0</v>
      </c>
      <c r="J63" s="1005">
        <f t="shared" si="67"/>
        <v>0</v>
      </c>
      <c r="K63" s="851">
        <f t="shared" si="67"/>
        <v>0</v>
      </c>
      <c r="L63" s="1005">
        <f t="shared" si="67"/>
        <v>0</v>
      </c>
      <c r="M63" s="851">
        <f t="shared" si="67"/>
        <v>0</v>
      </c>
      <c r="N63" s="1005">
        <f t="shared" si="67"/>
        <v>0</v>
      </c>
      <c r="O63" s="851">
        <f t="shared" si="67"/>
        <v>0</v>
      </c>
      <c r="P63" s="1005">
        <f t="shared" si="67"/>
        <v>0</v>
      </c>
      <c r="Q63" s="851">
        <f t="shared" si="67"/>
        <v>0</v>
      </c>
      <c r="R63" s="1005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1005">
        <f t="shared" si="67"/>
        <v>0</v>
      </c>
      <c r="W63" s="851">
        <f t="shared" si="67"/>
        <v>0</v>
      </c>
      <c r="X63" s="1005">
        <f t="shared" si="67"/>
        <v>0</v>
      </c>
      <c r="Y63" s="851">
        <f t="shared" si="67"/>
        <v>0</v>
      </c>
      <c r="Z63" s="1005">
        <f t="shared" si="67"/>
        <v>0</v>
      </c>
      <c r="AA63" s="851">
        <f t="shared" si="67"/>
        <v>0</v>
      </c>
      <c r="AB63" s="1005">
        <f t="shared" si="67"/>
        <v>0</v>
      </c>
      <c r="AC63" s="851">
        <f t="shared" si="67"/>
        <v>0</v>
      </c>
      <c r="AD63" s="1005">
        <f t="shared" si="67"/>
        <v>0</v>
      </c>
      <c r="AE63" s="851">
        <f t="shared" si="67"/>
        <v>0</v>
      </c>
      <c r="AF63" s="1005">
        <f t="shared" si="67"/>
        <v>0</v>
      </c>
      <c r="AG63" s="851">
        <f t="shared" si="67"/>
        <v>0</v>
      </c>
      <c r="AH63" s="1005">
        <f t="shared" si="67"/>
        <v>0</v>
      </c>
      <c r="AI63" s="851">
        <f t="shared" si="67"/>
        <v>0</v>
      </c>
      <c r="AJ63" s="1005">
        <f t="shared" si="67"/>
        <v>0</v>
      </c>
      <c r="AK63" s="851">
        <f t="shared" si="67"/>
        <v>0</v>
      </c>
      <c r="AL63" s="1005">
        <f t="shared" si="67"/>
        <v>0</v>
      </c>
      <c r="AM63" s="851">
        <f t="shared" si="67"/>
        <v>0</v>
      </c>
      <c r="AN63" s="1005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52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1005">
        <f t="shared" si="78"/>
        <v>0</v>
      </c>
      <c r="AF67" s="866">
        <f t="shared" si="78"/>
        <v>0</v>
      </c>
      <c r="AG67" s="1005">
        <f t="shared" si="78"/>
        <v>0</v>
      </c>
      <c r="AH67" s="866">
        <f t="shared" si="78"/>
        <v>0</v>
      </c>
      <c r="AI67" s="1005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1005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48" t="s">
        <v>93</v>
      </c>
      <c r="E69" s="1610"/>
      <c r="F69" s="1610"/>
      <c r="G69" s="1610"/>
      <c r="H69" s="1576"/>
      <c r="I69" s="1648" t="s">
        <v>94</v>
      </c>
      <c r="J69" s="1610"/>
      <c r="K69" s="1610"/>
      <c r="L69" s="1610"/>
      <c r="M69" s="1653"/>
      <c r="N69" s="1297" t="s">
        <v>95</v>
      </c>
    </row>
    <row r="70" spans="1:100" ht="22.5" customHeight="1" x14ac:dyDescent="0.25">
      <c r="A70" s="1292"/>
      <c r="B70" s="1293"/>
      <c r="C70" s="1294"/>
      <c r="D70" s="1006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006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38</v>
      </c>
      <c r="E71" s="874">
        <v>35</v>
      </c>
      <c r="F71" s="875">
        <v>3</v>
      </c>
      <c r="G71" s="875">
        <v>0</v>
      </c>
      <c r="H71" s="876">
        <v>0</v>
      </c>
      <c r="I71" s="170">
        <f>SUM(J71:M71)</f>
        <v>38</v>
      </c>
      <c r="J71" s="874">
        <v>35</v>
      </c>
      <c r="K71" s="875">
        <v>3</v>
      </c>
      <c r="L71" s="875">
        <v>0</v>
      </c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5</v>
      </c>
      <c r="E72" s="175">
        <v>5</v>
      </c>
      <c r="F72" s="176">
        <v>0</v>
      </c>
      <c r="G72" s="176">
        <v>0</v>
      </c>
      <c r="H72" s="177">
        <v>0</v>
      </c>
      <c r="I72" s="114">
        <f>SUM(J72:M72)</f>
        <v>5</v>
      </c>
      <c r="J72" s="175">
        <v>5</v>
      </c>
      <c r="K72" s="176">
        <v>0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18</v>
      </c>
      <c r="E73" s="558">
        <v>12</v>
      </c>
      <c r="F73" s="559">
        <v>5</v>
      </c>
      <c r="G73" s="559">
        <v>0</v>
      </c>
      <c r="H73" s="548">
        <v>1</v>
      </c>
      <c r="I73" s="114">
        <f t="shared" ref="I73:I81" si="83">SUM(J73:M73)</f>
        <v>17</v>
      </c>
      <c r="J73" s="558">
        <v>12</v>
      </c>
      <c r="K73" s="559">
        <v>4</v>
      </c>
      <c r="L73" s="559">
        <v>0</v>
      </c>
      <c r="M73" s="549">
        <v>1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54</v>
      </c>
      <c r="E74" s="558">
        <v>29</v>
      </c>
      <c r="F74" s="559">
        <v>22</v>
      </c>
      <c r="G74" s="559">
        <v>0</v>
      </c>
      <c r="H74" s="548">
        <v>3</v>
      </c>
      <c r="I74" s="114">
        <f t="shared" si="83"/>
        <v>54</v>
      </c>
      <c r="J74" s="558">
        <v>29</v>
      </c>
      <c r="K74" s="559">
        <v>22</v>
      </c>
      <c r="L74" s="559">
        <v>0</v>
      </c>
      <c r="M74" s="549">
        <v>3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16</v>
      </c>
      <c r="E75" s="558">
        <v>10</v>
      </c>
      <c r="F75" s="559">
        <v>3</v>
      </c>
      <c r="G75" s="559">
        <v>0</v>
      </c>
      <c r="H75" s="548">
        <v>3</v>
      </c>
      <c r="I75" s="114">
        <f t="shared" si="83"/>
        <v>14</v>
      </c>
      <c r="J75" s="558">
        <v>8</v>
      </c>
      <c r="K75" s="559">
        <v>3</v>
      </c>
      <c r="L75" s="559">
        <v>0</v>
      </c>
      <c r="M75" s="549">
        <v>3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52</v>
      </c>
      <c r="E76" s="558">
        <v>29</v>
      </c>
      <c r="F76" s="559">
        <v>23</v>
      </c>
      <c r="G76" s="559">
        <v>0</v>
      </c>
      <c r="H76" s="548">
        <v>0</v>
      </c>
      <c r="I76" s="114">
        <f t="shared" si="83"/>
        <v>52</v>
      </c>
      <c r="J76" s="558">
        <v>29</v>
      </c>
      <c r="K76" s="559">
        <v>23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29</v>
      </c>
      <c r="E77" s="558">
        <v>23</v>
      </c>
      <c r="F77" s="559">
        <v>6</v>
      </c>
      <c r="G77" s="559">
        <v>0</v>
      </c>
      <c r="H77" s="548">
        <v>0</v>
      </c>
      <c r="I77" s="114">
        <f t="shared" si="83"/>
        <v>29</v>
      </c>
      <c r="J77" s="558">
        <v>23</v>
      </c>
      <c r="K77" s="559">
        <v>6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5</v>
      </c>
      <c r="E78" s="558">
        <v>4</v>
      </c>
      <c r="F78" s="559">
        <v>1</v>
      </c>
      <c r="G78" s="559">
        <v>0</v>
      </c>
      <c r="H78" s="548">
        <v>0</v>
      </c>
      <c r="I78" s="114">
        <f t="shared" si="83"/>
        <v>5</v>
      </c>
      <c r="J78" s="558">
        <v>4</v>
      </c>
      <c r="K78" s="559">
        <v>1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49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1007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632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633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47" t="s">
        <v>127</v>
      </c>
      <c r="H89" s="1557"/>
      <c r="I89" s="1632" t="s">
        <v>16</v>
      </c>
      <c r="J89" s="1546"/>
      <c r="K89" s="1632" t="s">
        <v>17</v>
      </c>
      <c r="L89" s="1546"/>
      <c r="M89" s="1632" t="s">
        <v>18</v>
      </c>
      <c r="N89" s="1546"/>
      <c r="O89" s="1632" t="s">
        <v>19</v>
      </c>
      <c r="P89" s="1546"/>
      <c r="Q89" s="1632" t="s">
        <v>20</v>
      </c>
      <c r="R89" s="1546"/>
      <c r="S89" s="1632" t="s">
        <v>21</v>
      </c>
      <c r="T89" s="1546"/>
      <c r="U89" s="1553" t="s">
        <v>22</v>
      </c>
      <c r="V89" s="1546"/>
      <c r="W89" s="1632" t="s">
        <v>23</v>
      </c>
      <c r="X89" s="1550"/>
      <c r="Y89" s="1632" t="s">
        <v>24</v>
      </c>
      <c r="Z89" s="1550"/>
      <c r="AA89" s="1632" t="s">
        <v>25</v>
      </c>
      <c r="AB89" s="1550"/>
      <c r="AC89" s="1632" t="s">
        <v>26</v>
      </c>
      <c r="AD89" s="1550"/>
      <c r="AE89" s="1632" t="s">
        <v>27</v>
      </c>
      <c r="AF89" s="1550"/>
      <c r="AG89" s="1632" t="s">
        <v>28</v>
      </c>
      <c r="AH89" s="1550"/>
      <c r="AI89" s="1632" t="s">
        <v>29</v>
      </c>
      <c r="AJ89" s="1550"/>
      <c r="AK89" s="1553" t="s">
        <v>30</v>
      </c>
      <c r="AL89" s="1550"/>
      <c r="AM89" s="1632" t="s">
        <v>31</v>
      </c>
      <c r="AN89" s="1651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999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999" t="s">
        <v>33</v>
      </c>
      <c r="P90" s="827" t="s">
        <v>34</v>
      </c>
      <c r="Q90" s="999" t="s">
        <v>33</v>
      </c>
      <c r="R90" s="827" t="s">
        <v>34</v>
      </c>
      <c r="S90" s="999" t="s">
        <v>33</v>
      </c>
      <c r="T90" s="827" t="s">
        <v>34</v>
      </c>
      <c r="U90" s="999" t="s">
        <v>33</v>
      </c>
      <c r="V90" s="827" t="s">
        <v>34</v>
      </c>
      <c r="W90" s="999" t="s">
        <v>33</v>
      </c>
      <c r="X90" s="827" t="s">
        <v>34</v>
      </c>
      <c r="Y90" s="999" t="s">
        <v>33</v>
      </c>
      <c r="Z90" s="827" t="s">
        <v>34</v>
      </c>
      <c r="AA90" s="999" t="s">
        <v>33</v>
      </c>
      <c r="AB90" s="827" t="s">
        <v>34</v>
      </c>
      <c r="AC90" s="999" t="s">
        <v>33</v>
      </c>
      <c r="AD90" s="827" t="s">
        <v>34</v>
      </c>
      <c r="AE90" s="999" t="s">
        <v>33</v>
      </c>
      <c r="AF90" s="827" t="s">
        <v>34</v>
      </c>
      <c r="AG90" s="999" t="s">
        <v>33</v>
      </c>
      <c r="AH90" s="827" t="s">
        <v>34</v>
      </c>
      <c r="AI90" s="999" t="s">
        <v>33</v>
      </c>
      <c r="AJ90" s="827" t="s">
        <v>34</v>
      </c>
      <c r="AK90" s="999" t="s">
        <v>33</v>
      </c>
      <c r="AL90" s="827" t="s">
        <v>34</v>
      </c>
      <c r="AM90" s="999" t="s">
        <v>33</v>
      </c>
      <c r="AN90" s="998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14</v>
      </c>
      <c r="E91" s="844">
        <f>SUM(G91+I91+K91+M91+O91+Q91+S91+U91+W91+Y91+AA91+AC91+AE91+AG91+AI91+AK91+AM91)</f>
        <v>8</v>
      </c>
      <c r="F91" s="45">
        <f>SUM(H91+J91+L91+N91+P91+R91+T91+V91+X91+Z91+AB91+AD91+AF91+AH91+AJ91+AL91+AN91)</f>
        <v>6</v>
      </c>
      <c r="G91" s="689">
        <v>1</v>
      </c>
      <c r="H91" s="47">
        <v>3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2</v>
      </c>
      <c r="X91" s="47">
        <v>0</v>
      </c>
      <c r="Y91" s="834">
        <v>0</v>
      </c>
      <c r="Z91" s="47">
        <v>0</v>
      </c>
      <c r="AA91" s="834">
        <v>2</v>
      </c>
      <c r="AB91" s="47">
        <v>1</v>
      </c>
      <c r="AC91" s="834">
        <v>0</v>
      </c>
      <c r="AD91" s="47">
        <v>0</v>
      </c>
      <c r="AE91" s="834">
        <v>0</v>
      </c>
      <c r="AF91" s="47">
        <v>1</v>
      </c>
      <c r="AG91" s="834">
        <v>1</v>
      </c>
      <c r="AH91" s="47">
        <v>1</v>
      </c>
      <c r="AI91" s="834">
        <v>1</v>
      </c>
      <c r="AJ91" s="47">
        <v>0</v>
      </c>
      <c r="AK91" s="834">
        <v>1</v>
      </c>
      <c r="AL91" s="47">
        <v>0</v>
      </c>
      <c r="AM91" s="834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0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0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4</v>
      </c>
      <c r="E96" s="15">
        <f t="shared" si="91"/>
        <v>0</v>
      </c>
      <c r="F96" s="15">
        <f t="shared" si="91"/>
        <v>4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1</v>
      </c>
      <c r="Y96" s="625">
        <v>0</v>
      </c>
      <c r="Z96" s="191">
        <v>3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12</v>
      </c>
      <c r="E97" s="844">
        <f t="shared" si="91"/>
        <v>6</v>
      </c>
      <c r="F97" s="844">
        <f t="shared" si="91"/>
        <v>6</v>
      </c>
      <c r="G97" s="689">
        <v>0</v>
      </c>
      <c r="H97" s="47">
        <v>3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0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2</v>
      </c>
      <c r="X97" s="47">
        <v>0</v>
      </c>
      <c r="Y97" s="834">
        <v>0</v>
      </c>
      <c r="Z97" s="47">
        <v>0</v>
      </c>
      <c r="AA97" s="834">
        <v>0</v>
      </c>
      <c r="AB97" s="47">
        <v>0</v>
      </c>
      <c r="AC97" s="834">
        <v>0</v>
      </c>
      <c r="AD97" s="47">
        <v>1</v>
      </c>
      <c r="AE97" s="834">
        <v>0</v>
      </c>
      <c r="AF97" s="47">
        <v>1</v>
      </c>
      <c r="AG97" s="834">
        <v>1</v>
      </c>
      <c r="AH97" s="47">
        <v>1</v>
      </c>
      <c r="AI97" s="834">
        <v>2</v>
      </c>
      <c r="AJ97" s="47">
        <v>0</v>
      </c>
      <c r="AK97" s="834">
        <v>1</v>
      </c>
      <c r="AL97" s="47">
        <v>0</v>
      </c>
      <c r="AM97" s="834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9</v>
      </c>
      <c r="E103" s="15">
        <f t="shared" si="91"/>
        <v>5</v>
      </c>
      <c r="F103" s="16">
        <f t="shared" si="91"/>
        <v>4</v>
      </c>
      <c r="G103" s="17">
        <v>1</v>
      </c>
      <c r="H103" s="19">
        <v>0</v>
      </c>
      <c r="I103" s="17">
        <v>0</v>
      </c>
      <c r="J103" s="186">
        <v>0</v>
      </c>
      <c r="K103" s="17">
        <v>1</v>
      </c>
      <c r="L103" s="19">
        <v>0</v>
      </c>
      <c r="M103" s="17">
        <v>0</v>
      </c>
      <c r="N103" s="19">
        <v>1</v>
      </c>
      <c r="O103" s="187">
        <v>1</v>
      </c>
      <c r="P103" s="19">
        <v>0</v>
      </c>
      <c r="Q103" s="187">
        <v>0</v>
      </c>
      <c r="R103" s="19">
        <v>0</v>
      </c>
      <c r="S103" s="187">
        <v>0</v>
      </c>
      <c r="T103" s="19">
        <v>0</v>
      </c>
      <c r="U103" s="187">
        <v>2</v>
      </c>
      <c r="V103" s="19">
        <v>1</v>
      </c>
      <c r="W103" s="187">
        <v>0</v>
      </c>
      <c r="X103" s="19">
        <v>1</v>
      </c>
      <c r="Y103" s="187">
        <v>0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1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1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7</v>
      </c>
      <c r="E104" s="563">
        <f>SUM(Y104+AA104+AC104+AE104+AG104+AI104+AK104+AM104)</f>
        <v>1</v>
      </c>
      <c r="F104" s="564">
        <f>SUM(Z104+AB104+AD104+AF104+AH104+AJ104+AL104+AN104)</f>
        <v>6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0</v>
      </c>
      <c r="AC104" s="547">
        <v>0</v>
      </c>
      <c r="AD104" s="548">
        <v>0</v>
      </c>
      <c r="AE104" s="547">
        <v>0</v>
      </c>
      <c r="AF104" s="548">
        <v>4</v>
      </c>
      <c r="AG104" s="547">
        <v>0</v>
      </c>
      <c r="AH104" s="548">
        <v>1</v>
      </c>
      <c r="AI104" s="547">
        <v>0</v>
      </c>
      <c r="AJ104" s="548">
        <v>0</v>
      </c>
      <c r="AK104" s="547">
        <v>1</v>
      </c>
      <c r="AL104" s="548">
        <v>1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63</v>
      </c>
      <c r="E105" s="563">
        <f>SUM(G105+I105+K105+M105+O105+Q105+S105+U105+W105+Y105)</f>
        <v>39</v>
      </c>
      <c r="F105" s="564">
        <f>SUM(H105+J105+L105+N105+P105+R105+T105+V105+X105+Z105)</f>
        <v>24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3</v>
      </c>
      <c r="T105" s="548">
        <v>0</v>
      </c>
      <c r="U105" s="547">
        <v>0</v>
      </c>
      <c r="V105" s="548">
        <v>6</v>
      </c>
      <c r="W105" s="547">
        <v>13</v>
      </c>
      <c r="X105" s="548">
        <v>6</v>
      </c>
      <c r="Y105" s="547">
        <v>23</v>
      </c>
      <c r="Z105" s="548">
        <v>12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6</v>
      </c>
      <c r="E106" s="563">
        <f t="shared" ref="E106:F109" si="105">SUM(G106+I106+K106+M106+O106+Q106+S106+U106+W106+Y106+AA106+AC106+AE106+AG106+AI106+AK106+AM106)</f>
        <v>2</v>
      </c>
      <c r="F106" s="564">
        <f t="shared" si="105"/>
        <v>4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0</v>
      </c>
      <c r="X106" s="548">
        <v>0</v>
      </c>
      <c r="Y106" s="547">
        <v>1</v>
      </c>
      <c r="Z106" s="548">
        <v>4</v>
      </c>
      <c r="AA106" s="547">
        <v>1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16</v>
      </c>
      <c r="E107" s="563">
        <f t="shared" si="105"/>
        <v>6</v>
      </c>
      <c r="F107" s="564">
        <f t="shared" si="105"/>
        <v>10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1</v>
      </c>
      <c r="Z107" s="548">
        <v>0</v>
      </c>
      <c r="AA107" s="547">
        <v>0</v>
      </c>
      <c r="AB107" s="548">
        <v>0</v>
      </c>
      <c r="AC107" s="547">
        <v>0</v>
      </c>
      <c r="AD107" s="548">
        <v>1</v>
      </c>
      <c r="AE107" s="547">
        <v>1</v>
      </c>
      <c r="AF107" s="548">
        <v>2</v>
      </c>
      <c r="AG107" s="547">
        <v>0</v>
      </c>
      <c r="AH107" s="548">
        <v>4</v>
      </c>
      <c r="AI107" s="547">
        <v>2</v>
      </c>
      <c r="AJ107" s="548">
        <v>2</v>
      </c>
      <c r="AK107" s="547">
        <v>1</v>
      </c>
      <c r="AL107" s="548">
        <v>1</v>
      </c>
      <c r="AM107" s="547">
        <v>1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3</v>
      </c>
      <c r="E108" s="563">
        <f t="shared" si="105"/>
        <v>2</v>
      </c>
      <c r="F108" s="564">
        <f t="shared" si="105"/>
        <v>1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0</v>
      </c>
      <c r="Y108" s="547">
        <v>0</v>
      </c>
      <c r="Z108" s="548">
        <v>0</v>
      </c>
      <c r="AA108" s="547">
        <v>2</v>
      </c>
      <c r="AB108" s="548">
        <v>0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1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10</v>
      </c>
      <c r="E110" s="563">
        <f>SUM(Q110+S110+U110+W110+Y110+AA110+AC110+AE110+AG110+AI110+AK110+AM110)</f>
        <v>6</v>
      </c>
      <c r="F110" s="564">
        <f>SUM(R110+T110+V110+X110+Z110+AB110+AD110+AF110+AH110+AJ110+AL110+AN110)</f>
        <v>4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4</v>
      </c>
      <c r="Z110" s="548">
        <v>0</v>
      </c>
      <c r="AA110" s="547">
        <v>0</v>
      </c>
      <c r="AB110" s="548">
        <v>1</v>
      </c>
      <c r="AC110" s="547">
        <v>1</v>
      </c>
      <c r="AD110" s="548">
        <v>2</v>
      </c>
      <c r="AE110" s="547">
        <v>0</v>
      </c>
      <c r="AF110" s="548">
        <v>0</v>
      </c>
      <c r="AG110" s="547">
        <v>1</v>
      </c>
      <c r="AH110" s="548">
        <v>1</v>
      </c>
      <c r="AI110" s="547">
        <v>0</v>
      </c>
      <c r="AJ110" s="548">
        <v>0</v>
      </c>
      <c r="AK110" s="547">
        <v>0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1</v>
      </c>
      <c r="E111" s="563">
        <f t="shared" ref="E111:E114" si="107">SUM(Q111+S111+U111+W111+Y111+AA111+AC111+AE111+AG111+AI111+AK111+AM111)</f>
        <v>1</v>
      </c>
      <c r="F111" s="564">
        <f t="shared" ref="F111:F113" si="108">SUM(R111+T111+V111+X111+Z111+AB111+AD111+AF111+AH111+AJ111+AL111+AN111)</f>
        <v>0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0</v>
      </c>
      <c r="AB111" s="548">
        <v>0</v>
      </c>
      <c r="AC111" s="547">
        <v>0</v>
      </c>
      <c r="AD111" s="548">
        <v>0</v>
      </c>
      <c r="AE111" s="547">
        <v>0</v>
      </c>
      <c r="AF111" s="548">
        <v>0</v>
      </c>
      <c r="AG111" s="547">
        <v>0</v>
      </c>
      <c r="AH111" s="548">
        <v>0</v>
      </c>
      <c r="AI111" s="547">
        <v>1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</v>
      </c>
      <c r="E112" s="563">
        <f t="shared" si="107"/>
        <v>0</v>
      </c>
      <c r="F112" s="564">
        <f t="shared" si="108"/>
        <v>1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0</v>
      </c>
      <c r="X112" s="548">
        <v>0</v>
      </c>
      <c r="Y112" s="547">
        <v>0</v>
      </c>
      <c r="Z112" s="548">
        <v>0</v>
      </c>
      <c r="AA112" s="547">
        <v>0</v>
      </c>
      <c r="AB112" s="548">
        <v>1</v>
      </c>
      <c r="AC112" s="547">
        <v>0</v>
      </c>
      <c r="AD112" s="548">
        <v>0</v>
      </c>
      <c r="AE112" s="547">
        <v>0</v>
      </c>
      <c r="AF112" s="548">
        <v>0</v>
      </c>
      <c r="AG112" s="547">
        <v>0</v>
      </c>
      <c r="AH112" s="548">
        <v>0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23</v>
      </c>
      <c r="E119" s="563">
        <f>SUM(K119+M119+O119+Q119+S119+U119+W119+Y119+AA119+AC119+AE119+AG119+AI119+AK119+AM119)</f>
        <v>1</v>
      </c>
      <c r="F119" s="564">
        <f>SUM(L119+N119+P119+R119+T119+V119+X119+Z119+AB119+AD119+AF119+AH119+AJ119+AL119+AN119)</f>
        <v>22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0</v>
      </c>
      <c r="AA119" s="547">
        <v>0</v>
      </c>
      <c r="AB119" s="548">
        <v>0</v>
      </c>
      <c r="AC119" s="547">
        <v>0</v>
      </c>
      <c r="AD119" s="548">
        <v>0</v>
      </c>
      <c r="AE119" s="547">
        <v>1</v>
      </c>
      <c r="AF119" s="548">
        <v>4</v>
      </c>
      <c r="AG119" s="547">
        <v>0</v>
      </c>
      <c r="AH119" s="548">
        <v>4</v>
      </c>
      <c r="AI119" s="547">
        <v>0</v>
      </c>
      <c r="AJ119" s="548">
        <v>0</v>
      </c>
      <c r="AK119" s="547">
        <v>0</v>
      </c>
      <c r="AL119" s="548">
        <v>9</v>
      </c>
      <c r="AM119" s="547">
        <v>0</v>
      </c>
      <c r="AN119" s="549">
        <v>5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16</v>
      </c>
      <c r="E120" s="563">
        <f>SUM(G120+I120+K120+M120+O120+Q120+S120+U120+W120+Y120+AA120+AC120+AE120+AG120+AI120+AK120+AM120)</f>
        <v>6</v>
      </c>
      <c r="F120" s="564">
        <f>SUM(H120+J120+L120+N120+P120+R120+T120+V120+X120+Z120+AB120+AD120+AF120+AH120+AJ120+AL120+AN120)</f>
        <v>10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1</v>
      </c>
      <c r="Z120" s="548">
        <v>0</v>
      </c>
      <c r="AA120" s="547">
        <v>0</v>
      </c>
      <c r="AB120" s="548">
        <v>0</v>
      </c>
      <c r="AC120" s="547">
        <v>0</v>
      </c>
      <c r="AD120" s="548">
        <v>1</v>
      </c>
      <c r="AE120" s="547">
        <v>1</v>
      </c>
      <c r="AF120" s="548">
        <v>2</v>
      </c>
      <c r="AG120" s="547">
        <v>0</v>
      </c>
      <c r="AH120" s="548">
        <v>4</v>
      </c>
      <c r="AI120" s="547">
        <v>2</v>
      </c>
      <c r="AJ120" s="548">
        <v>2</v>
      </c>
      <c r="AK120" s="547">
        <v>1</v>
      </c>
      <c r="AL120" s="548">
        <v>1</v>
      </c>
      <c r="AM120" s="547">
        <v>1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11</v>
      </c>
      <c r="E121" s="563">
        <f>SUM(Q121+S121+U121+W121+Y121+AA121+AC121+AE121+AG121+AI121+AK121+AM121)</f>
        <v>4</v>
      </c>
      <c r="F121" s="564">
        <f>SUM(R121+T121+V121+X121+Z121+AB121+AD121+AF121+AH121+AJ121+AL121+AN121)</f>
        <v>7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>
        <v>0</v>
      </c>
      <c r="R121" s="548">
        <v>0</v>
      </c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0</v>
      </c>
      <c r="AE121" s="547">
        <v>0</v>
      </c>
      <c r="AF121" s="548">
        <v>0</v>
      </c>
      <c r="AG121" s="547">
        <v>2</v>
      </c>
      <c r="AH121" s="548">
        <v>1</v>
      </c>
      <c r="AI121" s="547">
        <v>2</v>
      </c>
      <c r="AJ121" s="548">
        <v>0</v>
      </c>
      <c r="AK121" s="547">
        <v>0</v>
      </c>
      <c r="AL121" s="548">
        <v>2</v>
      </c>
      <c r="AM121" s="547">
        <v>0</v>
      </c>
      <c r="AN121" s="549">
        <v>4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0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5</v>
      </c>
      <c r="E123" s="563">
        <f t="shared" ref="E123:F127" si="111">SUM(Y123+AA123+AC123+AE123+AG123+AI123+AK123+AM123)</f>
        <v>1</v>
      </c>
      <c r="F123" s="564">
        <f t="shared" si="111"/>
        <v>4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1</v>
      </c>
      <c r="AE123" s="547">
        <v>0</v>
      </c>
      <c r="AF123" s="548">
        <v>2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1</v>
      </c>
      <c r="AM123" s="547">
        <v>1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11</v>
      </c>
      <c r="E124" s="563">
        <f t="shared" si="111"/>
        <v>2</v>
      </c>
      <c r="F124" s="564">
        <f t="shared" si="111"/>
        <v>9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2</v>
      </c>
      <c r="AD124" s="548">
        <v>4</v>
      </c>
      <c r="AE124" s="547">
        <v>0</v>
      </c>
      <c r="AF124" s="548">
        <v>1</v>
      </c>
      <c r="AG124" s="547">
        <v>0</v>
      </c>
      <c r="AH124" s="548">
        <v>4</v>
      </c>
      <c r="AI124" s="547">
        <v>0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1</v>
      </c>
      <c r="E126" s="563">
        <f>SUM(Q126+S126+U126+W126+Y126+AA126+AC126+AE126+AG126+AI126+AK126+AM126)</f>
        <v>1</v>
      </c>
      <c r="F126" s="564">
        <f>SUM(R126+T126+V126+X126+Z126+AB126+AD126+AF126+AH126+AJ126+AL126+AN126)</f>
        <v>0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>
        <v>0</v>
      </c>
      <c r="R126" s="548">
        <v>0</v>
      </c>
      <c r="S126" s="547">
        <v>0</v>
      </c>
      <c r="T126" s="548">
        <v>0</v>
      </c>
      <c r="U126" s="547">
        <v>0</v>
      </c>
      <c r="V126" s="548">
        <v>0</v>
      </c>
      <c r="W126" s="547">
        <v>0</v>
      </c>
      <c r="X126" s="548">
        <v>0</v>
      </c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0</v>
      </c>
      <c r="AI126" s="547">
        <v>1</v>
      </c>
      <c r="AJ126" s="548">
        <v>0</v>
      </c>
      <c r="AK126" s="547">
        <v>0</v>
      </c>
      <c r="AL126" s="548">
        <v>0</v>
      </c>
      <c r="AM126" s="547">
        <v>0</v>
      </c>
      <c r="AN126" s="549">
        <v>0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6</v>
      </c>
      <c r="E130" s="563">
        <f t="shared" si="114"/>
        <v>2</v>
      </c>
      <c r="F130" s="564">
        <f t="shared" si="115"/>
        <v>4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0</v>
      </c>
      <c r="Y130" s="547">
        <v>0</v>
      </c>
      <c r="Z130" s="548">
        <v>0</v>
      </c>
      <c r="AA130" s="547">
        <v>0</v>
      </c>
      <c r="AB130" s="548">
        <v>0</v>
      </c>
      <c r="AC130" s="547">
        <v>0</v>
      </c>
      <c r="AD130" s="548">
        <v>0</v>
      </c>
      <c r="AE130" s="547">
        <v>0</v>
      </c>
      <c r="AF130" s="548">
        <v>1</v>
      </c>
      <c r="AG130" s="547">
        <v>0</v>
      </c>
      <c r="AH130" s="548">
        <v>1</v>
      </c>
      <c r="AI130" s="547">
        <v>0</v>
      </c>
      <c r="AJ130" s="548">
        <v>0</v>
      </c>
      <c r="AK130" s="547">
        <v>1</v>
      </c>
      <c r="AL130" s="548">
        <v>2</v>
      </c>
      <c r="AM130" s="547">
        <v>1</v>
      </c>
      <c r="AN130" s="549">
        <v>0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8</v>
      </c>
      <c r="E131" s="563">
        <f t="shared" si="114"/>
        <v>2</v>
      </c>
      <c r="F131" s="564">
        <f t="shared" si="115"/>
        <v>6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1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0</v>
      </c>
      <c r="Z131" s="548">
        <v>1</v>
      </c>
      <c r="AA131" s="547">
        <v>0</v>
      </c>
      <c r="AB131" s="548">
        <v>0</v>
      </c>
      <c r="AC131" s="547">
        <v>0</v>
      </c>
      <c r="AD131" s="548">
        <v>0</v>
      </c>
      <c r="AE131" s="547">
        <v>2</v>
      </c>
      <c r="AF131" s="548">
        <v>1</v>
      </c>
      <c r="AG131" s="547">
        <v>0</v>
      </c>
      <c r="AH131" s="548">
        <v>1</v>
      </c>
      <c r="AI131" s="547">
        <v>0</v>
      </c>
      <c r="AJ131" s="548">
        <v>2</v>
      </c>
      <c r="AK131" s="547">
        <v>0</v>
      </c>
      <c r="AL131" s="548">
        <v>0</v>
      </c>
      <c r="AM131" s="547">
        <v>0</v>
      </c>
      <c r="AN131" s="549">
        <v>0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1</v>
      </c>
      <c r="E138" s="563">
        <f t="shared" si="114"/>
        <v>0</v>
      </c>
      <c r="F138" s="564">
        <f t="shared" si="115"/>
        <v>1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0</v>
      </c>
      <c r="AB138" s="548">
        <v>0</v>
      </c>
      <c r="AC138" s="547">
        <v>0</v>
      </c>
      <c r="AD138" s="548">
        <v>0</v>
      </c>
      <c r="AE138" s="547">
        <v>0</v>
      </c>
      <c r="AF138" s="548">
        <v>1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32" t="s">
        <v>4</v>
      </c>
      <c r="B143" s="1553"/>
      <c r="C143" s="1546"/>
      <c r="D143" s="881">
        <f t="shared" si="101"/>
        <v>228</v>
      </c>
      <c r="E143" s="1002">
        <f t="shared" si="114"/>
        <v>95</v>
      </c>
      <c r="F143" s="882">
        <f>SUM(H143+J143+L143+N143+P143+R143+T143+V143+X143+Z143+AB143+AD143+AF143+AH143+AJ143+AL143+AN143)</f>
        <v>133</v>
      </c>
      <c r="G143" s="881">
        <f>SUM(G91:G103,G105:G109,G115:G117,G120,G128:G142)</f>
        <v>2</v>
      </c>
      <c r="H143" s="883">
        <f>SUM(H91:H103,H105:H109,H115:H117,H120,H128:H142)</f>
        <v>6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1</v>
      </c>
      <c r="L143" s="883">
        <f t="shared" si="117"/>
        <v>1</v>
      </c>
      <c r="M143" s="885">
        <f t="shared" si="117"/>
        <v>0</v>
      </c>
      <c r="N143" s="886">
        <f t="shared" si="117"/>
        <v>1</v>
      </c>
      <c r="O143" s="885">
        <f t="shared" si="117"/>
        <v>1</v>
      </c>
      <c r="P143" s="886">
        <f t="shared" si="117"/>
        <v>0</v>
      </c>
      <c r="Q143" s="885">
        <f>SUM(Q91:Q103,Q105:Q117,Q119:Q121,Q126,Q128:Q142)</f>
        <v>0</v>
      </c>
      <c r="R143" s="1008">
        <f>SUM(R91:R103,R105:R117,R119:R121,R126,R128:R142)</f>
        <v>0</v>
      </c>
      <c r="S143" s="885">
        <f t="shared" ref="S143:X143" si="118">SUM(S91:S103,S105:S121,S126,S128:S142)</f>
        <v>3</v>
      </c>
      <c r="T143" s="886">
        <f t="shared" si="118"/>
        <v>0</v>
      </c>
      <c r="U143" s="885">
        <f t="shared" si="118"/>
        <v>2</v>
      </c>
      <c r="V143" s="886">
        <f t="shared" si="118"/>
        <v>7</v>
      </c>
      <c r="W143" s="885">
        <f t="shared" si="118"/>
        <v>17</v>
      </c>
      <c r="X143" s="886">
        <f t="shared" si="118"/>
        <v>8</v>
      </c>
      <c r="Y143" s="885">
        <f>SUM(Y91:Y142)</f>
        <v>30</v>
      </c>
      <c r="Z143" s="886">
        <f>SUM(Z91:Z142)</f>
        <v>20</v>
      </c>
      <c r="AA143" s="885">
        <f t="shared" ref="AA143:AN143" si="119">SUM(AA91:AA104,AA106:AA112,AA114:AA142)</f>
        <v>5</v>
      </c>
      <c r="AB143" s="886">
        <f t="shared" si="119"/>
        <v>3</v>
      </c>
      <c r="AC143" s="885">
        <f t="shared" si="119"/>
        <v>3</v>
      </c>
      <c r="AD143" s="886">
        <f t="shared" si="119"/>
        <v>10</v>
      </c>
      <c r="AE143" s="885">
        <f t="shared" si="119"/>
        <v>5</v>
      </c>
      <c r="AF143" s="886">
        <f t="shared" si="119"/>
        <v>21</v>
      </c>
      <c r="AG143" s="885">
        <f t="shared" si="119"/>
        <v>5</v>
      </c>
      <c r="AH143" s="886">
        <f t="shared" si="119"/>
        <v>24</v>
      </c>
      <c r="AI143" s="885">
        <f t="shared" si="119"/>
        <v>11</v>
      </c>
      <c r="AJ143" s="886">
        <f t="shared" si="119"/>
        <v>6</v>
      </c>
      <c r="AK143" s="885">
        <f t="shared" si="119"/>
        <v>6</v>
      </c>
      <c r="AL143" s="886">
        <f t="shared" si="119"/>
        <v>17</v>
      </c>
      <c r="AM143" s="885">
        <f t="shared" si="119"/>
        <v>4</v>
      </c>
      <c r="AN143" s="886">
        <f t="shared" si="119"/>
        <v>9</v>
      </c>
      <c r="AO143" s="888">
        <f>SUM(AO91:AO103,AO105:AO120,AO128:AO142,AO126)</f>
        <v>0</v>
      </c>
      <c r="AP143" s="889">
        <f>SUM(AP91:AP142)</f>
        <v>0</v>
      </c>
      <c r="AQ143" s="889">
        <f>SUM(AQ91:AQ142)</f>
        <v>0</v>
      </c>
      <c r="AR143" s="889">
        <f>SUM(AR91:AR104,AR106:AR112,AR114:AR142)</f>
        <v>0</v>
      </c>
      <c r="AS143" s="889">
        <f>SUM(AS91:AS142)</f>
        <v>0</v>
      </c>
      <c r="AT143" s="889">
        <f t="shared" ref="AT143:AW143" si="120">SUM(AT91:AT142)</f>
        <v>1</v>
      </c>
      <c r="AU143" s="889">
        <f t="shared" si="120"/>
        <v>0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114</v>
      </c>
      <c r="C150" s="242"/>
      <c r="D150" s="602">
        <v>85</v>
      </c>
      <c r="E150" s="607">
        <v>29</v>
      </c>
      <c r="F150" s="604"/>
      <c r="G150" s="602">
        <v>50</v>
      </c>
      <c r="H150" s="240"/>
      <c r="I150" s="236">
        <f t="shared" si="122"/>
        <v>9</v>
      </c>
      <c r="J150" s="600">
        <v>1</v>
      </c>
      <c r="K150" s="607">
        <v>8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001" t="s">
        <v>4</v>
      </c>
      <c r="B158" s="1009">
        <f>SUM(B148:B157)</f>
        <v>114</v>
      </c>
      <c r="C158" s="851">
        <f>SUM(C148:C157)</f>
        <v>0</v>
      </c>
      <c r="D158" s="852">
        <f>SUM(D148:D157)</f>
        <v>85</v>
      </c>
      <c r="E158" s="864">
        <f>SUM(E148:E157)</f>
        <v>29</v>
      </c>
      <c r="F158" s="1005">
        <f>SUM(F149,F150,F153,F155,F157)</f>
        <v>0</v>
      </c>
      <c r="G158" s="852">
        <f>SUM(G148:G157)</f>
        <v>50</v>
      </c>
      <c r="H158" s="866">
        <f>SUM(H148:H157)</f>
        <v>0</v>
      </c>
      <c r="I158" s="853">
        <f>SUM(I148:I157)</f>
        <v>9</v>
      </c>
      <c r="J158" s="851">
        <f>SUM(J148:J157)</f>
        <v>1</v>
      </c>
      <c r="K158" s="864">
        <f>SUM(K148:K157)</f>
        <v>8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632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633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47" t="s">
        <v>14</v>
      </c>
      <c r="H161" s="1557"/>
      <c r="I161" s="1632" t="s">
        <v>15</v>
      </c>
      <c r="J161" s="1546"/>
      <c r="K161" s="1553" t="s">
        <v>16</v>
      </c>
      <c r="L161" s="1546"/>
      <c r="M161" s="1632" t="s">
        <v>17</v>
      </c>
      <c r="N161" s="1546"/>
      <c r="O161" s="1632" t="s">
        <v>18</v>
      </c>
      <c r="P161" s="1546"/>
      <c r="Q161" s="1632" t="s">
        <v>19</v>
      </c>
      <c r="R161" s="1546"/>
      <c r="S161" s="1632" t="s">
        <v>20</v>
      </c>
      <c r="T161" s="1546"/>
      <c r="U161" s="1632" t="s">
        <v>21</v>
      </c>
      <c r="V161" s="1546"/>
      <c r="W161" s="1632" t="s">
        <v>22</v>
      </c>
      <c r="X161" s="1546"/>
      <c r="Y161" s="1632" t="s">
        <v>23</v>
      </c>
      <c r="Z161" s="1550"/>
      <c r="AA161" s="1632" t="s">
        <v>24</v>
      </c>
      <c r="AB161" s="1550"/>
      <c r="AC161" s="1632" t="s">
        <v>25</v>
      </c>
      <c r="AD161" s="1550"/>
      <c r="AE161" s="1632" t="s">
        <v>26</v>
      </c>
      <c r="AF161" s="1550"/>
      <c r="AG161" s="1632" t="s">
        <v>27</v>
      </c>
      <c r="AH161" s="1550"/>
      <c r="AI161" s="1632" t="s">
        <v>28</v>
      </c>
      <c r="AJ161" s="1550"/>
      <c r="AK161" s="1632" t="s">
        <v>29</v>
      </c>
      <c r="AL161" s="1550"/>
      <c r="AM161" s="1632" t="s">
        <v>30</v>
      </c>
      <c r="AN161" s="1550"/>
      <c r="AO161" s="1632" t="s">
        <v>31</v>
      </c>
      <c r="AP161" s="1651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999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998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132</v>
      </c>
      <c r="E163" s="844">
        <f>SUM(G163+I163+K163+M163+O163+Q163+S163+U163+W163+Y163+AA163+AC163+AE163+AG163+AI163+AK163+AM163+AO163)</f>
        <v>55</v>
      </c>
      <c r="F163" s="45">
        <f>SUM(H163+J163+L163+N163+P163+R163+T163+V163+X163+Z163+AB163+AD163+AF163+AH163+AJ163+AL163+AN163+AP163)</f>
        <v>77</v>
      </c>
      <c r="G163" s="689">
        <v>0</v>
      </c>
      <c r="H163" s="47">
        <v>0</v>
      </c>
      <c r="I163" s="834">
        <v>2</v>
      </c>
      <c r="J163" s="47">
        <v>0</v>
      </c>
      <c r="K163" s="834">
        <v>0</v>
      </c>
      <c r="L163" s="47">
        <v>0</v>
      </c>
      <c r="M163" s="834">
        <v>5</v>
      </c>
      <c r="N163" s="47">
        <v>0</v>
      </c>
      <c r="O163" s="52">
        <v>0</v>
      </c>
      <c r="P163" s="47">
        <v>2</v>
      </c>
      <c r="Q163" s="52">
        <v>2</v>
      </c>
      <c r="R163" s="47">
        <v>0</v>
      </c>
      <c r="S163" s="52">
        <v>1</v>
      </c>
      <c r="T163" s="47">
        <v>1</v>
      </c>
      <c r="U163" s="834">
        <v>0</v>
      </c>
      <c r="V163" s="47">
        <v>1</v>
      </c>
      <c r="W163" s="834">
        <v>5</v>
      </c>
      <c r="X163" s="47">
        <v>0</v>
      </c>
      <c r="Y163" s="834">
        <v>2</v>
      </c>
      <c r="Z163" s="47">
        <v>15</v>
      </c>
      <c r="AA163" s="834">
        <v>1</v>
      </c>
      <c r="AB163" s="47">
        <v>12</v>
      </c>
      <c r="AC163" s="834">
        <v>0</v>
      </c>
      <c r="AD163" s="47">
        <v>6</v>
      </c>
      <c r="AE163" s="834">
        <v>0</v>
      </c>
      <c r="AF163" s="47">
        <v>7</v>
      </c>
      <c r="AG163" s="834">
        <v>6</v>
      </c>
      <c r="AH163" s="47">
        <v>6</v>
      </c>
      <c r="AI163" s="834">
        <v>17</v>
      </c>
      <c r="AJ163" s="47">
        <v>8</v>
      </c>
      <c r="AK163" s="834">
        <v>9</v>
      </c>
      <c r="AL163" s="47">
        <v>12</v>
      </c>
      <c r="AM163" s="834">
        <v>5</v>
      </c>
      <c r="AN163" s="47">
        <v>2</v>
      </c>
      <c r="AO163" s="834">
        <v>0</v>
      </c>
      <c r="AP163" s="50">
        <v>5</v>
      </c>
      <c r="AQ163" s="691">
        <v>0</v>
      </c>
      <c r="AR163" s="22">
        <v>0</v>
      </c>
      <c r="AS163" s="22">
        <v>0</v>
      </c>
      <c r="AT163" s="22">
        <v>0</v>
      </c>
      <c r="AU163" s="22">
        <v>2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28</v>
      </c>
      <c r="E164" s="563">
        <f t="shared" ref="E164:E173" si="130">SUM(G164+I164+K164+M164+O164+Q164+S164+U164+W164+Y164+AA164+AC164+AE164+AG164+AI164+AK164+AM164+AO164)</f>
        <v>10</v>
      </c>
      <c r="F164" s="564">
        <f t="shared" ref="F164:F173" si="131">SUM(H164+J164+L164+N164+P164+R164+T164+V164+X164+Z164+AB164+AD164+AF164+AH164+AJ164+AL164+AN164+AP164)</f>
        <v>18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2</v>
      </c>
      <c r="U164" s="547">
        <v>2</v>
      </c>
      <c r="V164" s="548">
        <v>0</v>
      </c>
      <c r="W164" s="547">
        <v>0</v>
      </c>
      <c r="X164" s="548">
        <v>0</v>
      </c>
      <c r="Y164" s="547">
        <v>8</v>
      </c>
      <c r="Z164" s="548">
        <v>4</v>
      </c>
      <c r="AA164" s="547">
        <v>0</v>
      </c>
      <c r="AB164" s="548">
        <v>4</v>
      </c>
      <c r="AC164" s="547">
        <v>0</v>
      </c>
      <c r="AD164" s="548">
        <v>4</v>
      </c>
      <c r="AE164" s="547">
        <v>0</v>
      </c>
      <c r="AF164" s="548">
        <v>0</v>
      </c>
      <c r="AG164" s="547">
        <v>0</v>
      </c>
      <c r="AH164" s="548">
        <v>4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1</v>
      </c>
      <c r="E165" s="563">
        <f t="shared" si="130"/>
        <v>0</v>
      </c>
      <c r="F165" s="564">
        <f t="shared" si="131"/>
        <v>1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1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31</v>
      </c>
      <c r="E166" s="563">
        <f t="shared" si="130"/>
        <v>15</v>
      </c>
      <c r="F166" s="564">
        <f t="shared" si="131"/>
        <v>16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0</v>
      </c>
      <c r="W166" s="547">
        <v>1</v>
      </c>
      <c r="X166" s="548">
        <v>2</v>
      </c>
      <c r="Y166" s="547">
        <v>9</v>
      </c>
      <c r="Z166" s="548">
        <v>9</v>
      </c>
      <c r="AA166" s="547">
        <v>3</v>
      </c>
      <c r="AB166" s="548">
        <v>5</v>
      </c>
      <c r="AC166" s="547">
        <v>2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68</v>
      </c>
      <c r="E167" s="563">
        <f t="shared" si="130"/>
        <v>29</v>
      </c>
      <c r="F167" s="564">
        <f t="shared" si="131"/>
        <v>39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0</v>
      </c>
      <c r="S167" s="559">
        <v>1</v>
      </c>
      <c r="T167" s="548">
        <v>0</v>
      </c>
      <c r="U167" s="547">
        <v>0</v>
      </c>
      <c r="V167" s="548">
        <v>0</v>
      </c>
      <c r="W167" s="547">
        <v>5</v>
      </c>
      <c r="X167" s="548">
        <v>6</v>
      </c>
      <c r="Y167" s="547">
        <v>13</v>
      </c>
      <c r="Z167" s="548">
        <v>8</v>
      </c>
      <c r="AA167" s="547">
        <v>5</v>
      </c>
      <c r="AB167" s="548">
        <v>9</v>
      </c>
      <c r="AC167" s="547">
        <v>3</v>
      </c>
      <c r="AD167" s="548">
        <v>4</v>
      </c>
      <c r="AE167" s="547">
        <v>0</v>
      </c>
      <c r="AF167" s="548">
        <v>2</v>
      </c>
      <c r="AG167" s="547">
        <v>0</v>
      </c>
      <c r="AH167" s="548">
        <v>4</v>
      </c>
      <c r="AI167" s="547">
        <v>1</v>
      </c>
      <c r="AJ167" s="548">
        <v>2</v>
      </c>
      <c r="AK167" s="547">
        <v>1</v>
      </c>
      <c r="AL167" s="548">
        <v>1</v>
      </c>
      <c r="AM167" s="547">
        <v>0</v>
      </c>
      <c r="AN167" s="548">
        <v>3</v>
      </c>
      <c r="AO167" s="547">
        <v>0</v>
      </c>
      <c r="AP167" s="549">
        <v>0</v>
      </c>
      <c r="AQ167" s="550">
        <v>0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2</v>
      </c>
      <c r="E168" s="563">
        <f t="shared" si="130"/>
        <v>0</v>
      </c>
      <c r="F168" s="564">
        <f t="shared" si="131"/>
        <v>2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0</v>
      </c>
      <c r="Z168" s="548">
        <v>2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41</v>
      </c>
      <c r="E169" s="563">
        <f t="shared" si="130"/>
        <v>15</v>
      </c>
      <c r="F169" s="564">
        <f t="shared" si="131"/>
        <v>26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4</v>
      </c>
      <c r="Y169" s="547">
        <v>6</v>
      </c>
      <c r="Z169" s="548">
        <v>3</v>
      </c>
      <c r="AA169" s="547">
        <v>5</v>
      </c>
      <c r="AB169" s="548">
        <v>5</v>
      </c>
      <c r="AC169" s="547">
        <v>4</v>
      </c>
      <c r="AD169" s="548">
        <v>5</v>
      </c>
      <c r="AE169" s="547">
        <v>0</v>
      </c>
      <c r="AF169" s="548">
        <v>0</v>
      </c>
      <c r="AG169" s="547">
        <v>0</v>
      </c>
      <c r="AH169" s="548">
        <v>4</v>
      </c>
      <c r="AI169" s="547">
        <v>0</v>
      </c>
      <c r="AJ169" s="548">
        <v>3</v>
      </c>
      <c r="AK169" s="547">
        <v>0</v>
      </c>
      <c r="AL169" s="548">
        <v>2</v>
      </c>
      <c r="AM169" s="547">
        <v>0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13</v>
      </c>
      <c r="E170" s="563">
        <f t="shared" si="130"/>
        <v>4</v>
      </c>
      <c r="F170" s="564">
        <f t="shared" si="131"/>
        <v>9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1</v>
      </c>
      <c r="Y170" s="547">
        <v>0</v>
      </c>
      <c r="Z170" s="548">
        <v>2</v>
      </c>
      <c r="AA170" s="547">
        <v>2</v>
      </c>
      <c r="AB170" s="548">
        <v>0</v>
      </c>
      <c r="AC170" s="547">
        <v>2</v>
      </c>
      <c r="AD170" s="548">
        <v>2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4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32" t="s">
        <v>4</v>
      </c>
      <c r="B174" s="1553"/>
      <c r="C174" s="1546"/>
      <c r="D174" s="881">
        <f t="shared" ref="D174:AX174" si="140">SUM(D163:D173)</f>
        <v>316</v>
      </c>
      <c r="E174" s="1010">
        <f t="shared" si="140"/>
        <v>128</v>
      </c>
      <c r="F174" s="886">
        <f t="shared" si="140"/>
        <v>188</v>
      </c>
      <c r="G174" s="885">
        <f t="shared" si="140"/>
        <v>0</v>
      </c>
      <c r="H174" s="886">
        <f t="shared" si="140"/>
        <v>0</v>
      </c>
      <c r="I174" s="885">
        <f t="shared" si="140"/>
        <v>2</v>
      </c>
      <c r="J174" s="886">
        <f t="shared" si="140"/>
        <v>0</v>
      </c>
      <c r="K174" s="885">
        <f t="shared" si="140"/>
        <v>0</v>
      </c>
      <c r="L174" s="886">
        <f>SUM(L163:L173)</f>
        <v>0</v>
      </c>
      <c r="M174" s="885">
        <f t="shared" si="140"/>
        <v>5</v>
      </c>
      <c r="N174" s="886">
        <f t="shared" si="140"/>
        <v>0</v>
      </c>
      <c r="O174" s="885">
        <f t="shared" si="140"/>
        <v>0</v>
      </c>
      <c r="P174" s="886">
        <f t="shared" si="140"/>
        <v>2</v>
      </c>
      <c r="Q174" s="885">
        <f t="shared" si="140"/>
        <v>2</v>
      </c>
      <c r="R174" s="886">
        <f t="shared" si="140"/>
        <v>0</v>
      </c>
      <c r="S174" s="885">
        <f t="shared" si="140"/>
        <v>2</v>
      </c>
      <c r="T174" s="886">
        <f t="shared" si="140"/>
        <v>3</v>
      </c>
      <c r="U174" s="885">
        <f t="shared" si="140"/>
        <v>2</v>
      </c>
      <c r="V174" s="886">
        <f t="shared" si="140"/>
        <v>1</v>
      </c>
      <c r="W174" s="885">
        <f t="shared" si="140"/>
        <v>11</v>
      </c>
      <c r="X174" s="886">
        <f t="shared" si="140"/>
        <v>13</v>
      </c>
      <c r="Y174" s="885">
        <f t="shared" si="140"/>
        <v>38</v>
      </c>
      <c r="Z174" s="886">
        <f t="shared" si="140"/>
        <v>44</v>
      </c>
      <c r="AA174" s="885">
        <f t="shared" si="140"/>
        <v>16</v>
      </c>
      <c r="AB174" s="886">
        <f t="shared" si="140"/>
        <v>35</v>
      </c>
      <c r="AC174" s="885">
        <f t="shared" si="140"/>
        <v>11</v>
      </c>
      <c r="AD174" s="886">
        <f t="shared" si="140"/>
        <v>21</v>
      </c>
      <c r="AE174" s="885">
        <f t="shared" si="140"/>
        <v>0</v>
      </c>
      <c r="AF174" s="886">
        <f t="shared" si="140"/>
        <v>9</v>
      </c>
      <c r="AG174" s="885">
        <f t="shared" si="140"/>
        <v>6</v>
      </c>
      <c r="AH174" s="886">
        <f t="shared" si="140"/>
        <v>18</v>
      </c>
      <c r="AI174" s="885">
        <f t="shared" si="140"/>
        <v>18</v>
      </c>
      <c r="AJ174" s="886">
        <f t="shared" si="140"/>
        <v>17</v>
      </c>
      <c r="AK174" s="885">
        <f t="shared" si="140"/>
        <v>10</v>
      </c>
      <c r="AL174" s="886">
        <f t="shared" si="140"/>
        <v>15</v>
      </c>
      <c r="AM174" s="885">
        <f t="shared" si="140"/>
        <v>5</v>
      </c>
      <c r="AN174" s="886">
        <f t="shared" si="140"/>
        <v>5</v>
      </c>
      <c r="AO174" s="885">
        <f t="shared" si="140"/>
        <v>0</v>
      </c>
      <c r="AP174" s="1011">
        <f t="shared" si="140"/>
        <v>5</v>
      </c>
      <c r="AQ174" s="888">
        <f t="shared" si="140"/>
        <v>0</v>
      </c>
      <c r="AR174" s="889">
        <f t="shared" si="140"/>
        <v>0</v>
      </c>
      <c r="AS174" s="889">
        <f t="shared" si="140"/>
        <v>0</v>
      </c>
      <c r="AT174" s="895">
        <f t="shared" si="140"/>
        <v>0</v>
      </c>
      <c r="AU174" s="895">
        <f t="shared" si="140"/>
        <v>2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632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47" t="s">
        <v>14</v>
      </c>
      <c r="H177" s="1557"/>
      <c r="I177" s="1632" t="s">
        <v>15</v>
      </c>
      <c r="J177" s="1546"/>
      <c r="K177" s="1553" t="s">
        <v>16</v>
      </c>
      <c r="L177" s="1546"/>
      <c r="M177" s="1632" t="s">
        <v>17</v>
      </c>
      <c r="N177" s="1546"/>
      <c r="O177" s="1632" t="s">
        <v>18</v>
      </c>
      <c r="P177" s="1546"/>
      <c r="Q177" s="1632" t="s">
        <v>19</v>
      </c>
      <c r="R177" s="1546"/>
      <c r="S177" s="1632" t="s">
        <v>20</v>
      </c>
      <c r="T177" s="1546"/>
      <c r="U177" s="1632" t="s">
        <v>21</v>
      </c>
      <c r="V177" s="1546"/>
      <c r="W177" s="1632" t="s">
        <v>22</v>
      </c>
      <c r="X177" s="1546"/>
      <c r="Y177" s="1632" t="s">
        <v>23</v>
      </c>
      <c r="Z177" s="1550"/>
      <c r="AA177" s="1632" t="s">
        <v>24</v>
      </c>
      <c r="AB177" s="1550"/>
      <c r="AC177" s="1650" t="s">
        <v>25</v>
      </c>
      <c r="AD177" s="1591"/>
      <c r="AE177" s="1650" t="s">
        <v>26</v>
      </c>
      <c r="AF177" s="1591"/>
      <c r="AG177" s="1650" t="s">
        <v>27</v>
      </c>
      <c r="AH177" s="1591"/>
      <c r="AI177" s="1650" t="s">
        <v>28</v>
      </c>
      <c r="AJ177" s="1591"/>
      <c r="AK177" s="1632" t="s">
        <v>29</v>
      </c>
      <c r="AL177" s="1550"/>
      <c r="AM177" s="1632" t="s">
        <v>30</v>
      </c>
      <c r="AN177" s="1550"/>
      <c r="AO177" s="1632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007" t="s">
        <v>32</v>
      </c>
      <c r="E178" s="1000" t="s">
        <v>33</v>
      </c>
      <c r="F178" s="827" t="s">
        <v>34</v>
      </c>
      <c r="G178" s="999" t="s">
        <v>33</v>
      </c>
      <c r="H178" s="897" t="s">
        <v>34</v>
      </c>
      <c r="I178" s="999" t="s">
        <v>33</v>
      </c>
      <c r="J178" s="897" t="s">
        <v>34</v>
      </c>
      <c r="K178" s="999" t="s">
        <v>33</v>
      </c>
      <c r="L178" s="897" t="s">
        <v>34</v>
      </c>
      <c r="M178" s="999" t="s">
        <v>33</v>
      </c>
      <c r="N178" s="897" t="s">
        <v>34</v>
      </c>
      <c r="O178" s="999" t="s">
        <v>33</v>
      </c>
      <c r="P178" s="897" t="s">
        <v>34</v>
      </c>
      <c r="Q178" s="999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1007" t="s">
        <v>4</v>
      </c>
      <c r="D183" s="1012">
        <f t="shared" si="141"/>
        <v>0</v>
      </c>
      <c r="E183" s="1013"/>
      <c r="F183" s="896">
        <f t="shared" si="142"/>
        <v>0</v>
      </c>
      <c r="G183" s="1014"/>
      <c r="H183" s="904"/>
      <c r="I183" s="1014"/>
      <c r="J183" s="904"/>
      <c r="K183" s="1014"/>
      <c r="L183" s="904"/>
      <c r="M183" s="1014"/>
      <c r="N183" s="904"/>
      <c r="O183" s="1014"/>
      <c r="P183" s="904"/>
      <c r="Q183" s="1014"/>
      <c r="R183" s="904"/>
      <c r="S183" s="1014"/>
      <c r="T183" s="904"/>
      <c r="U183" s="1014"/>
      <c r="V183" s="904"/>
      <c r="W183" s="1014"/>
      <c r="X183" s="904"/>
      <c r="Y183" s="1014"/>
      <c r="Z183" s="904"/>
      <c r="AA183" s="1014"/>
      <c r="AB183" s="904"/>
      <c r="AC183" s="1015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49" t="s">
        <v>236</v>
      </c>
      <c r="C212" s="1550"/>
      <c r="D212" s="1012">
        <f t="shared" si="183"/>
        <v>0</v>
      </c>
      <c r="E212" s="1016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632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633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47" t="s">
        <v>14</v>
      </c>
      <c r="H229" s="1557"/>
      <c r="I229" s="1632" t="s">
        <v>15</v>
      </c>
      <c r="J229" s="1546"/>
      <c r="K229" s="1553" t="s">
        <v>16</v>
      </c>
      <c r="L229" s="1546"/>
      <c r="M229" s="1632" t="s">
        <v>17</v>
      </c>
      <c r="N229" s="1546"/>
      <c r="O229" s="1632" t="s">
        <v>18</v>
      </c>
      <c r="P229" s="1546"/>
      <c r="Q229" s="1632" t="s">
        <v>19</v>
      </c>
      <c r="R229" s="1546"/>
      <c r="S229" s="1632" t="s">
        <v>20</v>
      </c>
      <c r="T229" s="1546"/>
      <c r="U229" s="1632" t="s">
        <v>21</v>
      </c>
      <c r="V229" s="1546"/>
      <c r="W229" s="1632" t="s">
        <v>22</v>
      </c>
      <c r="X229" s="1546"/>
      <c r="Y229" s="1632" t="s">
        <v>23</v>
      </c>
      <c r="Z229" s="1550"/>
      <c r="AA229" s="1632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007" t="s">
        <v>32</v>
      </c>
      <c r="E230" s="1000" t="s">
        <v>33</v>
      </c>
      <c r="F230" s="827" t="s">
        <v>34</v>
      </c>
      <c r="G230" s="997" t="s">
        <v>33</v>
      </c>
      <c r="H230" s="827" t="s">
        <v>34</v>
      </c>
      <c r="I230" s="997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007" t="s">
        <v>32</v>
      </c>
      <c r="E240" s="1000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9</v>
      </c>
      <c r="E242" s="547">
        <v>6</v>
      </c>
      <c r="F242" s="620">
        <v>3</v>
      </c>
      <c r="G242" s="608">
        <v>0</v>
      </c>
      <c r="H242" s="559">
        <v>5</v>
      </c>
      <c r="I242" s="559">
        <v>3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39</v>
      </c>
      <c r="E244" s="547">
        <v>13</v>
      </c>
      <c r="F244" s="618">
        <v>26</v>
      </c>
      <c r="G244" s="550">
        <v>0</v>
      </c>
      <c r="H244" s="559">
        <v>39</v>
      </c>
      <c r="I244" s="559">
        <v>0</v>
      </c>
      <c r="J244" s="559">
        <v>0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632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633"/>
      <c r="AM247" s="1555" t="s">
        <v>68</v>
      </c>
      <c r="AN247" s="1574" t="s">
        <v>279</v>
      </c>
      <c r="AO247" s="1648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47" t="s">
        <v>285</v>
      </c>
      <c r="H248" s="1557"/>
      <c r="I248" s="1632" t="s">
        <v>17</v>
      </c>
      <c r="J248" s="1546"/>
      <c r="K248" s="1632" t="s">
        <v>18</v>
      </c>
      <c r="L248" s="1546"/>
      <c r="M248" s="1632" t="s">
        <v>19</v>
      </c>
      <c r="N248" s="1546"/>
      <c r="O248" s="1632" t="s">
        <v>20</v>
      </c>
      <c r="P248" s="1546"/>
      <c r="Q248" s="1632" t="s">
        <v>21</v>
      </c>
      <c r="R248" s="1546"/>
      <c r="S248" s="1632" t="s">
        <v>22</v>
      </c>
      <c r="T248" s="1546"/>
      <c r="U248" s="1632" t="s">
        <v>23</v>
      </c>
      <c r="V248" s="1550"/>
      <c r="W248" s="1632" t="s">
        <v>24</v>
      </c>
      <c r="X248" s="1550"/>
      <c r="Y248" s="1632" t="s">
        <v>286</v>
      </c>
      <c r="Z248" s="1550"/>
      <c r="AA248" s="1632" t="s">
        <v>287</v>
      </c>
      <c r="AB248" s="1550"/>
      <c r="AC248" s="1632" t="s">
        <v>288</v>
      </c>
      <c r="AD248" s="1550"/>
      <c r="AE248" s="1632" t="s">
        <v>289</v>
      </c>
      <c r="AF248" s="1550"/>
      <c r="AG248" s="1632" t="s">
        <v>29</v>
      </c>
      <c r="AH248" s="1550"/>
      <c r="AI248" s="1632" t="s">
        <v>30</v>
      </c>
      <c r="AJ248" s="1550"/>
      <c r="AK248" s="1632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10</v>
      </c>
      <c r="E250" s="139">
        <f>SUM(G250++I250+K250+M250+O250+Q250+S250+U250+W250+Y250+AA250+AC250+AE250+AG250+AI250+AK250)</f>
        <v>5</v>
      </c>
      <c r="F250" s="812">
        <f>SUM(H250++J250+L250+N250+P250+R250+T250+V250+X250+Z250+AB250+AD250+AF250+AH250+AJ250+AL250)</f>
        <v>5</v>
      </c>
      <c r="G250" s="716">
        <v>1</v>
      </c>
      <c r="H250" s="443">
        <v>0</v>
      </c>
      <c r="I250" s="818">
        <v>1</v>
      </c>
      <c r="J250" s="443">
        <v>0</v>
      </c>
      <c r="K250" s="818">
        <v>0</v>
      </c>
      <c r="L250" s="443">
        <v>1</v>
      </c>
      <c r="M250" s="818">
        <v>1</v>
      </c>
      <c r="N250" s="443">
        <v>0</v>
      </c>
      <c r="O250" s="818">
        <v>0</v>
      </c>
      <c r="P250" s="443">
        <v>0</v>
      </c>
      <c r="Q250" s="818">
        <v>0</v>
      </c>
      <c r="R250" s="443">
        <v>0</v>
      </c>
      <c r="S250" s="818">
        <v>2</v>
      </c>
      <c r="T250" s="819">
        <v>1</v>
      </c>
      <c r="U250" s="818">
        <v>0</v>
      </c>
      <c r="V250" s="819">
        <v>1</v>
      </c>
      <c r="W250" s="818">
        <v>0</v>
      </c>
      <c r="X250" s="819">
        <v>0</v>
      </c>
      <c r="Y250" s="818">
        <v>0</v>
      </c>
      <c r="Z250" s="819">
        <v>0</v>
      </c>
      <c r="AA250" s="818">
        <v>0</v>
      </c>
      <c r="AB250" s="819">
        <v>0</v>
      </c>
      <c r="AC250" s="818">
        <v>0</v>
      </c>
      <c r="AD250" s="819">
        <v>2</v>
      </c>
      <c r="AE250" s="818">
        <v>0</v>
      </c>
      <c r="AF250" s="819">
        <v>0</v>
      </c>
      <c r="AG250" s="818">
        <v>0</v>
      </c>
      <c r="AH250" s="819">
        <v>0</v>
      </c>
      <c r="AI250" s="818">
        <v>0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3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81</v>
      </c>
      <c r="E251" s="109">
        <f t="shared" ref="E251:E287" si="210">SUM(G251++I251+K251+M251+O251+Q251+S251+U251+W251+Y251+AA251+AC251+AE251+AG251+AI251+AK251)</f>
        <v>35</v>
      </c>
      <c r="F251" s="78">
        <f t="shared" ref="F251:F287" si="211">SUM(H251++J251+L251+N251+P251+R251+T251+V251+X251+Z251+AB251+AD251+AF251+AH251+AJ251+AL251)</f>
        <v>46</v>
      </c>
      <c r="G251" s="451">
        <v>2</v>
      </c>
      <c r="H251" s="452">
        <v>1</v>
      </c>
      <c r="I251" s="453">
        <v>1</v>
      </c>
      <c r="J251" s="452">
        <v>1</v>
      </c>
      <c r="K251" s="453">
        <v>2</v>
      </c>
      <c r="L251" s="452">
        <v>2</v>
      </c>
      <c r="M251" s="453">
        <v>1</v>
      </c>
      <c r="N251" s="452">
        <v>2</v>
      </c>
      <c r="O251" s="453">
        <v>4</v>
      </c>
      <c r="P251" s="452">
        <v>0</v>
      </c>
      <c r="Q251" s="453">
        <v>0</v>
      </c>
      <c r="R251" s="452">
        <v>2</v>
      </c>
      <c r="S251" s="453">
        <v>10</v>
      </c>
      <c r="T251" s="454">
        <v>3</v>
      </c>
      <c r="U251" s="453">
        <v>8</v>
      </c>
      <c r="V251" s="454">
        <v>6</v>
      </c>
      <c r="W251" s="453">
        <v>2</v>
      </c>
      <c r="X251" s="454">
        <v>4</v>
      </c>
      <c r="Y251" s="453">
        <v>2</v>
      </c>
      <c r="Z251" s="454">
        <v>0</v>
      </c>
      <c r="AA251" s="453">
        <v>0</v>
      </c>
      <c r="AB251" s="454">
        <v>4</v>
      </c>
      <c r="AC251" s="453">
        <v>0</v>
      </c>
      <c r="AD251" s="454">
        <v>10</v>
      </c>
      <c r="AE251" s="453">
        <v>0</v>
      </c>
      <c r="AF251" s="454">
        <v>5</v>
      </c>
      <c r="AG251" s="453">
        <v>2</v>
      </c>
      <c r="AH251" s="454">
        <v>1</v>
      </c>
      <c r="AI251" s="453">
        <v>1</v>
      </c>
      <c r="AJ251" s="454">
        <v>3</v>
      </c>
      <c r="AK251" s="453">
        <v>0</v>
      </c>
      <c r="AL251" s="454">
        <v>2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7</v>
      </c>
      <c r="AU251" s="454">
        <v>1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82</v>
      </c>
      <c r="E252" s="139">
        <f t="shared" si="210"/>
        <v>34</v>
      </c>
      <c r="F252" s="812">
        <f t="shared" si="211"/>
        <v>48</v>
      </c>
      <c r="G252" s="716">
        <v>2</v>
      </c>
      <c r="H252" s="443">
        <v>6</v>
      </c>
      <c r="I252" s="818">
        <v>0</v>
      </c>
      <c r="J252" s="443">
        <v>0</v>
      </c>
      <c r="K252" s="818">
        <v>1</v>
      </c>
      <c r="L252" s="443">
        <v>1</v>
      </c>
      <c r="M252" s="818">
        <v>0</v>
      </c>
      <c r="N252" s="443">
        <v>0</v>
      </c>
      <c r="O252" s="818">
        <v>1</v>
      </c>
      <c r="P252" s="443">
        <v>0</v>
      </c>
      <c r="Q252" s="818">
        <v>1</v>
      </c>
      <c r="R252" s="443">
        <v>0</v>
      </c>
      <c r="S252" s="818">
        <v>1</v>
      </c>
      <c r="T252" s="819">
        <v>0</v>
      </c>
      <c r="U252" s="818">
        <v>6</v>
      </c>
      <c r="V252" s="819">
        <v>5</v>
      </c>
      <c r="W252" s="818">
        <v>4</v>
      </c>
      <c r="X252" s="819">
        <v>11</v>
      </c>
      <c r="Y252" s="818">
        <v>9</v>
      </c>
      <c r="Z252" s="819">
        <v>2</v>
      </c>
      <c r="AA252" s="818">
        <v>2</v>
      </c>
      <c r="AB252" s="819">
        <v>9</v>
      </c>
      <c r="AC252" s="818">
        <v>1</v>
      </c>
      <c r="AD252" s="819">
        <v>6</v>
      </c>
      <c r="AE252" s="818">
        <v>1</v>
      </c>
      <c r="AF252" s="819">
        <v>6</v>
      </c>
      <c r="AG252" s="818">
        <v>1</v>
      </c>
      <c r="AH252" s="819">
        <v>1</v>
      </c>
      <c r="AI252" s="818">
        <v>3</v>
      </c>
      <c r="AJ252" s="819">
        <v>1</v>
      </c>
      <c r="AK252" s="818">
        <v>1</v>
      </c>
      <c r="AL252" s="819">
        <v>0</v>
      </c>
      <c r="AM252" s="458">
        <v>0</v>
      </c>
      <c r="AN252" s="459">
        <v>0</v>
      </c>
      <c r="AO252" s="716">
        <v>0</v>
      </c>
      <c r="AP252" s="460">
        <v>0</v>
      </c>
      <c r="AQ252" s="818">
        <v>23</v>
      </c>
      <c r="AR252" s="461">
        <v>0</v>
      </c>
      <c r="AS252" s="447"/>
      <c r="AT252" s="462">
        <v>1</v>
      </c>
      <c r="AU252" s="463">
        <v>1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102</v>
      </c>
      <c r="E253" s="465">
        <f t="shared" si="210"/>
        <v>46</v>
      </c>
      <c r="F253" s="147">
        <f t="shared" si="211"/>
        <v>56</v>
      </c>
      <c r="G253" s="466">
        <v>3</v>
      </c>
      <c r="H253" s="467">
        <v>4</v>
      </c>
      <c r="I253" s="468">
        <v>0</v>
      </c>
      <c r="J253" s="467">
        <v>0</v>
      </c>
      <c r="K253" s="468">
        <v>0</v>
      </c>
      <c r="L253" s="467">
        <v>0</v>
      </c>
      <c r="M253" s="468">
        <v>0</v>
      </c>
      <c r="N253" s="467">
        <v>0</v>
      </c>
      <c r="O253" s="468">
        <v>2</v>
      </c>
      <c r="P253" s="467">
        <v>0</v>
      </c>
      <c r="Q253" s="468">
        <v>1</v>
      </c>
      <c r="R253" s="467">
        <v>0</v>
      </c>
      <c r="S253" s="468">
        <v>1</v>
      </c>
      <c r="T253" s="469">
        <v>0</v>
      </c>
      <c r="U253" s="468">
        <v>3</v>
      </c>
      <c r="V253" s="469">
        <v>3</v>
      </c>
      <c r="W253" s="468">
        <v>14</v>
      </c>
      <c r="X253" s="469">
        <v>10</v>
      </c>
      <c r="Y253" s="468">
        <v>3</v>
      </c>
      <c r="Z253" s="469">
        <v>7</v>
      </c>
      <c r="AA253" s="468">
        <v>6</v>
      </c>
      <c r="AB253" s="469">
        <v>10</v>
      </c>
      <c r="AC253" s="468">
        <v>3</v>
      </c>
      <c r="AD253" s="469">
        <v>11</v>
      </c>
      <c r="AE253" s="468">
        <v>2</v>
      </c>
      <c r="AF253" s="469">
        <v>9</v>
      </c>
      <c r="AG253" s="468">
        <v>4</v>
      </c>
      <c r="AH253" s="469">
        <v>0</v>
      </c>
      <c r="AI253" s="468">
        <v>2</v>
      </c>
      <c r="AJ253" s="469">
        <v>2</v>
      </c>
      <c r="AK253" s="468">
        <v>2</v>
      </c>
      <c r="AL253" s="469">
        <v>0</v>
      </c>
      <c r="AM253" s="470">
        <v>0</v>
      </c>
      <c r="AN253" s="471">
        <v>0</v>
      </c>
      <c r="AO253" s="446"/>
      <c r="AP253" s="447"/>
      <c r="AQ253" s="461">
        <v>24</v>
      </c>
      <c r="AR253" s="468">
        <v>0</v>
      </c>
      <c r="AS253" s="447"/>
      <c r="AT253" s="466">
        <v>1</v>
      </c>
      <c r="AU253" s="469">
        <v>0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78</v>
      </c>
      <c r="E254" s="465">
        <f t="shared" si="210"/>
        <v>34</v>
      </c>
      <c r="F254" s="147">
        <f t="shared" si="211"/>
        <v>44</v>
      </c>
      <c r="G254" s="466">
        <v>2</v>
      </c>
      <c r="H254" s="467">
        <v>4</v>
      </c>
      <c r="I254" s="468">
        <v>0</v>
      </c>
      <c r="J254" s="467">
        <v>0</v>
      </c>
      <c r="K254" s="468">
        <v>1</v>
      </c>
      <c r="L254" s="467">
        <v>1</v>
      </c>
      <c r="M254" s="468">
        <v>0</v>
      </c>
      <c r="N254" s="467">
        <v>0</v>
      </c>
      <c r="O254" s="468">
        <v>1</v>
      </c>
      <c r="P254" s="467">
        <v>0</v>
      </c>
      <c r="Q254" s="468">
        <v>1</v>
      </c>
      <c r="R254" s="467">
        <v>0</v>
      </c>
      <c r="S254" s="468">
        <v>1</v>
      </c>
      <c r="T254" s="469">
        <v>0</v>
      </c>
      <c r="U254" s="468">
        <v>4</v>
      </c>
      <c r="V254" s="469">
        <v>5</v>
      </c>
      <c r="W254" s="468">
        <v>4</v>
      </c>
      <c r="X254" s="469">
        <v>11</v>
      </c>
      <c r="Y254" s="468">
        <v>10</v>
      </c>
      <c r="Z254" s="469">
        <v>2</v>
      </c>
      <c r="AA254" s="468">
        <v>3</v>
      </c>
      <c r="AB254" s="469">
        <v>9</v>
      </c>
      <c r="AC254" s="468">
        <v>1</v>
      </c>
      <c r="AD254" s="469">
        <v>5</v>
      </c>
      <c r="AE254" s="468">
        <v>1</v>
      </c>
      <c r="AF254" s="469">
        <v>5</v>
      </c>
      <c r="AG254" s="468">
        <v>1</v>
      </c>
      <c r="AH254" s="469">
        <v>1</v>
      </c>
      <c r="AI254" s="468">
        <v>3</v>
      </c>
      <c r="AJ254" s="469">
        <v>1</v>
      </c>
      <c r="AK254" s="468">
        <v>1</v>
      </c>
      <c r="AL254" s="469">
        <v>0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1</v>
      </c>
      <c r="AU254" s="469">
        <v>1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44</v>
      </c>
      <c r="E255" s="465">
        <f t="shared" si="210"/>
        <v>15</v>
      </c>
      <c r="F255" s="147">
        <f t="shared" si="211"/>
        <v>29</v>
      </c>
      <c r="G255" s="473">
        <v>2</v>
      </c>
      <c r="H255" s="474">
        <v>6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1</v>
      </c>
      <c r="P255" s="474">
        <v>0</v>
      </c>
      <c r="Q255" s="475">
        <v>0</v>
      </c>
      <c r="R255" s="474">
        <v>0</v>
      </c>
      <c r="S255" s="475">
        <v>1</v>
      </c>
      <c r="T255" s="476">
        <v>0</v>
      </c>
      <c r="U255" s="475">
        <v>2</v>
      </c>
      <c r="V255" s="476">
        <v>0</v>
      </c>
      <c r="W255" s="475">
        <v>2</v>
      </c>
      <c r="X255" s="476">
        <v>5</v>
      </c>
      <c r="Y255" s="475">
        <v>1</v>
      </c>
      <c r="Z255" s="476">
        <v>5</v>
      </c>
      <c r="AA255" s="475">
        <v>2</v>
      </c>
      <c r="AB255" s="476">
        <v>5</v>
      </c>
      <c r="AC255" s="475">
        <v>1</v>
      </c>
      <c r="AD255" s="476">
        <v>3</v>
      </c>
      <c r="AE255" s="475">
        <v>2</v>
      </c>
      <c r="AF255" s="476">
        <v>3</v>
      </c>
      <c r="AG255" s="475">
        <v>1</v>
      </c>
      <c r="AH255" s="476">
        <v>0</v>
      </c>
      <c r="AI255" s="475">
        <v>0</v>
      </c>
      <c r="AJ255" s="476">
        <v>2</v>
      </c>
      <c r="AK255" s="475">
        <v>0</v>
      </c>
      <c r="AL255" s="476">
        <v>0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1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4</v>
      </c>
      <c r="E256" s="465">
        <f t="shared" si="210"/>
        <v>2</v>
      </c>
      <c r="F256" s="147">
        <f t="shared" si="211"/>
        <v>2</v>
      </c>
      <c r="G256" s="473">
        <v>0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1</v>
      </c>
      <c r="T256" s="476">
        <v>1</v>
      </c>
      <c r="U256" s="475">
        <v>0</v>
      </c>
      <c r="V256" s="476">
        <v>1</v>
      </c>
      <c r="W256" s="475">
        <v>0</v>
      </c>
      <c r="X256" s="476">
        <v>0</v>
      </c>
      <c r="Y256" s="475">
        <v>1</v>
      </c>
      <c r="Z256" s="476">
        <v>0</v>
      </c>
      <c r="AA256" s="475">
        <v>0</v>
      </c>
      <c r="AB256" s="476">
        <v>0</v>
      </c>
      <c r="AC256" s="475">
        <v>0</v>
      </c>
      <c r="AD256" s="476">
        <v>0</v>
      </c>
      <c r="AE256" s="475">
        <v>0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1</v>
      </c>
      <c r="E257" s="109">
        <f>SUM(+I257+K257+M257+O257+Q257+S257+U257+W257+Y257+AA257+AC257+AE257+AG257+AI257+AK257)</f>
        <v>1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1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49</v>
      </c>
      <c r="E258" s="139">
        <f>SUM(O258+Q258+S258+U258+W258+Y258+AA258+AC258+AE258+AG258+AI258+AK258)</f>
        <v>20</v>
      </c>
      <c r="F258" s="812">
        <f>SUM(P258+R258+T258+V258+X258+Z258+AB258+AD258+AF258+AH258+AJ258+AL258)</f>
        <v>29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1</v>
      </c>
      <c r="R258" s="443">
        <v>0</v>
      </c>
      <c r="S258" s="818">
        <v>0</v>
      </c>
      <c r="T258" s="819">
        <v>0</v>
      </c>
      <c r="U258" s="818">
        <v>4</v>
      </c>
      <c r="V258" s="819">
        <v>1</v>
      </c>
      <c r="W258" s="818">
        <v>1</v>
      </c>
      <c r="X258" s="819">
        <v>4</v>
      </c>
      <c r="Y258" s="818">
        <v>2</v>
      </c>
      <c r="Z258" s="819">
        <v>2</v>
      </c>
      <c r="AA258" s="818">
        <v>2</v>
      </c>
      <c r="AB258" s="819">
        <v>5</v>
      </c>
      <c r="AC258" s="818">
        <v>5</v>
      </c>
      <c r="AD258" s="819">
        <v>4</v>
      </c>
      <c r="AE258" s="818">
        <v>4</v>
      </c>
      <c r="AF258" s="819">
        <v>9</v>
      </c>
      <c r="AG258" s="818">
        <v>1</v>
      </c>
      <c r="AH258" s="819">
        <v>0</v>
      </c>
      <c r="AI258" s="818">
        <v>0</v>
      </c>
      <c r="AJ258" s="819">
        <v>3</v>
      </c>
      <c r="AK258" s="818">
        <v>0</v>
      </c>
      <c r="AL258" s="819">
        <v>1</v>
      </c>
      <c r="AM258" s="458">
        <v>0</v>
      </c>
      <c r="AN258" s="459">
        <v>0</v>
      </c>
      <c r="AO258" s="716">
        <v>0</v>
      </c>
      <c r="AP258" s="460">
        <v>0</v>
      </c>
      <c r="AQ258" s="818">
        <v>15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68</v>
      </c>
      <c r="E259" s="465">
        <f>SUM(O259+Q259+S259+U259+W259+Y259+AA259+AC259+AE259+AG259+AI259+AK259)</f>
        <v>24</v>
      </c>
      <c r="F259" s="147">
        <f>SUM(N259+P259+R259+T259+V259+X259+Z259+AB259+AD259+AF259+AH259+AJ259+AL259)</f>
        <v>44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1</v>
      </c>
      <c r="R259" s="467">
        <v>0</v>
      </c>
      <c r="S259" s="468">
        <v>2</v>
      </c>
      <c r="T259" s="469">
        <v>0</v>
      </c>
      <c r="U259" s="468">
        <v>2</v>
      </c>
      <c r="V259" s="469">
        <v>1</v>
      </c>
      <c r="W259" s="468">
        <v>5</v>
      </c>
      <c r="X259" s="469">
        <v>5</v>
      </c>
      <c r="Y259" s="468">
        <v>1</v>
      </c>
      <c r="Z259" s="469">
        <v>5</v>
      </c>
      <c r="AA259" s="468">
        <v>4</v>
      </c>
      <c r="AB259" s="469">
        <v>12</v>
      </c>
      <c r="AC259" s="468">
        <v>1</v>
      </c>
      <c r="AD259" s="469">
        <v>11</v>
      </c>
      <c r="AE259" s="468">
        <v>2</v>
      </c>
      <c r="AF259" s="469">
        <v>8</v>
      </c>
      <c r="AG259" s="468">
        <v>3</v>
      </c>
      <c r="AH259" s="469">
        <v>0</v>
      </c>
      <c r="AI259" s="468">
        <v>3</v>
      </c>
      <c r="AJ259" s="469">
        <v>2</v>
      </c>
      <c r="AK259" s="468">
        <v>0</v>
      </c>
      <c r="AL259" s="469">
        <v>0</v>
      </c>
      <c r="AM259" s="470">
        <v>2</v>
      </c>
      <c r="AN259" s="471">
        <v>0</v>
      </c>
      <c r="AO259" s="446"/>
      <c r="AP259" s="447"/>
      <c r="AQ259" s="461">
        <v>16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36</v>
      </c>
      <c r="E260" s="465">
        <f>SUM(M260+O260+Q260+S260+U260+W260+Y260+AA260+AC260+AE260+AG260+AI260+AK260)</f>
        <v>13</v>
      </c>
      <c r="F260" s="147">
        <f>SUM(N260+P260+R260+T260+V260+X260+Z260+AB260+AD260+AF260+AH260+AJ260+AL260)</f>
        <v>23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1</v>
      </c>
      <c r="R260" s="467">
        <v>0</v>
      </c>
      <c r="S260" s="468">
        <v>0</v>
      </c>
      <c r="T260" s="469">
        <v>0</v>
      </c>
      <c r="U260" s="468">
        <v>2</v>
      </c>
      <c r="V260" s="469">
        <v>1</v>
      </c>
      <c r="W260" s="468">
        <v>1</v>
      </c>
      <c r="X260" s="469">
        <v>2</v>
      </c>
      <c r="Y260" s="468">
        <v>1</v>
      </c>
      <c r="Z260" s="469">
        <v>1</v>
      </c>
      <c r="AA260" s="468">
        <v>1</v>
      </c>
      <c r="AB260" s="469">
        <v>2</v>
      </c>
      <c r="AC260" s="468">
        <v>4</v>
      </c>
      <c r="AD260" s="469">
        <v>5</v>
      </c>
      <c r="AE260" s="468">
        <v>3</v>
      </c>
      <c r="AF260" s="469">
        <v>9</v>
      </c>
      <c r="AG260" s="468">
        <v>0</v>
      </c>
      <c r="AH260" s="469">
        <v>0</v>
      </c>
      <c r="AI260" s="468">
        <v>0</v>
      </c>
      <c r="AJ260" s="469">
        <v>2</v>
      </c>
      <c r="AK260" s="468">
        <v>0</v>
      </c>
      <c r="AL260" s="469">
        <v>1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37</v>
      </c>
      <c r="E261" s="465">
        <f>SUM(M261+O261+Q261+S261+U261+W261+Y261+AA261+AC261+AE261+AG261+AI261+AK261)</f>
        <v>14</v>
      </c>
      <c r="F261" s="147">
        <f>SUM(N261+P261+R261+T261+V261+X261+Z261+AB261+AD261+AF261+AH261+AJ261+AL261)</f>
        <v>23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1</v>
      </c>
      <c r="V261" s="476">
        <v>0</v>
      </c>
      <c r="W261" s="475">
        <v>3</v>
      </c>
      <c r="X261" s="476">
        <v>2</v>
      </c>
      <c r="Y261" s="475">
        <v>1</v>
      </c>
      <c r="Z261" s="476">
        <v>2</v>
      </c>
      <c r="AA261" s="475">
        <v>3</v>
      </c>
      <c r="AB261" s="476">
        <v>9</v>
      </c>
      <c r="AC261" s="475">
        <v>2</v>
      </c>
      <c r="AD261" s="476">
        <v>4</v>
      </c>
      <c r="AE261" s="475">
        <v>2</v>
      </c>
      <c r="AF261" s="476">
        <v>5</v>
      </c>
      <c r="AG261" s="475">
        <v>1</v>
      </c>
      <c r="AH261" s="476">
        <v>0</v>
      </c>
      <c r="AI261" s="475">
        <v>1</v>
      </c>
      <c r="AJ261" s="476">
        <v>1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6</v>
      </c>
      <c r="E262" s="465">
        <f>SUM(M262+O262+Q262+S262+U262+W262+Y262+AA262+AC262+AE262+AG262+AI262+AK262)</f>
        <v>3</v>
      </c>
      <c r="F262" s="147">
        <f>SUM(N262+P262+R262+T262+V262+X262+Z262+AB262+AD262+AF262+AH262+AJ262+AL262)</f>
        <v>3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1</v>
      </c>
      <c r="W262" s="475">
        <v>1</v>
      </c>
      <c r="X262" s="476">
        <v>0</v>
      </c>
      <c r="Y262" s="475">
        <v>0</v>
      </c>
      <c r="Z262" s="476">
        <v>0</v>
      </c>
      <c r="AA262" s="475">
        <v>0</v>
      </c>
      <c r="AB262" s="476">
        <v>1</v>
      </c>
      <c r="AC262" s="475">
        <v>0</v>
      </c>
      <c r="AD262" s="476">
        <v>1</v>
      </c>
      <c r="AE262" s="475">
        <v>1</v>
      </c>
      <c r="AF262" s="476">
        <v>0</v>
      </c>
      <c r="AG262" s="475">
        <v>1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28</v>
      </c>
      <c r="E264" s="934">
        <f t="shared" si="210"/>
        <v>19</v>
      </c>
      <c r="F264" s="935">
        <f t="shared" si="211"/>
        <v>9</v>
      </c>
      <c r="G264" s="818">
        <v>1</v>
      </c>
      <c r="H264" s="443">
        <v>0</v>
      </c>
      <c r="I264" s="818">
        <v>1</v>
      </c>
      <c r="J264" s="443">
        <v>1</v>
      </c>
      <c r="K264" s="818">
        <v>1</v>
      </c>
      <c r="L264" s="443">
        <v>2</v>
      </c>
      <c r="M264" s="818">
        <v>4</v>
      </c>
      <c r="N264" s="443">
        <v>0</v>
      </c>
      <c r="O264" s="818">
        <v>3</v>
      </c>
      <c r="P264" s="443">
        <v>1</v>
      </c>
      <c r="Q264" s="818">
        <v>0</v>
      </c>
      <c r="R264" s="443">
        <v>1</v>
      </c>
      <c r="S264" s="818">
        <v>6</v>
      </c>
      <c r="T264" s="443">
        <v>1</v>
      </c>
      <c r="U264" s="818">
        <v>3</v>
      </c>
      <c r="V264" s="443">
        <v>3</v>
      </c>
      <c r="W264" s="818">
        <v>0</v>
      </c>
      <c r="X264" s="443">
        <v>0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0</v>
      </c>
      <c r="AP264" s="460">
        <v>0</v>
      </c>
      <c r="AQ264" s="818">
        <v>4</v>
      </c>
      <c r="AR264" s="461">
        <v>0</v>
      </c>
      <c r="AS264" s="461">
        <v>0</v>
      </c>
      <c r="AT264" s="462">
        <v>5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72</v>
      </c>
      <c r="E265" s="465">
        <f t="shared" si="210"/>
        <v>39</v>
      </c>
      <c r="F265" s="486">
        <f t="shared" si="211"/>
        <v>33</v>
      </c>
      <c r="G265" s="468">
        <v>1</v>
      </c>
      <c r="H265" s="467">
        <v>0</v>
      </c>
      <c r="I265" s="468">
        <v>1</v>
      </c>
      <c r="J265" s="467">
        <v>1</v>
      </c>
      <c r="K265" s="468">
        <v>6</v>
      </c>
      <c r="L265" s="467">
        <v>5</v>
      </c>
      <c r="M265" s="468">
        <v>2</v>
      </c>
      <c r="N265" s="467">
        <v>2</v>
      </c>
      <c r="O265" s="468">
        <v>9</v>
      </c>
      <c r="P265" s="467">
        <v>2</v>
      </c>
      <c r="Q265" s="468">
        <v>2</v>
      </c>
      <c r="R265" s="467">
        <v>5</v>
      </c>
      <c r="S265" s="468">
        <v>10</v>
      </c>
      <c r="T265" s="467">
        <v>6</v>
      </c>
      <c r="U265" s="468">
        <v>6</v>
      </c>
      <c r="V265" s="467">
        <v>7</v>
      </c>
      <c r="W265" s="468">
        <v>2</v>
      </c>
      <c r="X265" s="467">
        <v>4</v>
      </c>
      <c r="Y265" s="468">
        <v>0</v>
      </c>
      <c r="Z265" s="467">
        <v>0</v>
      </c>
      <c r="AA265" s="468">
        <v>0</v>
      </c>
      <c r="AB265" s="467">
        <v>1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21</v>
      </c>
      <c r="AR265" s="468">
        <v>0</v>
      </c>
      <c r="AS265" s="468">
        <v>0</v>
      </c>
      <c r="AT265" s="466">
        <v>22</v>
      </c>
      <c r="AU265" s="469">
        <v>0</v>
      </c>
      <c r="AV265" s="447"/>
      <c r="AW265" s="466">
        <v>0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24</v>
      </c>
      <c r="E266" s="465">
        <f t="shared" si="210"/>
        <v>14</v>
      </c>
      <c r="F266" s="486">
        <f t="shared" si="211"/>
        <v>10</v>
      </c>
      <c r="G266" s="468">
        <v>1</v>
      </c>
      <c r="H266" s="467">
        <v>0</v>
      </c>
      <c r="I266" s="468">
        <v>1</v>
      </c>
      <c r="J266" s="467">
        <v>1</v>
      </c>
      <c r="K266" s="468">
        <v>1</v>
      </c>
      <c r="L266" s="467">
        <v>2</v>
      </c>
      <c r="M266" s="468">
        <v>1</v>
      </c>
      <c r="N266" s="467">
        <v>0</v>
      </c>
      <c r="O266" s="468">
        <v>2</v>
      </c>
      <c r="P266" s="467">
        <v>0</v>
      </c>
      <c r="Q266" s="468">
        <v>0</v>
      </c>
      <c r="R266" s="467">
        <v>2</v>
      </c>
      <c r="S266" s="468">
        <v>6</v>
      </c>
      <c r="T266" s="467">
        <v>2</v>
      </c>
      <c r="U266" s="468">
        <v>2</v>
      </c>
      <c r="V266" s="467">
        <v>3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5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28</v>
      </c>
      <c r="E267" s="465">
        <f t="shared" si="210"/>
        <v>19</v>
      </c>
      <c r="F267" s="486">
        <f t="shared" si="211"/>
        <v>9</v>
      </c>
      <c r="G267" s="475">
        <v>1</v>
      </c>
      <c r="H267" s="474">
        <v>0</v>
      </c>
      <c r="I267" s="475">
        <v>1</v>
      </c>
      <c r="J267" s="474">
        <v>0</v>
      </c>
      <c r="K267" s="475">
        <v>1</v>
      </c>
      <c r="L267" s="474">
        <v>2</v>
      </c>
      <c r="M267" s="475">
        <v>2</v>
      </c>
      <c r="N267" s="474">
        <v>0</v>
      </c>
      <c r="O267" s="475">
        <v>2</v>
      </c>
      <c r="P267" s="474">
        <v>0</v>
      </c>
      <c r="Q267" s="475">
        <v>0</v>
      </c>
      <c r="R267" s="474">
        <v>2</v>
      </c>
      <c r="S267" s="475">
        <v>6</v>
      </c>
      <c r="T267" s="474">
        <v>0</v>
      </c>
      <c r="U267" s="475">
        <v>5</v>
      </c>
      <c r="V267" s="474">
        <v>3</v>
      </c>
      <c r="W267" s="475">
        <v>1</v>
      </c>
      <c r="X267" s="474">
        <v>2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4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5</v>
      </c>
      <c r="E268" s="465">
        <f t="shared" si="210"/>
        <v>4</v>
      </c>
      <c r="F268" s="147">
        <f t="shared" si="211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1</v>
      </c>
      <c r="O268" s="475">
        <v>1</v>
      </c>
      <c r="P268" s="474">
        <v>0</v>
      </c>
      <c r="Q268" s="475">
        <v>0</v>
      </c>
      <c r="R268" s="474">
        <v>0</v>
      </c>
      <c r="S268" s="475">
        <v>3</v>
      </c>
      <c r="T268" s="474">
        <v>0</v>
      </c>
      <c r="U268" s="475">
        <v>0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1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32</v>
      </c>
      <c r="E270" s="139">
        <f>SUM(G270++I270+K270+M270+O270+Q270+S270+U270+W270+Y270+AA270+AC270+AE270+AG270+AI270+AK270)</f>
        <v>13</v>
      </c>
      <c r="F270" s="812">
        <f t="shared" si="211"/>
        <v>19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1</v>
      </c>
      <c r="O270" s="461">
        <v>0</v>
      </c>
      <c r="P270" s="460">
        <v>0</v>
      </c>
      <c r="Q270" s="461">
        <v>0</v>
      </c>
      <c r="R270" s="460">
        <v>1</v>
      </c>
      <c r="S270" s="461">
        <v>0</v>
      </c>
      <c r="T270" s="463">
        <v>1</v>
      </c>
      <c r="U270" s="461">
        <v>6</v>
      </c>
      <c r="V270" s="463">
        <v>7</v>
      </c>
      <c r="W270" s="818">
        <v>7</v>
      </c>
      <c r="X270" s="819">
        <v>7</v>
      </c>
      <c r="Y270" s="818">
        <v>0</v>
      </c>
      <c r="Z270" s="819">
        <v>1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1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0</v>
      </c>
      <c r="AP270" s="460">
        <v>0</v>
      </c>
      <c r="AQ270" s="818">
        <v>1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106</v>
      </c>
      <c r="E271" s="465">
        <f t="shared" si="210"/>
        <v>55</v>
      </c>
      <c r="F271" s="147">
        <f t="shared" si="211"/>
        <v>51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0</v>
      </c>
      <c r="T271" s="469">
        <v>0</v>
      </c>
      <c r="U271" s="468">
        <v>10</v>
      </c>
      <c r="V271" s="469">
        <v>6</v>
      </c>
      <c r="W271" s="468">
        <v>31</v>
      </c>
      <c r="X271" s="469">
        <v>33</v>
      </c>
      <c r="Y271" s="468">
        <v>10</v>
      </c>
      <c r="Z271" s="469">
        <v>8</v>
      </c>
      <c r="AA271" s="468">
        <v>4</v>
      </c>
      <c r="AB271" s="469">
        <v>4</v>
      </c>
      <c r="AC271" s="468">
        <v>0</v>
      </c>
      <c r="AD271" s="469">
        <v>0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20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8</v>
      </c>
      <c r="E272" s="465">
        <f t="shared" si="210"/>
        <v>4</v>
      </c>
      <c r="F272" s="147">
        <f t="shared" si="211"/>
        <v>4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1</v>
      </c>
      <c r="R272" s="467">
        <v>0</v>
      </c>
      <c r="S272" s="468">
        <v>0</v>
      </c>
      <c r="T272" s="469">
        <v>0</v>
      </c>
      <c r="U272" s="468">
        <v>0</v>
      </c>
      <c r="V272" s="469">
        <v>1</v>
      </c>
      <c r="W272" s="468">
        <v>2</v>
      </c>
      <c r="X272" s="469">
        <v>3</v>
      </c>
      <c r="Y272" s="468">
        <v>1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0</v>
      </c>
      <c r="E273" s="489">
        <f t="shared" si="210"/>
        <v>0</v>
      </c>
      <c r="F273" s="490">
        <f t="shared" si="211"/>
        <v>0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0</v>
      </c>
      <c r="X273" s="476">
        <v>0</v>
      </c>
      <c r="Y273" s="475">
        <v>0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2</v>
      </c>
      <c r="E274" s="465">
        <f t="shared" si="210"/>
        <v>1</v>
      </c>
      <c r="F274" s="486">
        <f t="shared" si="211"/>
        <v>1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1</v>
      </c>
      <c r="X274" s="476">
        <v>1</v>
      </c>
      <c r="Y274" s="475">
        <v>0</v>
      </c>
      <c r="Z274" s="476">
        <v>0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2</v>
      </c>
      <c r="E276" s="139">
        <f t="shared" si="210"/>
        <v>1</v>
      </c>
      <c r="F276" s="140">
        <f t="shared" si="211"/>
        <v>1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0</v>
      </c>
      <c r="Q276" s="461">
        <v>0</v>
      </c>
      <c r="R276" s="460">
        <v>0</v>
      </c>
      <c r="S276" s="461">
        <v>0</v>
      </c>
      <c r="T276" s="463">
        <v>1</v>
      </c>
      <c r="U276" s="461">
        <v>0</v>
      </c>
      <c r="V276" s="463">
        <v>0</v>
      </c>
      <c r="W276" s="461">
        <v>1</v>
      </c>
      <c r="X276" s="463">
        <v>0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>
        <v>0</v>
      </c>
      <c r="AN276" s="819">
        <v>0</v>
      </c>
      <c r="AO276" s="716">
        <v>0</v>
      </c>
      <c r="AP276" s="460">
        <v>0</v>
      </c>
      <c r="AQ276" s="818">
        <v>0</v>
      </c>
      <c r="AR276" s="461">
        <v>0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29</v>
      </c>
      <c r="E277" s="489">
        <f t="shared" si="210"/>
        <v>17</v>
      </c>
      <c r="F277" s="494">
        <f t="shared" si="211"/>
        <v>12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0</v>
      </c>
      <c r="T277" s="469">
        <v>2</v>
      </c>
      <c r="U277" s="468">
        <v>5</v>
      </c>
      <c r="V277" s="469">
        <v>4</v>
      </c>
      <c r="W277" s="468">
        <v>12</v>
      </c>
      <c r="X277" s="469">
        <v>6</v>
      </c>
      <c r="Y277" s="468">
        <v>0</v>
      </c>
      <c r="Z277" s="469">
        <v>0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6</v>
      </c>
      <c r="E278" s="465">
        <f t="shared" si="210"/>
        <v>3</v>
      </c>
      <c r="F278" s="486">
        <f t="shared" si="211"/>
        <v>3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1</v>
      </c>
      <c r="U278" s="468">
        <v>2</v>
      </c>
      <c r="V278" s="469">
        <v>2</v>
      </c>
      <c r="W278" s="468">
        <v>1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0</v>
      </c>
      <c r="E279" s="465">
        <f t="shared" si="210"/>
        <v>0</v>
      </c>
      <c r="F279" s="486">
        <f t="shared" si="211"/>
        <v>0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0</v>
      </c>
      <c r="V279" s="476">
        <v>0</v>
      </c>
      <c r="W279" s="468">
        <v>0</v>
      </c>
      <c r="X279" s="469">
        <v>0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/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43</v>
      </c>
      <c r="E282" s="934">
        <f t="shared" si="210"/>
        <v>16</v>
      </c>
      <c r="F282" s="502">
        <f t="shared" si="211"/>
        <v>27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1</v>
      </c>
      <c r="V282" s="463">
        <v>0</v>
      </c>
      <c r="W282" s="461">
        <v>1</v>
      </c>
      <c r="X282" s="463">
        <v>1</v>
      </c>
      <c r="Y282" s="461">
        <v>0</v>
      </c>
      <c r="Z282" s="463">
        <v>1</v>
      </c>
      <c r="AA282" s="461">
        <v>0</v>
      </c>
      <c r="AB282" s="463">
        <v>2</v>
      </c>
      <c r="AC282" s="461">
        <v>4</v>
      </c>
      <c r="AD282" s="463">
        <v>5</v>
      </c>
      <c r="AE282" s="461">
        <v>5</v>
      </c>
      <c r="AF282" s="463">
        <v>10</v>
      </c>
      <c r="AG282" s="461">
        <v>2</v>
      </c>
      <c r="AH282" s="463">
        <v>2</v>
      </c>
      <c r="AI282" s="461">
        <v>2</v>
      </c>
      <c r="AJ282" s="463">
        <v>5</v>
      </c>
      <c r="AK282" s="461">
        <v>1</v>
      </c>
      <c r="AL282" s="463">
        <v>1</v>
      </c>
      <c r="AM282" s="458">
        <v>0</v>
      </c>
      <c r="AN282" s="459">
        <v>0</v>
      </c>
      <c r="AO282" s="462">
        <v>0</v>
      </c>
      <c r="AP282" s="460">
        <v>0</v>
      </c>
      <c r="AQ282" s="818">
        <v>5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168</v>
      </c>
      <c r="E283" s="465">
        <f t="shared" si="210"/>
        <v>50</v>
      </c>
      <c r="F283" s="486">
        <f t="shared" si="211"/>
        <v>118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1</v>
      </c>
      <c r="V283" s="469">
        <v>0</v>
      </c>
      <c r="W283" s="468">
        <v>3</v>
      </c>
      <c r="X283" s="469">
        <v>5</v>
      </c>
      <c r="Y283" s="468">
        <v>0</v>
      </c>
      <c r="Z283" s="469">
        <v>2</v>
      </c>
      <c r="AA283" s="468">
        <v>3</v>
      </c>
      <c r="AB283" s="469">
        <v>17</v>
      </c>
      <c r="AC283" s="468">
        <v>8</v>
      </c>
      <c r="AD283" s="469">
        <v>29</v>
      </c>
      <c r="AE283" s="468">
        <v>11</v>
      </c>
      <c r="AF283" s="469">
        <v>31</v>
      </c>
      <c r="AG283" s="468">
        <v>11</v>
      </c>
      <c r="AH283" s="469">
        <v>13</v>
      </c>
      <c r="AI283" s="468">
        <v>9</v>
      </c>
      <c r="AJ283" s="469">
        <v>17</v>
      </c>
      <c r="AK283" s="468">
        <v>4</v>
      </c>
      <c r="AL283" s="469">
        <v>4</v>
      </c>
      <c r="AM283" s="470">
        <v>1</v>
      </c>
      <c r="AN283" s="471">
        <v>0</v>
      </c>
      <c r="AO283" s="446"/>
      <c r="AP283" s="447"/>
      <c r="AQ283" s="461">
        <v>34</v>
      </c>
      <c r="AR283" s="468">
        <v>0</v>
      </c>
      <c r="AS283" s="447"/>
      <c r="AT283" s="466">
        <v>0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43</v>
      </c>
      <c r="E284" s="465">
        <f t="shared" si="210"/>
        <v>16</v>
      </c>
      <c r="F284" s="486">
        <f t="shared" si="211"/>
        <v>27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1</v>
      </c>
      <c r="V284" s="469">
        <v>0</v>
      </c>
      <c r="W284" s="468">
        <v>1</v>
      </c>
      <c r="X284" s="469">
        <v>1</v>
      </c>
      <c r="Y284" s="468">
        <v>0</v>
      </c>
      <c r="Z284" s="469">
        <v>1</v>
      </c>
      <c r="AA284" s="468">
        <v>0</v>
      </c>
      <c r="AB284" s="469">
        <v>2</v>
      </c>
      <c r="AC284" s="468">
        <v>4</v>
      </c>
      <c r="AD284" s="469">
        <v>5</v>
      </c>
      <c r="AE284" s="468">
        <v>5</v>
      </c>
      <c r="AF284" s="469">
        <v>11</v>
      </c>
      <c r="AG284" s="468">
        <v>2</v>
      </c>
      <c r="AH284" s="469">
        <v>2</v>
      </c>
      <c r="AI284" s="468">
        <v>2</v>
      </c>
      <c r="AJ284" s="469">
        <v>4</v>
      </c>
      <c r="AK284" s="468">
        <v>1</v>
      </c>
      <c r="AL284" s="469">
        <v>1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28</v>
      </c>
      <c r="E285" s="489">
        <f t="shared" si="210"/>
        <v>5</v>
      </c>
      <c r="F285" s="494">
        <f>SUM(H285++J285+L285+N285+P285+R285+T285+V285+X285+Z285+AB285+AD285+AF285+AH285+AJ285+AL285)</f>
        <v>23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0</v>
      </c>
      <c r="W285" s="475">
        <v>0</v>
      </c>
      <c r="X285" s="476">
        <v>2</v>
      </c>
      <c r="Y285" s="475">
        <v>0</v>
      </c>
      <c r="Z285" s="476">
        <v>0</v>
      </c>
      <c r="AA285" s="475">
        <v>0</v>
      </c>
      <c r="AB285" s="476">
        <v>5</v>
      </c>
      <c r="AC285" s="475">
        <v>0</v>
      </c>
      <c r="AD285" s="476">
        <v>3</v>
      </c>
      <c r="AE285" s="475">
        <v>3</v>
      </c>
      <c r="AF285" s="476">
        <v>4</v>
      </c>
      <c r="AG285" s="475">
        <v>1</v>
      </c>
      <c r="AH285" s="476">
        <v>2</v>
      </c>
      <c r="AI285" s="475">
        <v>1</v>
      </c>
      <c r="AJ285" s="476">
        <v>5</v>
      </c>
      <c r="AK285" s="475">
        <v>0</v>
      </c>
      <c r="AL285" s="476">
        <v>2</v>
      </c>
      <c r="AM285" s="477">
        <v>1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27</v>
      </c>
      <c r="E286" s="465">
        <f t="shared" si="210"/>
        <v>6</v>
      </c>
      <c r="F286" s="486">
        <f t="shared" si="211"/>
        <v>21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0</v>
      </c>
      <c r="X286" s="476">
        <v>1</v>
      </c>
      <c r="Y286" s="475">
        <v>0</v>
      </c>
      <c r="Z286" s="476">
        <v>0</v>
      </c>
      <c r="AA286" s="475">
        <v>1</v>
      </c>
      <c r="AB286" s="476">
        <v>2</v>
      </c>
      <c r="AC286" s="475">
        <v>0</v>
      </c>
      <c r="AD286" s="476">
        <v>2</v>
      </c>
      <c r="AE286" s="475">
        <v>3</v>
      </c>
      <c r="AF286" s="476">
        <v>5</v>
      </c>
      <c r="AG286" s="475">
        <v>0</v>
      </c>
      <c r="AH286" s="476">
        <v>4</v>
      </c>
      <c r="AI286" s="475">
        <v>2</v>
      </c>
      <c r="AJ286" s="476">
        <v>3</v>
      </c>
      <c r="AK286" s="475">
        <v>0</v>
      </c>
      <c r="AL286" s="476">
        <v>4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21</v>
      </c>
      <c r="E288" s="139">
        <f>SUM(W288+Y288+AA288+AC288+AE288+AG288+AI288+AK288)</f>
        <v>7</v>
      </c>
      <c r="F288" s="812">
        <f>SUM(X288+Z288+AB288+AD288+AF288+AH288+AJ288+AL288)</f>
        <v>14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0</v>
      </c>
      <c r="X288" s="819">
        <v>1</v>
      </c>
      <c r="Y288" s="818">
        <v>1</v>
      </c>
      <c r="Z288" s="819">
        <v>1</v>
      </c>
      <c r="AA288" s="818">
        <v>2</v>
      </c>
      <c r="AB288" s="819">
        <v>2</v>
      </c>
      <c r="AC288" s="818">
        <v>0</v>
      </c>
      <c r="AD288" s="819">
        <v>3</v>
      </c>
      <c r="AE288" s="818">
        <v>3</v>
      </c>
      <c r="AF288" s="819">
        <v>4</v>
      </c>
      <c r="AG288" s="818">
        <v>0</v>
      </c>
      <c r="AH288" s="819">
        <v>1</v>
      </c>
      <c r="AI288" s="818">
        <v>0</v>
      </c>
      <c r="AJ288" s="819">
        <v>1</v>
      </c>
      <c r="AK288" s="818">
        <v>1</v>
      </c>
      <c r="AL288" s="819">
        <v>1</v>
      </c>
      <c r="AM288" s="458">
        <v>0</v>
      </c>
      <c r="AN288" s="459">
        <v>0</v>
      </c>
      <c r="AO288" s="716">
        <v>0</v>
      </c>
      <c r="AP288" s="460">
        <v>0</v>
      </c>
      <c r="AQ288" s="818">
        <v>2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41</v>
      </c>
      <c r="E289" s="465">
        <f t="shared" ref="E289:F293" si="234">SUM(W289+Y289+AA289+AC289+AE289+AG289+AI289+AK289)</f>
        <v>15</v>
      </c>
      <c r="F289" s="486">
        <f t="shared" si="234"/>
        <v>26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1</v>
      </c>
      <c r="Y289" s="468">
        <v>1</v>
      </c>
      <c r="Z289" s="469">
        <v>1</v>
      </c>
      <c r="AA289" s="468">
        <v>2</v>
      </c>
      <c r="AB289" s="469">
        <v>5</v>
      </c>
      <c r="AC289" s="468">
        <v>3</v>
      </c>
      <c r="AD289" s="469">
        <v>4</v>
      </c>
      <c r="AE289" s="468">
        <v>2</v>
      </c>
      <c r="AF289" s="469">
        <v>10</v>
      </c>
      <c r="AG289" s="468">
        <v>1</v>
      </c>
      <c r="AH289" s="469">
        <v>0</v>
      </c>
      <c r="AI289" s="468">
        <v>3</v>
      </c>
      <c r="AJ289" s="469">
        <v>3</v>
      </c>
      <c r="AK289" s="468">
        <v>1</v>
      </c>
      <c r="AL289" s="469">
        <v>2</v>
      </c>
      <c r="AM289" s="470">
        <v>0</v>
      </c>
      <c r="AN289" s="471">
        <v>0</v>
      </c>
      <c r="AO289" s="446"/>
      <c r="AP289" s="447"/>
      <c r="AQ289" s="461">
        <v>6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14</v>
      </c>
      <c r="E290" s="465">
        <f t="shared" si="234"/>
        <v>4</v>
      </c>
      <c r="F290" s="486">
        <f t="shared" si="234"/>
        <v>10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1</v>
      </c>
      <c r="Y290" s="468">
        <v>0</v>
      </c>
      <c r="Z290" s="469">
        <v>1</v>
      </c>
      <c r="AA290" s="468">
        <v>1</v>
      </c>
      <c r="AB290" s="469">
        <v>2</v>
      </c>
      <c r="AC290" s="468">
        <v>0</v>
      </c>
      <c r="AD290" s="469">
        <v>2</v>
      </c>
      <c r="AE290" s="468">
        <v>3</v>
      </c>
      <c r="AF290" s="469">
        <v>3</v>
      </c>
      <c r="AG290" s="468">
        <v>0</v>
      </c>
      <c r="AH290" s="469">
        <v>0</v>
      </c>
      <c r="AI290" s="468">
        <v>0</v>
      </c>
      <c r="AJ290" s="469">
        <v>1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13</v>
      </c>
      <c r="E291" s="465">
        <f t="shared" si="234"/>
        <v>7</v>
      </c>
      <c r="F291" s="486">
        <f t="shared" si="234"/>
        <v>6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0</v>
      </c>
      <c r="X291" s="476">
        <v>0</v>
      </c>
      <c r="Y291" s="475">
        <v>1</v>
      </c>
      <c r="Z291" s="476">
        <v>0</v>
      </c>
      <c r="AA291" s="475">
        <v>0</v>
      </c>
      <c r="AB291" s="476">
        <v>0</v>
      </c>
      <c r="AC291" s="475">
        <v>0</v>
      </c>
      <c r="AD291" s="476">
        <v>0</v>
      </c>
      <c r="AE291" s="475">
        <v>2</v>
      </c>
      <c r="AF291" s="476">
        <v>4</v>
      </c>
      <c r="AG291" s="475">
        <v>1</v>
      </c>
      <c r="AH291" s="476">
        <v>0</v>
      </c>
      <c r="AI291" s="475">
        <v>2</v>
      </c>
      <c r="AJ291" s="476">
        <v>2</v>
      </c>
      <c r="AK291" s="475">
        <v>1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5</v>
      </c>
      <c r="E292" s="465">
        <f t="shared" si="234"/>
        <v>1</v>
      </c>
      <c r="F292" s="486">
        <f t="shared" si="234"/>
        <v>4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0</v>
      </c>
      <c r="AD292" s="476">
        <v>0</v>
      </c>
      <c r="AE292" s="475">
        <v>1</v>
      </c>
      <c r="AF292" s="476">
        <v>2</v>
      </c>
      <c r="AG292" s="475">
        <v>0</v>
      </c>
      <c r="AH292" s="476">
        <v>0</v>
      </c>
      <c r="AI292" s="475">
        <v>0</v>
      </c>
      <c r="AJ292" s="476">
        <v>1</v>
      </c>
      <c r="AK292" s="475">
        <v>0</v>
      </c>
      <c r="AL292" s="476">
        <v>1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7</v>
      </c>
      <c r="E294" s="139">
        <f>SUM(O294+Q294+S294+U294+W294+Y294+AA294+AC294+AE294+AG294+AI294+AK294)</f>
        <v>1</v>
      </c>
      <c r="F294" s="812">
        <f>SUM(P294+R294+T294+V294+X294+Z294+AB294+AD294+AF294+AH294+AJ294+AL294)</f>
        <v>6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0</v>
      </c>
      <c r="AD294" s="463">
        <v>1</v>
      </c>
      <c r="AE294" s="461">
        <v>1</v>
      </c>
      <c r="AF294" s="463">
        <v>0</v>
      </c>
      <c r="AG294" s="461">
        <v>0</v>
      </c>
      <c r="AH294" s="463">
        <v>0</v>
      </c>
      <c r="AI294" s="461">
        <v>0</v>
      </c>
      <c r="AJ294" s="463">
        <v>4</v>
      </c>
      <c r="AK294" s="461">
        <v>0</v>
      </c>
      <c r="AL294" s="463">
        <v>1</v>
      </c>
      <c r="AM294" s="458">
        <v>0</v>
      </c>
      <c r="AN294" s="459">
        <v>0</v>
      </c>
      <c r="AO294" s="462">
        <v>0</v>
      </c>
      <c r="AP294" s="460">
        <v>0</v>
      </c>
      <c r="AQ294" s="818">
        <v>6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36</v>
      </c>
      <c r="E295" s="465">
        <f t="shared" ref="E295:F296" si="236">SUM(O295+Q295+S295+U295+W295+Y295+AA295+AC295+AE295+AG295+AI295+AK295)</f>
        <v>11</v>
      </c>
      <c r="F295" s="147">
        <f t="shared" si="236"/>
        <v>25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0</v>
      </c>
      <c r="AD295" s="469">
        <v>1</v>
      </c>
      <c r="AE295" s="468">
        <v>3</v>
      </c>
      <c r="AF295" s="469">
        <v>4</v>
      </c>
      <c r="AG295" s="468">
        <v>2</v>
      </c>
      <c r="AH295" s="469">
        <v>2</v>
      </c>
      <c r="AI295" s="468">
        <v>4</v>
      </c>
      <c r="AJ295" s="469">
        <v>7</v>
      </c>
      <c r="AK295" s="468">
        <v>2</v>
      </c>
      <c r="AL295" s="469">
        <v>11</v>
      </c>
      <c r="AM295" s="470">
        <v>0</v>
      </c>
      <c r="AN295" s="471">
        <v>0</v>
      </c>
      <c r="AO295" s="446"/>
      <c r="AP295" s="447"/>
      <c r="AQ295" s="461">
        <v>4</v>
      </c>
      <c r="AR295" s="468">
        <v>0</v>
      </c>
      <c r="AS295" s="447"/>
      <c r="AT295" s="466">
        <v>1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5</v>
      </c>
      <c r="E296" s="465">
        <f t="shared" si="236"/>
        <v>1</v>
      </c>
      <c r="F296" s="147">
        <f t="shared" si="236"/>
        <v>4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0</v>
      </c>
      <c r="AD296" s="469">
        <v>0</v>
      </c>
      <c r="AE296" s="468">
        <v>1</v>
      </c>
      <c r="AF296" s="469">
        <v>0</v>
      </c>
      <c r="AG296" s="468">
        <v>0</v>
      </c>
      <c r="AH296" s="469">
        <v>0</v>
      </c>
      <c r="AI296" s="468">
        <v>0</v>
      </c>
      <c r="AJ296" s="469">
        <v>3</v>
      </c>
      <c r="AK296" s="468">
        <v>0</v>
      </c>
      <c r="AL296" s="469">
        <v>1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8</v>
      </c>
      <c r="E297" s="465">
        <f>SUM(O297+Q297+S297+U297+W297+Y297+AA297+AC297+AE297+AG297+AI297+AK297)</f>
        <v>3</v>
      </c>
      <c r="F297" s="147">
        <f>SUM(+P297+R297+T297+V297+X297+Z297+AB297+AD297+AF297+AH297+AJ297+AL297)</f>
        <v>5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0</v>
      </c>
      <c r="AE297" s="475">
        <v>1</v>
      </c>
      <c r="AF297" s="476">
        <v>1</v>
      </c>
      <c r="AG297" s="475">
        <v>2</v>
      </c>
      <c r="AH297" s="476">
        <v>0</v>
      </c>
      <c r="AI297" s="475">
        <v>0</v>
      </c>
      <c r="AJ297" s="476">
        <v>1</v>
      </c>
      <c r="AK297" s="475">
        <v>0</v>
      </c>
      <c r="AL297" s="476">
        <v>3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0</v>
      </c>
      <c r="E298" s="465">
        <f>SUM(O298+Q298+S298+U298+W298+Y298+AA298+AC298+AE298+AG298+AI298+AK298)</f>
        <v>0</v>
      </c>
      <c r="F298" s="147">
        <f>SUM(P298+R298+T298+V298+X298+Z298+AB298+AD298+AF298+AH298+AJ298+AL298)</f>
        <v>0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0</v>
      </c>
      <c r="AG298" s="475">
        <v>0</v>
      </c>
      <c r="AH298" s="476">
        <v>0</v>
      </c>
      <c r="AI298" s="475">
        <v>0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2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2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1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1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818"/>
      <c r="AR300" s="461">
        <v>0</v>
      </c>
      <c r="AS300" s="447"/>
      <c r="AT300" s="462"/>
      <c r="AU300" s="463"/>
      <c r="AV300" s="447"/>
      <c r="AW300" s="462"/>
      <c r="AX300" s="463"/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/>
      <c r="AU301" s="469"/>
      <c r="AV301" s="447"/>
      <c r="AW301" s="466"/>
      <c r="AX301" s="469"/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/>
      <c r="AU302" s="469"/>
      <c r="AV302" s="447"/>
      <c r="AW302" s="466"/>
      <c r="AX302" s="469"/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/>
      <c r="AU303" s="476"/>
      <c r="AV303" s="469"/>
      <c r="AW303" s="473"/>
      <c r="AX303" s="476"/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/>
      <c r="AU304" s="476"/>
      <c r="AV304" s="480"/>
      <c r="AW304" s="473"/>
      <c r="AX304" s="476"/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/>
      <c r="AU305" s="454"/>
      <c r="AV305" s="457"/>
      <c r="AW305" s="451"/>
      <c r="AX305" s="454"/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818"/>
      <c r="AR306" s="461">
        <v>0</v>
      </c>
      <c r="AS306" s="447"/>
      <c r="AT306" s="462"/>
      <c r="AU306" s="463"/>
      <c r="AV306" s="447"/>
      <c r="AW306" s="462"/>
      <c r="AX306" s="463"/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/>
      <c r="AU307" s="469"/>
      <c r="AV307" s="447"/>
      <c r="AW307" s="466"/>
      <c r="AX307" s="469"/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/>
      <c r="AU308" s="469"/>
      <c r="AV308" s="447"/>
      <c r="AW308" s="466"/>
      <c r="AX308" s="469"/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/>
      <c r="AU309" s="476"/>
      <c r="AV309" s="469"/>
      <c r="AW309" s="473"/>
      <c r="AX309" s="476"/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/>
      <c r="AU310" s="476"/>
      <c r="AV310" s="480"/>
      <c r="AW310" s="473"/>
      <c r="AX310" s="476"/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/>
      <c r="AU311" s="454"/>
      <c r="AV311" s="457"/>
      <c r="AW311" s="451"/>
      <c r="AX311" s="454"/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5</v>
      </c>
      <c r="E312" s="139">
        <f>SUM(G312++I312+K312+M312+O312+Q312+S312+U312+W312+Y312+AA312+AC312+AE312+AG312+AI312+AK312)</f>
        <v>1</v>
      </c>
      <c r="F312" s="812">
        <f>SUM(H312++J312+L312+N312+P312+R312+T312+V312+X312+Z312+AB312+AD312+AF312+AH312+AJ312+AL312)</f>
        <v>4</v>
      </c>
      <c r="G312" s="462">
        <v>0</v>
      </c>
      <c r="H312" s="460">
        <v>0</v>
      </c>
      <c r="I312" s="461">
        <v>0</v>
      </c>
      <c r="J312" s="460">
        <v>1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0</v>
      </c>
      <c r="V312" s="463">
        <v>0</v>
      </c>
      <c r="W312" s="461">
        <v>0</v>
      </c>
      <c r="X312" s="463">
        <v>0</v>
      </c>
      <c r="Y312" s="461">
        <v>0</v>
      </c>
      <c r="Z312" s="463">
        <v>0</v>
      </c>
      <c r="AA312" s="461">
        <v>0</v>
      </c>
      <c r="AB312" s="463">
        <v>0</v>
      </c>
      <c r="AC312" s="461">
        <v>0</v>
      </c>
      <c r="AD312" s="463">
        <v>0</v>
      </c>
      <c r="AE312" s="461">
        <v>0</v>
      </c>
      <c r="AF312" s="463">
        <v>0</v>
      </c>
      <c r="AG312" s="461">
        <v>0</v>
      </c>
      <c r="AH312" s="463">
        <v>0</v>
      </c>
      <c r="AI312" s="461">
        <v>1</v>
      </c>
      <c r="AJ312" s="463">
        <v>2</v>
      </c>
      <c r="AK312" s="461">
        <v>0</v>
      </c>
      <c r="AL312" s="463">
        <v>1</v>
      </c>
      <c r="AM312" s="458">
        <v>0</v>
      </c>
      <c r="AN312" s="459">
        <v>0</v>
      </c>
      <c r="AO312" s="462">
        <v>0</v>
      </c>
      <c r="AP312" s="460">
        <v>0</v>
      </c>
      <c r="AQ312" s="818">
        <v>3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7</v>
      </c>
      <c r="E313" s="465">
        <f t="shared" ref="E313:E323" si="242">SUM(G313++I313+K313+M313+O313+Q313+S313+U313+W313+Y313+AA313+AC313+AE313+AG313+AI313+AK313)</f>
        <v>2</v>
      </c>
      <c r="F313" s="147">
        <f t="shared" ref="F313:F329" si="243">SUM(H313++J313+L313+N313+P313+R313+T313+V313+X313+Z313+AB313+AD313+AF313+AH313+AJ313+AL313)</f>
        <v>5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0</v>
      </c>
      <c r="Y313" s="468">
        <v>0</v>
      </c>
      <c r="Z313" s="469">
        <v>0</v>
      </c>
      <c r="AA313" s="468">
        <v>0</v>
      </c>
      <c r="AB313" s="469">
        <v>0</v>
      </c>
      <c r="AC313" s="468">
        <v>1</v>
      </c>
      <c r="AD313" s="469">
        <v>2</v>
      </c>
      <c r="AE313" s="468">
        <v>0</v>
      </c>
      <c r="AF313" s="469">
        <v>1</v>
      </c>
      <c r="AG313" s="468">
        <v>0</v>
      </c>
      <c r="AH313" s="469">
        <v>1</v>
      </c>
      <c r="AI313" s="468">
        <v>0</v>
      </c>
      <c r="AJ313" s="469">
        <v>1</v>
      </c>
      <c r="AK313" s="468">
        <v>1</v>
      </c>
      <c r="AL313" s="469">
        <v>0</v>
      </c>
      <c r="AM313" s="470">
        <v>0</v>
      </c>
      <c r="AN313" s="471">
        <v>0</v>
      </c>
      <c r="AO313" s="446"/>
      <c r="AP313" s="447"/>
      <c r="AQ313" s="461">
        <v>5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4</v>
      </c>
      <c r="E314" s="465">
        <f t="shared" si="242"/>
        <v>1</v>
      </c>
      <c r="F314" s="486">
        <f t="shared" si="243"/>
        <v>3</v>
      </c>
      <c r="G314" s="468">
        <v>0</v>
      </c>
      <c r="H314" s="467">
        <v>0</v>
      </c>
      <c r="I314" s="468">
        <v>0</v>
      </c>
      <c r="J314" s="467">
        <v>1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0</v>
      </c>
      <c r="V314" s="469">
        <v>0</v>
      </c>
      <c r="W314" s="468">
        <v>0</v>
      </c>
      <c r="X314" s="469">
        <v>0</v>
      </c>
      <c r="Y314" s="468">
        <v>0</v>
      </c>
      <c r="Z314" s="469">
        <v>0</v>
      </c>
      <c r="AA314" s="468">
        <v>0</v>
      </c>
      <c r="AB314" s="469">
        <v>0</v>
      </c>
      <c r="AC314" s="468">
        <v>0</v>
      </c>
      <c r="AD314" s="469">
        <v>0</v>
      </c>
      <c r="AE314" s="468">
        <v>0</v>
      </c>
      <c r="AF314" s="469">
        <v>0</v>
      </c>
      <c r="AG314" s="468">
        <v>0</v>
      </c>
      <c r="AH314" s="469">
        <v>0</v>
      </c>
      <c r="AI314" s="468">
        <v>1</v>
      </c>
      <c r="AJ314" s="469">
        <v>1</v>
      </c>
      <c r="AK314" s="468">
        <v>0</v>
      </c>
      <c r="AL314" s="469">
        <v>1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7</v>
      </c>
      <c r="E315" s="465">
        <f t="shared" si="242"/>
        <v>2</v>
      </c>
      <c r="F315" s="486">
        <f t="shared" si="243"/>
        <v>5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0</v>
      </c>
      <c r="V315" s="476">
        <v>0</v>
      </c>
      <c r="W315" s="475">
        <v>0</v>
      </c>
      <c r="X315" s="476">
        <v>1</v>
      </c>
      <c r="Y315" s="475">
        <v>0</v>
      </c>
      <c r="Z315" s="476">
        <v>0</v>
      </c>
      <c r="AA315" s="475">
        <v>0</v>
      </c>
      <c r="AB315" s="476">
        <v>0</v>
      </c>
      <c r="AC315" s="475">
        <v>1</v>
      </c>
      <c r="AD315" s="476">
        <v>2</v>
      </c>
      <c r="AE315" s="475">
        <v>1</v>
      </c>
      <c r="AF315" s="476">
        <v>0</v>
      </c>
      <c r="AG315" s="475">
        <v>0</v>
      </c>
      <c r="AH315" s="476">
        <v>1</v>
      </c>
      <c r="AI315" s="475">
        <v>0</v>
      </c>
      <c r="AJ315" s="476">
        <v>1</v>
      </c>
      <c r="AK315" s="475">
        <v>0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0</v>
      </c>
      <c r="E316" s="465">
        <f t="shared" si="242"/>
        <v>0</v>
      </c>
      <c r="F316" s="486">
        <f t="shared" si="243"/>
        <v>0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0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1</v>
      </c>
      <c r="E317" s="109">
        <f t="shared" si="242"/>
        <v>0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1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1017"/>
      <c r="H318" s="1018"/>
      <c r="I318" s="1019"/>
      <c r="J318" s="1018"/>
      <c r="K318" s="1019"/>
      <c r="L318" s="1018"/>
      <c r="M318" s="1019"/>
      <c r="N318" s="1018"/>
      <c r="O318" s="1019"/>
      <c r="P318" s="1018"/>
      <c r="Q318" s="1019"/>
      <c r="R318" s="1018"/>
      <c r="S318" s="1019"/>
      <c r="T318" s="1020"/>
      <c r="U318" s="1019"/>
      <c r="V318" s="1020"/>
      <c r="W318" s="1019"/>
      <c r="X318" s="1020"/>
      <c r="Y318" s="1019"/>
      <c r="Z318" s="1020"/>
      <c r="AA318" s="1019"/>
      <c r="AB318" s="1020"/>
      <c r="AC318" s="1019"/>
      <c r="AD318" s="1020"/>
      <c r="AE318" s="1019"/>
      <c r="AF318" s="1020"/>
      <c r="AG318" s="1019"/>
      <c r="AH318" s="1020"/>
      <c r="AI318" s="1019"/>
      <c r="AJ318" s="1020"/>
      <c r="AK318" s="1017"/>
      <c r="AL318" s="1021"/>
      <c r="AM318" s="1019"/>
      <c r="AN318" s="1022"/>
      <c r="AO318" s="1017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46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1017"/>
      <c r="H324" s="1018"/>
      <c r="I324" s="1019"/>
      <c r="J324" s="1018"/>
      <c r="K324" s="1019"/>
      <c r="L324" s="1018"/>
      <c r="M324" s="1019"/>
      <c r="N324" s="1018"/>
      <c r="O324" s="1019"/>
      <c r="P324" s="1018"/>
      <c r="Q324" s="1019"/>
      <c r="R324" s="1018"/>
      <c r="S324" s="1019"/>
      <c r="T324" s="1020"/>
      <c r="U324" s="1019"/>
      <c r="V324" s="1020"/>
      <c r="W324" s="1019"/>
      <c r="X324" s="1020"/>
      <c r="Y324" s="1019"/>
      <c r="Z324" s="1020"/>
      <c r="AA324" s="1019"/>
      <c r="AB324" s="1020"/>
      <c r="AC324" s="1019"/>
      <c r="AD324" s="1020"/>
      <c r="AE324" s="1019"/>
      <c r="AF324" s="1020"/>
      <c r="AG324" s="1019"/>
      <c r="AH324" s="1020"/>
      <c r="AI324" s="1019"/>
      <c r="AJ324" s="1020"/>
      <c r="AK324" s="1017"/>
      <c r="AL324" s="1021"/>
      <c r="AM324" s="1019"/>
      <c r="AN324" s="1018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46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46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46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46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46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269</v>
      </c>
      <c r="E330" s="529">
        <f>SUM(G330++I330+K330+M330+O330+Q330+S330+U330+W330+Y330+AA330+AC330+AE330+AG330+AI330+AK330)</f>
        <v>112</v>
      </c>
      <c r="F330" s="267">
        <f>SUM(H330++J330+L330+N330+P330+R330+T330+V330+X330+Z330+AB330+AD330+AF330+AH330+AJ330+AL330)</f>
        <v>157</v>
      </c>
      <c r="G330" s="712">
        <f>G252+G264+G270+G276+G282+G312+G318+G324</f>
        <v>3</v>
      </c>
      <c r="H330" s="343">
        <f t="shared" ref="H330:N334" si="264">H252+H258+H264+H270+H276+H282+H306+H312+H318+H324</f>
        <v>6</v>
      </c>
      <c r="I330" s="712">
        <f t="shared" si="264"/>
        <v>1</v>
      </c>
      <c r="J330" s="343">
        <f t="shared" si="264"/>
        <v>2</v>
      </c>
      <c r="K330" s="712">
        <f t="shared" si="264"/>
        <v>2</v>
      </c>
      <c r="L330" s="343">
        <f>L252+L258+L264+L270+L276+L282+L306+L312+L318+L324</f>
        <v>3</v>
      </c>
      <c r="M330" s="712">
        <f t="shared" si="264"/>
        <v>4</v>
      </c>
      <c r="N330" s="343">
        <f t="shared" si="264"/>
        <v>1</v>
      </c>
      <c r="O330" s="712">
        <f t="shared" ref="O330:V334" si="265">O252+O258+O264+O270+O276+O282+O294+O312+O318+O324</f>
        <v>4</v>
      </c>
      <c r="P330" s="821">
        <f t="shared" si="265"/>
        <v>1</v>
      </c>
      <c r="Q330" s="712">
        <f t="shared" si="265"/>
        <v>2</v>
      </c>
      <c r="R330" s="821">
        <f t="shared" si="265"/>
        <v>2</v>
      </c>
      <c r="S330" s="712">
        <f t="shared" si="265"/>
        <v>7</v>
      </c>
      <c r="T330" s="821">
        <f t="shared" si="265"/>
        <v>3</v>
      </c>
      <c r="U330" s="712">
        <f t="shared" si="265"/>
        <v>20</v>
      </c>
      <c r="V330" s="822">
        <f t="shared" si="265"/>
        <v>16</v>
      </c>
      <c r="W330" s="712">
        <f>W252+W258+W264+W270+W276+W282+W288+W294+W300+W306+W312+W318+W324</f>
        <v>14</v>
      </c>
      <c r="X330" s="821">
        <f t="shared" ref="X330:AN334" si="266">X252+X258+X264+X270+X276+X282+X288+X294+X300+X306+X312+X318+X324</f>
        <v>24</v>
      </c>
      <c r="Y330" s="712">
        <f>Y252+Y258+Y264+Y270+Y276+Y282+Y288+Y294+Y300+Y306+Y312+Y318+Y324</f>
        <v>12</v>
      </c>
      <c r="Z330" s="821">
        <f t="shared" si="266"/>
        <v>7</v>
      </c>
      <c r="AA330" s="712">
        <f t="shared" si="266"/>
        <v>6</v>
      </c>
      <c r="AB330" s="821">
        <f t="shared" si="266"/>
        <v>18</v>
      </c>
      <c r="AC330" s="712">
        <f t="shared" si="266"/>
        <v>10</v>
      </c>
      <c r="AD330" s="821">
        <f t="shared" si="266"/>
        <v>19</v>
      </c>
      <c r="AE330" s="712">
        <f t="shared" si="266"/>
        <v>14</v>
      </c>
      <c r="AF330" s="821">
        <f t="shared" si="266"/>
        <v>30</v>
      </c>
      <c r="AG330" s="712">
        <f t="shared" si="266"/>
        <v>4</v>
      </c>
      <c r="AH330" s="821">
        <f t="shared" si="266"/>
        <v>4</v>
      </c>
      <c r="AI330" s="712">
        <f t="shared" si="266"/>
        <v>6</v>
      </c>
      <c r="AJ330" s="821">
        <f t="shared" si="266"/>
        <v>16</v>
      </c>
      <c r="AK330" s="712">
        <f t="shared" si="266"/>
        <v>3</v>
      </c>
      <c r="AL330" s="530">
        <f t="shared" si="266"/>
        <v>5</v>
      </c>
      <c r="AM330" s="821">
        <f t="shared" si="266"/>
        <v>0</v>
      </c>
      <c r="AN330" s="821">
        <f t="shared" si="266"/>
        <v>0</v>
      </c>
      <c r="AO330" s="501">
        <f>SUM(AO252+AO258+AO264+AO270+AO276+AO282+AO288+AO294+AO300+AO306+AO312+AO318)</f>
        <v>0</v>
      </c>
      <c r="AP330" s="372">
        <f>SUM(AP252+AP258+AP264+AP270+AP276+AP282+AP288+AP294+AP300+AP306+AP312+AP318)</f>
        <v>0</v>
      </c>
      <c r="AQ330" s="343">
        <f t="shared" ref="AQ330:AR331" si="267">AQ252+AQ258+AQ264+AQ270+AQ276+AQ282+AQ288+AQ294+AQ300+AQ306+AQ312+AQ318+AQ324</f>
        <v>59</v>
      </c>
      <c r="AR330" s="343">
        <f t="shared" si="267"/>
        <v>0</v>
      </c>
      <c r="AS330" s="267">
        <f>SUM(AS264,AS276)</f>
        <v>0</v>
      </c>
      <c r="AT330" s="712">
        <f t="shared" ref="AT330:AX331" si="268">AT252+AT258+AT264+AT270+AT276+AT282+AT288+AT294+AT300+AT306+AT312+AT318+AT324</f>
        <v>6</v>
      </c>
      <c r="AU330" s="822">
        <f t="shared" si="268"/>
        <v>1</v>
      </c>
      <c r="AV330" s="823"/>
      <c r="AW330" s="712">
        <f t="shared" si="268"/>
        <v>0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629</v>
      </c>
      <c r="E331" s="531">
        <f t="shared" ref="E331:F335" si="270">SUM(G331++I331+K331+M331+O331+Q331+S331+U331+W331+Y331+AA331+AC331+AE331+AG331+AI331+AK331)</f>
        <v>259</v>
      </c>
      <c r="F331" s="532">
        <f t="shared" si="270"/>
        <v>370</v>
      </c>
      <c r="G331" s="464">
        <f>G253+G265+G271+G277+G283+G313+G319+G325</f>
        <v>4</v>
      </c>
      <c r="H331" s="533">
        <f t="shared" si="264"/>
        <v>4</v>
      </c>
      <c r="I331" s="464">
        <f t="shared" si="264"/>
        <v>1</v>
      </c>
      <c r="J331" s="533">
        <f t="shared" si="264"/>
        <v>1</v>
      </c>
      <c r="K331" s="464">
        <f>K253+K259+K265+K271+K277+K283+K307+K313+K319+K325</f>
        <v>6</v>
      </c>
      <c r="L331" s="533">
        <f t="shared" si="264"/>
        <v>5</v>
      </c>
      <c r="M331" s="464">
        <f t="shared" si="264"/>
        <v>2</v>
      </c>
      <c r="N331" s="533">
        <f t="shared" si="264"/>
        <v>2</v>
      </c>
      <c r="O331" s="501">
        <f>O253+O259+O265+O271+O277+O283+O295+O313+O319+O325</f>
        <v>11</v>
      </c>
      <c r="P331" s="343">
        <f t="shared" si="265"/>
        <v>2</v>
      </c>
      <c r="Q331" s="501">
        <f t="shared" si="265"/>
        <v>4</v>
      </c>
      <c r="R331" s="343">
        <f t="shared" si="265"/>
        <v>5</v>
      </c>
      <c r="S331" s="501">
        <f t="shared" si="265"/>
        <v>13</v>
      </c>
      <c r="T331" s="343">
        <f t="shared" si="265"/>
        <v>8</v>
      </c>
      <c r="U331" s="501">
        <f t="shared" si="265"/>
        <v>27</v>
      </c>
      <c r="V331" s="372">
        <f t="shared" si="265"/>
        <v>21</v>
      </c>
      <c r="W331" s="464">
        <f>W253+W259+W265+W271+W277+W283+W289+W295+W301+W307+W313+W319+W325</f>
        <v>69</v>
      </c>
      <c r="X331" s="533">
        <f t="shared" si="266"/>
        <v>64</v>
      </c>
      <c r="Y331" s="464">
        <f t="shared" si="266"/>
        <v>15</v>
      </c>
      <c r="Z331" s="533">
        <f t="shared" si="266"/>
        <v>23</v>
      </c>
      <c r="AA331" s="464">
        <f t="shared" si="266"/>
        <v>19</v>
      </c>
      <c r="AB331" s="533">
        <f t="shared" si="266"/>
        <v>49</v>
      </c>
      <c r="AC331" s="464">
        <f t="shared" si="266"/>
        <v>16</v>
      </c>
      <c r="AD331" s="533">
        <f t="shared" si="266"/>
        <v>58</v>
      </c>
      <c r="AE331" s="464">
        <f t="shared" si="266"/>
        <v>20</v>
      </c>
      <c r="AF331" s="533">
        <f t="shared" si="266"/>
        <v>63</v>
      </c>
      <c r="AG331" s="464">
        <f t="shared" si="266"/>
        <v>21</v>
      </c>
      <c r="AH331" s="533">
        <f t="shared" si="266"/>
        <v>16</v>
      </c>
      <c r="AI331" s="464">
        <f t="shared" si="266"/>
        <v>21</v>
      </c>
      <c r="AJ331" s="533">
        <f t="shared" si="266"/>
        <v>32</v>
      </c>
      <c r="AK331" s="464">
        <f t="shared" si="266"/>
        <v>10</v>
      </c>
      <c r="AL331" s="534">
        <f t="shared" si="266"/>
        <v>17</v>
      </c>
      <c r="AM331" s="533">
        <f t="shared" si="266"/>
        <v>3</v>
      </c>
      <c r="AN331" s="533">
        <f t="shared" si="266"/>
        <v>0</v>
      </c>
      <c r="AO331" s="535"/>
      <c r="AP331" s="536"/>
      <c r="AQ331" s="533">
        <f t="shared" si="267"/>
        <v>130</v>
      </c>
      <c r="AR331" s="533">
        <f t="shared" si="267"/>
        <v>0</v>
      </c>
      <c r="AS331" s="537">
        <f>SUM(AS277+ AS265)</f>
        <v>0</v>
      </c>
      <c r="AT331" s="464">
        <f t="shared" si="268"/>
        <v>24</v>
      </c>
      <c r="AU331" s="296">
        <f t="shared" si="268"/>
        <v>0</v>
      </c>
      <c r="AV331" s="351"/>
      <c r="AW331" s="464">
        <f t="shared" si="268"/>
        <v>0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218</v>
      </c>
      <c r="E332" s="531">
        <f t="shared" si="270"/>
        <v>90</v>
      </c>
      <c r="F332" s="532">
        <f t="shared" si="270"/>
        <v>128</v>
      </c>
      <c r="G332" s="464">
        <f>G254+G266+G272+G278+G284+G314+G320+G326</f>
        <v>3</v>
      </c>
      <c r="H332" s="533">
        <f t="shared" si="264"/>
        <v>4</v>
      </c>
      <c r="I332" s="464">
        <f t="shared" si="264"/>
        <v>1</v>
      </c>
      <c r="J332" s="533">
        <f t="shared" si="264"/>
        <v>2</v>
      </c>
      <c r="K332" s="464">
        <f t="shared" si="264"/>
        <v>2</v>
      </c>
      <c r="L332" s="533">
        <f t="shared" si="264"/>
        <v>3</v>
      </c>
      <c r="M332" s="464">
        <f t="shared" si="264"/>
        <v>1</v>
      </c>
      <c r="N332" s="533">
        <f t="shared" si="264"/>
        <v>0</v>
      </c>
      <c r="O332" s="501">
        <f t="shared" si="265"/>
        <v>3</v>
      </c>
      <c r="P332" s="343">
        <f t="shared" si="265"/>
        <v>0</v>
      </c>
      <c r="Q332" s="501">
        <f t="shared" si="265"/>
        <v>3</v>
      </c>
      <c r="R332" s="343">
        <f t="shared" si="265"/>
        <v>2</v>
      </c>
      <c r="S332" s="501">
        <f t="shared" si="265"/>
        <v>7</v>
      </c>
      <c r="T332" s="343">
        <f t="shared" si="265"/>
        <v>3</v>
      </c>
      <c r="U332" s="501">
        <f t="shared" si="265"/>
        <v>11</v>
      </c>
      <c r="V332" s="372">
        <f t="shared" si="265"/>
        <v>12</v>
      </c>
      <c r="W332" s="464">
        <f>W254+W260+W266+W272+W278+W284+W290+W296+W302+W308+W314+W320+W326</f>
        <v>9</v>
      </c>
      <c r="X332" s="533">
        <f t="shared" si="266"/>
        <v>18</v>
      </c>
      <c r="Y332" s="464">
        <f t="shared" si="266"/>
        <v>12</v>
      </c>
      <c r="Z332" s="533">
        <f t="shared" si="266"/>
        <v>5</v>
      </c>
      <c r="AA332" s="464">
        <f t="shared" si="266"/>
        <v>5</v>
      </c>
      <c r="AB332" s="533">
        <f t="shared" si="266"/>
        <v>15</v>
      </c>
      <c r="AC332" s="464">
        <f t="shared" si="266"/>
        <v>9</v>
      </c>
      <c r="AD332" s="533">
        <f t="shared" si="266"/>
        <v>17</v>
      </c>
      <c r="AE332" s="464">
        <f t="shared" si="266"/>
        <v>13</v>
      </c>
      <c r="AF332" s="533">
        <f t="shared" si="266"/>
        <v>28</v>
      </c>
      <c r="AG332" s="464">
        <f t="shared" si="266"/>
        <v>3</v>
      </c>
      <c r="AH332" s="533">
        <f t="shared" si="266"/>
        <v>3</v>
      </c>
      <c r="AI332" s="464">
        <f t="shared" si="266"/>
        <v>6</v>
      </c>
      <c r="AJ332" s="533">
        <f t="shared" si="266"/>
        <v>12</v>
      </c>
      <c r="AK332" s="464">
        <f t="shared" si="266"/>
        <v>2</v>
      </c>
      <c r="AL332" s="534">
        <f t="shared" si="266"/>
        <v>4</v>
      </c>
      <c r="AM332" s="533">
        <f t="shared" si="266"/>
        <v>0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1">SUM(AT254+AT260+AT266+AT272+AT278+AT284+AT290+AT296+AT302+AT308+AT314+AT320+AT326)</f>
        <v>6</v>
      </c>
      <c r="AU332" s="296">
        <f t="shared" si="271"/>
        <v>1</v>
      </c>
      <c r="AV332" s="351"/>
      <c r="AW332" s="464">
        <f t="shared" si="271"/>
        <v>0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165</v>
      </c>
      <c r="E333" s="531">
        <f t="shared" si="270"/>
        <v>65</v>
      </c>
      <c r="F333" s="532">
        <f t="shared" si="270"/>
        <v>100</v>
      </c>
      <c r="G333" s="464">
        <f>G255+G267+G273+G279+G285+G315+G321+G327</f>
        <v>3</v>
      </c>
      <c r="H333" s="533">
        <f t="shared" si="264"/>
        <v>6</v>
      </c>
      <c r="I333" s="464">
        <f t="shared" si="264"/>
        <v>1</v>
      </c>
      <c r="J333" s="533">
        <f t="shared" si="264"/>
        <v>0</v>
      </c>
      <c r="K333" s="464">
        <f t="shared" si="264"/>
        <v>1</v>
      </c>
      <c r="L333" s="533">
        <f t="shared" si="264"/>
        <v>2</v>
      </c>
      <c r="M333" s="464">
        <f t="shared" si="264"/>
        <v>2</v>
      </c>
      <c r="N333" s="533">
        <f t="shared" si="264"/>
        <v>0</v>
      </c>
      <c r="O333" s="501">
        <f>O255+O261+O267+O273+O279+O285+O297+O315+O321+O327</f>
        <v>3</v>
      </c>
      <c r="P333" s="343">
        <f>P255+P261+P267+P273+P279+P285+P297+P315+P321+P327</f>
        <v>0</v>
      </c>
      <c r="Q333" s="501">
        <f t="shared" si="265"/>
        <v>0</v>
      </c>
      <c r="R333" s="343">
        <f t="shared" si="265"/>
        <v>2</v>
      </c>
      <c r="S333" s="501">
        <f t="shared" si="265"/>
        <v>7</v>
      </c>
      <c r="T333" s="343">
        <f t="shared" si="265"/>
        <v>0</v>
      </c>
      <c r="U333" s="501">
        <f t="shared" si="265"/>
        <v>8</v>
      </c>
      <c r="V333" s="372">
        <f t="shared" si="265"/>
        <v>3</v>
      </c>
      <c r="W333" s="464">
        <f>W255+W261+W267+W273+W279+W285+W291+W297+W303+W309+W315+W321+W327</f>
        <v>6</v>
      </c>
      <c r="X333" s="533">
        <f t="shared" si="266"/>
        <v>12</v>
      </c>
      <c r="Y333" s="464">
        <f t="shared" si="266"/>
        <v>3</v>
      </c>
      <c r="Z333" s="533">
        <f t="shared" si="266"/>
        <v>7</v>
      </c>
      <c r="AA333" s="464">
        <f t="shared" si="266"/>
        <v>5</v>
      </c>
      <c r="AB333" s="533">
        <f t="shared" si="266"/>
        <v>19</v>
      </c>
      <c r="AC333" s="464">
        <f t="shared" si="266"/>
        <v>4</v>
      </c>
      <c r="AD333" s="533">
        <f t="shared" si="266"/>
        <v>12</v>
      </c>
      <c r="AE333" s="464">
        <f t="shared" si="266"/>
        <v>11</v>
      </c>
      <c r="AF333" s="533">
        <f t="shared" si="266"/>
        <v>17</v>
      </c>
      <c r="AG333" s="464">
        <f t="shared" si="266"/>
        <v>6</v>
      </c>
      <c r="AH333" s="533">
        <f t="shared" si="266"/>
        <v>3</v>
      </c>
      <c r="AI333" s="464">
        <f t="shared" si="266"/>
        <v>4</v>
      </c>
      <c r="AJ333" s="533">
        <f t="shared" si="266"/>
        <v>12</v>
      </c>
      <c r="AK333" s="464">
        <f t="shared" si="266"/>
        <v>1</v>
      </c>
      <c r="AL333" s="534">
        <f t="shared" si="266"/>
        <v>5</v>
      </c>
      <c r="AM333" s="533">
        <f t="shared" si="266"/>
        <v>1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5</v>
      </c>
      <c r="AU333" s="296">
        <f t="shared" si="272"/>
        <v>0</v>
      </c>
      <c r="AV333" s="296">
        <f>AV255+AV261+AV267+AV273+AV279+AV285+AV291+AV297+AV303+AV309+AV315+AV321+AV327</f>
        <v>0</v>
      </c>
      <c r="AW333" s="464">
        <f t="shared" si="272"/>
        <v>1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49</v>
      </c>
      <c r="E334" s="531">
        <f t="shared" si="270"/>
        <v>17</v>
      </c>
      <c r="F334" s="532">
        <f t="shared" si="270"/>
        <v>32</v>
      </c>
      <c r="G334" s="464">
        <f>G256+G268+G274+G280+G286+G316+G322+G328</f>
        <v>0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1</v>
      </c>
      <c r="O334" s="501">
        <f>O256+O262+O268+O274+O280+O286+O298+O316+O322+O328</f>
        <v>1</v>
      </c>
      <c r="P334" s="343">
        <f t="shared" si="265"/>
        <v>0</v>
      </c>
      <c r="Q334" s="501">
        <f t="shared" si="265"/>
        <v>0</v>
      </c>
      <c r="R334" s="343">
        <f t="shared" si="265"/>
        <v>0</v>
      </c>
      <c r="S334" s="501">
        <f t="shared" si="265"/>
        <v>4</v>
      </c>
      <c r="T334" s="343">
        <f t="shared" si="265"/>
        <v>1</v>
      </c>
      <c r="U334" s="501">
        <f t="shared" si="265"/>
        <v>0</v>
      </c>
      <c r="V334" s="372">
        <f t="shared" si="265"/>
        <v>2</v>
      </c>
      <c r="W334" s="464">
        <f>W256+W262+W268+W274+W280+W286+W292+W298+W304+W310+W316+W322+W328</f>
        <v>2</v>
      </c>
      <c r="X334" s="533">
        <f t="shared" si="266"/>
        <v>2</v>
      </c>
      <c r="Y334" s="464">
        <f t="shared" si="266"/>
        <v>1</v>
      </c>
      <c r="Z334" s="533">
        <f t="shared" si="266"/>
        <v>0</v>
      </c>
      <c r="AA334" s="464">
        <f t="shared" si="266"/>
        <v>1</v>
      </c>
      <c r="AB334" s="533">
        <f t="shared" si="266"/>
        <v>3</v>
      </c>
      <c r="AC334" s="464">
        <f t="shared" si="266"/>
        <v>0</v>
      </c>
      <c r="AD334" s="533">
        <f t="shared" si="266"/>
        <v>3</v>
      </c>
      <c r="AE334" s="464">
        <f t="shared" si="266"/>
        <v>5</v>
      </c>
      <c r="AF334" s="533">
        <f t="shared" si="266"/>
        <v>7</v>
      </c>
      <c r="AG334" s="464">
        <f t="shared" si="266"/>
        <v>1</v>
      </c>
      <c r="AH334" s="533">
        <f t="shared" si="266"/>
        <v>4</v>
      </c>
      <c r="AI334" s="464">
        <f t="shared" si="266"/>
        <v>2</v>
      </c>
      <c r="AJ334" s="533">
        <f t="shared" si="266"/>
        <v>4</v>
      </c>
      <c r="AK334" s="464">
        <f t="shared" si="266"/>
        <v>0</v>
      </c>
      <c r="AL334" s="534">
        <f t="shared" si="266"/>
        <v>5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1</v>
      </c>
      <c r="AU334" s="296">
        <f t="shared" si="273"/>
        <v>0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4</v>
      </c>
      <c r="E335" s="538">
        <f t="shared" si="270"/>
        <v>1</v>
      </c>
      <c r="F335" s="539">
        <f t="shared" si="270"/>
        <v>3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1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1</v>
      </c>
      <c r="AE335" s="396">
        <f t="shared" si="276"/>
        <v>0</v>
      </c>
      <c r="AF335" s="353">
        <f t="shared" si="276"/>
        <v>0</v>
      </c>
      <c r="AG335" s="396">
        <f t="shared" si="276"/>
        <v>0</v>
      </c>
      <c r="AH335" s="353">
        <f t="shared" si="276"/>
        <v>1</v>
      </c>
      <c r="AI335" s="396">
        <f t="shared" si="276"/>
        <v>0</v>
      </c>
      <c r="AJ335" s="353">
        <f t="shared" si="276"/>
        <v>1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44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45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44" t="s">
        <v>15</v>
      </c>
      <c r="J338" s="1546"/>
      <c r="K338" s="1644" t="s">
        <v>16</v>
      </c>
      <c r="L338" s="1546"/>
      <c r="M338" s="1644" t="s">
        <v>17</v>
      </c>
      <c r="N338" s="1546"/>
      <c r="O338" s="1644" t="s">
        <v>18</v>
      </c>
      <c r="P338" s="1546"/>
      <c r="Q338" s="1644" t="s">
        <v>19</v>
      </c>
      <c r="R338" s="1546"/>
      <c r="S338" s="1644" t="s">
        <v>20</v>
      </c>
      <c r="T338" s="1546"/>
      <c r="U338" s="1644" t="s">
        <v>21</v>
      </c>
      <c r="V338" s="1546"/>
      <c r="W338" s="1644" t="s">
        <v>22</v>
      </c>
      <c r="X338" s="1546"/>
      <c r="Y338" s="1644" t="s">
        <v>23</v>
      </c>
      <c r="Z338" s="1550"/>
      <c r="AA338" s="1644" t="s">
        <v>24</v>
      </c>
      <c r="AB338" s="1550"/>
      <c r="AC338" s="1644" t="s">
        <v>286</v>
      </c>
      <c r="AD338" s="1550"/>
      <c r="AE338" s="1644" t="s">
        <v>287</v>
      </c>
      <c r="AF338" s="1550"/>
      <c r="AG338" s="1644" t="s">
        <v>288</v>
      </c>
      <c r="AH338" s="1550"/>
      <c r="AI338" s="1644" t="s">
        <v>289</v>
      </c>
      <c r="AJ338" s="1550"/>
      <c r="AK338" s="1644" t="s">
        <v>29</v>
      </c>
      <c r="AL338" s="1550"/>
      <c r="AM338" s="1644" t="s">
        <v>30</v>
      </c>
      <c r="AN338" s="1550"/>
      <c r="AO338" s="1644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1023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44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6274</v>
      </c>
      <c r="B384" s="561">
        <f>SUM(CO12:CZ344)</f>
        <v>0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9452C9E4-6F87-409A-9FD1-4F50AD24632B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87989828-F9E5-47FD-8B87-F7C90F495B52}">
      <formula1>0</formula1>
      <formula2>9.99999999999999E+38</formula2>
    </dataValidation>
    <dataValidation type="whole" allowBlank="1" showInputMessage="1" showErrorMessage="1" sqref="G202:X203 C347:E357" xr:uid="{EF97F302-316B-4BE1-8C9E-1D7580845F9A}">
      <formula1>0</formula1>
      <formula2>9.99999999999999E+42</formula2>
    </dataValidation>
    <dataValidation type="whole" allowBlank="1" showInputMessage="1" showErrorMessage="1" sqref="E179:E191 F192:F200" xr:uid="{7ADC0155-6A32-41A3-B511-746025FC9397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863C55A1-AE73-4364-B5FC-2280DD59FF18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80232AFB-12AF-4F4D-8600-CD00B8F68BDB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6F3A2D51-51A8-4634-B0D7-CB1F4A6B5D61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D1C524AE-4E0C-489F-9A9D-FEB7D31FB697}">
      <formula1>0</formula1>
    </dataValidation>
    <dataValidation type="whole" operator="greaterThanOrEqual" allowBlank="1" showInputMessage="1" showErrorMessage="1" sqref="J71:N81 E71:H81" xr:uid="{895937C8-BCD3-477E-AEE9-613BE4060811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A54773FD-AC6B-4C86-B05B-1D6917A2F1E1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I384"/>
  <sheetViews>
    <sheetView topLeftCell="A342" workbookViewId="0">
      <selection activeCell="D330" sqref="D330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56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657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59" t="s">
        <v>14</v>
      </c>
      <c r="H10" s="1557"/>
      <c r="I10" s="1656" t="s">
        <v>15</v>
      </c>
      <c r="J10" s="1546"/>
      <c r="K10" s="1553" t="s">
        <v>16</v>
      </c>
      <c r="L10" s="1546"/>
      <c r="M10" s="1656" t="s">
        <v>17</v>
      </c>
      <c r="N10" s="1546"/>
      <c r="O10" s="1656" t="s">
        <v>18</v>
      </c>
      <c r="P10" s="1546"/>
      <c r="Q10" s="1656" t="s">
        <v>19</v>
      </c>
      <c r="R10" s="1546"/>
      <c r="S10" s="1656" t="s">
        <v>20</v>
      </c>
      <c r="T10" s="1546"/>
      <c r="U10" s="1656" t="s">
        <v>21</v>
      </c>
      <c r="V10" s="1546"/>
      <c r="W10" s="1656" t="s">
        <v>22</v>
      </c>
      <c r="X10" s="1546"/>
      <c r="Y10" s="1656" t="s">
        <v>23</v>
      </c>
      <c r="Z10" s="1550"/>
      <c r="AA10" s="1656" t="s">
        <v>24</v>
      </c>
      <c r="AB10" s="1550"/>
      <c r="AC10" s="1656" t="s">
        <v>25</v>
      </c>
      <c r="AD10" s="1550"/>
      <c r="AE10" s="1656" t="s">
        <v>26</v>
      </c>
      <c r="AF10" s="1550"/>
      <c r="AG10" s="1656" t="s">
        <v>27</v>
      </c>
      <c r="AH10" s="1550"/>
      <c r="AI10" s="1656" t="s">
        <v>28</v>
      </c>
      <c r="AJ10" s="1550"/>
      <c r="AK10" s="1656" t="s">
        <v>29</v>
      </c>
      <c r="AL10" s="1550"/>
      <c r="AM10" s="1656" t="s">
        <v>30</v>
      </c>
      <c r="AN10" s="1550"/>
      <c r="AO10" s="1656" t="s">
        <v>31</v>
      </c>
      <c r="AP10" s="1663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1027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1025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348</v>
      </c>
      <c r="E12" s="15">
        <f>SUM(G12+I12+K12+M12+O12+Q12+S12+U12+W12+Y12+AA12+AC12+AE12+AG12+AI12+AK12+AM12+AO12)</f>
        <v>145</v>
      </c>
      <c r="F12" s="16">
        <f>SUM(H12+J12+L12+N12+P12+R12+T12+V12+X12+Z12+AB12+AD12+AF12+AH12+AJ12+AL12+AN12+AP12)</f>
        <v>203</v>
      </c>
      <c r="G12" s="17">
        <v>8</v>
      </c>
      <c r="H12" s="18">
        <v>7</v>
      </c>
      <c r="I12" s="17">
        <v>0</v>
      </c>
      <c r="J12" s="18">
        <v>0</v>
      </c>
      <c r="K12" s="17">
        <v>2</v>
      </c>
      <c r="L12" s="18">
        <v>2</v>
      </c>
      <c r="M12" s="17">
        <v>3</v>
      </c>
      <c r="N12" s="18">
        <v>1</v>
      </c>
      <c r="O12" s="17">
        <v>4</v>
      </c>
      <c r="P12" s="18">
        <v>2</v>
      </c>
      <c r="Q12" s="17">
        <v>2</v>
      </c>
      <c r="R12" s="19">
        <v>3</v>
      </c>
      <c r="S12" s="17">
        <v>2</v>
      </c>
      <c r="T12" s="19">
        <v>3</v>
      </c>
      <c r="U12" s="17">
        <v>5</v>
      </c>
      <c r="V12" s="19">
        <v>0</v>
      </c>
      <c r="W12" s="17">
        <v>3</v>
      </c>
      <c r="X12" s="19">
        <v>4</v>
      </c>
      <c r="Y12" s="17">
        <v>28</v>
      </c>
      <c r="Z12" s="19">
        <v>28</v>
      </c>
      <c r="AA12" s="17">
        <v>32</v>
      </c>
      <c r="AB12" s="19">
        <v>22</v>
      </c>
      <c r="AC12" s="17">
        <v>13</v>
      </c>
      <c r="AD12" s="19">
        <v>21</v>
      </c>
      <c r="AE12" s="17">
        <v>4</v>
      </c>
      <c r="AF12" s="19">
        <v>28</v>
      </c>
      <c r="AG12" s="17">
        <v>6</v>
      </c>
      <c r="AH12" s="19">
        <v>20</v>
      </c>
      <c r="AI12" s="17">
        <v>9</v>
      </c>
      <c r="AJ12" s="19">
        <v>25</v>
      </c>
      <c r="AK12" s="17">
        <v>6</v>
      </c>
      <c r="AL12" s="19">
        <v>14</v>
      </c>
      <c r="AM12" s="17">
        <v>16</v>
      </c>
      <c r="AN12" s="19">
        <v>14</v>
      </c>
      <c r="AO12" s="17">
        <v>2</v>
      </c>
      <c r="AP12" s="20">
        <v>9</v>
      </c>
      <c r="AQ12" s="21">
        <v>0</v>
      </c>
      <c r="AR12" s="22">
        <v>0</v>
      </c>
      <c r="AS12" s="22">
        <v>0</v>
      </c>
      <c r="AT12" s="22">
        <v>11</v>
      </c>
      <c r="AU12" s="22">
        <v>1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935</v>
      </c>
      <c r="E13" s="563">
        <f t="shared" ref="E13:F15" si="6">SUM(G13+I13+K13+M13+O13+Q13+S13+U13+W13+Y13+AA13+AC13+AE13+AG13+AI13+AK13+AM13+AO13)</f>
        <v>408</v>
      </c>
      <c r="F13" s="564">
        <f t="shared" si="6"/>
        <v>527</v>
      </c>
      <c r="G13" s="558">
        <v>4</v>
      </c>
      <c r="H13" s="25">
        <v>6</v>
      </c>
      <c r="I13" s="558">
        <v>1</v>
      </c>
      <c r="J13" s="25">
        <v>0</v>
      </c>
      <c r="K13" s="558">
        <v>1</v>
      </c>
      <c r="L13" s="25">
        <v>2</v>
      </c>
      <c r="M13" s="558">
        <v>1</v>
      </c>
      <c r="N13" s="25">
        <v>2</v>
      </c>
      <c r="O13" s="558">
        <v>7</v>
      </c>
      <c r="P13" s="25">
        <v>4</v>
      </c>
      <c r="Q13" s="558">
        <v>4</v>
      </c>
      <c r="R13" s="548">
        <v>4</v>
      </c>
      <c r="S13" s="558">
        <v>9</v>
      </c>
      <c r="T13" s="548">
        <v>5</v>
      </c>
      <c r="U13" s="558">
        <v>6</v>
      </c>
      <c r="V13" s="548">
        <v>6</v>
      </c>
      <c r="W13" s="558">
        <v>21</v>
      </c>
      <c r="X13" s="548">
        <v>18</v>
      </c>
      <c r="Y13" s="558">
        <v>72</v>
      </c>
      <c r="Z13" s="548">
        <v>65</v>
      </c>
      <c r="AA13" s="558">
        <v>103</v>
      </c>
      <c r="AB13" s="548">
        <v>105</v>
      </c>
      <c r="AC13" s="558">
        <v>47</v>
      </c>
      <c r="AD13" s="548">
        <v>61</v>
      </c>
      <c r="AE13" s="558">
        <v>14</v>
      </c>
      <c r="AF13" s="548">
        <v>49</v>
      </c>
      <c r="AG13" s="558">
        <v>12</v>
      </c>
      <c r="AH13" s="548">
        <v>45</v>
      </c>
      <c r="AI13" s="558">
        <v>32</v>
      </c>
      <c r="AJ13" s="548">
        <v>57</v>
      </c>
      <c r="AK13" s="558">
        <v>20</v>
      </c>
      <c r="AL13" s="548">
        <v>31</v>
      </c>
      <c r="AM13" s="558">
        <v>36</v>
      </c>
      <c r="AN13" s="548">
        <v>49</v>
      </c>
      <c r="AO13" s="558">
        <v>18</v>
      </c>
      <c r="AP13" s="549">
        <v>18</v>
      </c>
      <c r="AQ13" s="550">
        <v>0</v>
      </c>
      <c r="AR13" s="559">
        <v>1</v>
      </c>
      <c r="AS13" s="559">
        <v>0</v>
      </c>
      <c r="AT13" s="559">
        <v>31</v>
      </c>
      <c r="AU13" s="559">
        <v>1</v>
      </c>
      <c r="AV13" s="559">
        <v>0</v>
      </c>
      <c r="AW13" s="559">
        <v>0</v>
      </c>
      <c r="AX13" s="25">
        <v>2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16</v>
      </c>
      <c r="E14" s="563">
        <f t="shared" si="6"/>
        <v>10</v>
      </c>
      <c r="F14" s="564">
        <f t="shared" si="6"/>
        <v>6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1</v>
      </c>
      <c r="M14" s="558">
        <v>0</v>
      </c>
      <c r="N14" s="548">
        <v>0</v>
      </c>
      <c r="O14" s="558">
        <v>1</v>
      </c>
      <c r="P14" s="548">
        <v>1</v>
      </c>
      <c r="Q14" s="558">
        <v>0</v>
      </c>
      <c r="R14" s="548">
        <v>0</v>
      </c>
      <c r="S14" s="558">
        <v>2</v>
      </c>
      <c r="T14" s="548">
        <v>0</v>
      </c>
      <c r="U14" s="558">
        <v>0</v>
      </c>
      <c r="V14" s="548">
        <v>0</v>
      </c>
      <c r="W14" s="558">
        <v>0</v>
      </c>
      <c r="X14" s="548">
        <v>0</v>
      </c>
      <c r="Y14" s="558">
        <v>4</v>
      </c>
      <c r="Z14" s="548">
        <v>1</v>
      </c>
      <c r="AA14" s="558">
        <v>1</v>
      </c>
      <c r="AB14" s="548">
        <v>1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0</v>
      </c>
      <c r="AJ14" s="548">
        <v>1</v>
      </c>
      <c r="AK14" s="558">
        <v>1</v>
      </c>
      <c r="AL14" s="548">
        <v>0</v>
      </c>
      <c r="AM14" s="558">
        <v>1</v>
      </c>
      <c r="AN14" s="548">
        <v>1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1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222</v>
      </c>
      <c r="E15" s="563">
        <f t="shared" si="6"/>
        <v>94</v>
      </c>
      <c r="F15" s="564">
        <f t="shared" si="6"/>
        <v>128</v>
      </c>
      <c r="G15" s="558">
        <v>0</v>
      </c>
      <c r="H15" s="25">
        <v>0</v>
      </c>
      <c r="I15" s="558">
        <v>1</v>
      </c>
      <c r="J15" s="25">
        <v>0</v>
      </c>
      <c r="K15" s="558">
        <v>0</v>
      </c>
      <c r="L15" s="25">
        <v>0</v>
      </c>
      <c r="M15" s="558">
        <v>0</v>
      </c>
      <c r="N15" s="548">
        <v>0</v>
      </c>
      <c r="O15" s="558">
        <v>1</v>
      </c>
      <c r="P15" s="548">
        <v>1</v>
      </c>
      <c r="Q15" s="558">
        <v>3</v>
      </c>
      <c r="R15" s="548">
        <v>1</v>
      </c>
      <c r="S15" s="558">
        <v>5</v>
      </c>
      <c r="T15" s="548">
        <v>1</v>
      </c>
      <c r="U15" s="558">
        <v>3</v>
      </c>
      <c r="V15" s="548">
        <v>0</v>
      </c>
      <c r="W15" s="558">
        <v>2</v>
      </c>
      <c r="X15" s="548">
        <v>3</v>
      </c>
      <c r="Y15" s="558">
        <v>14</v>
      </c>
      <c r="Z15" s="548">
        <v>5</v>
      </c>
      <c r="AA15" s="558">
        <v>20</v>
      </c>
      <c r="AB15" s="548">
        <v>18</v>
      </c>
      <c r="AC15" s="558">
        <v>10</v>
      </c>
      <c r="AD15" s="548">
        <v>20</v>
      </c>
      <c r="AE15" s="558">
        <v>7</v>
      </c>
      <c r="AF15" s="548">
        <v>21</v>
      </c>
      <c r="AG15" s="558">
        <v>5</v>
      </c>
      <c r="AH15" s="548">
        <v>26</v>
      </c>
      <c r="AI15" s="558">
        <v>9</v>
      </c>
      <c r="AJ15" s="548">
        <v>13</v>
      </c>
      <c r="AK15" s="558">
        <v>3</v>
      </c>
      <c r="AL15" s="548">
        <v>4</v>
      </c>
      <c r="AM15" s="558">
        <v>9</v>
      </c>
      <c r="AN15" s="548">
        <v>7</v>
      </c>
      <c r="AO15" s="558">
        <v>2</v>
      </c>
      <c r="AP15" s="549">
        <v>8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13</v>
      </c>
      <c r="E16" s="15">
        <f>SUM(G16+I16+K16+M16+O16+Q16+S16+U16+W16+Y16+AA16+AC16+AE16+AG16+AI16+AK16+AM16+AO16)</f>
        <v>0</v>
      </c>
      <c r="F16" s="16">
        <f>SUM(H16+J16+L16+N16+P16+R16+T16+V16+X16+Z16+AB16+AD16+AF16+AH16+AJ16+AL16+AN16+AP16)</f>
        <v>13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0</v>
      </c>
      <c r="AF16" s="19">
        <v>1</v>
      </c>
      <c r="AG16" s="17">
        <v>0</v>
      </c>
      <c r="AH16" s="19">
        <v>4</v>
      </c>
      <c r="AI16" s="17">
        <v>0</v>
      </c>
      <c r="AJ16" s="19">
        <v>4</v>
      </c>
      <c r="AK16" s="17">
        <v>0</v>
      </c>
      <c r="AL16" s="19">
        <v>1</v>
      </c>
      <c r="AM16" s="17">
        <v>0</v>
      </c>
      <c r="AN16" s="19">
        <v>2</v>
      </c>
      <c r="AO16" s="17">
        <v>0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77</v>
      </c>
      <c r="E17" s="27">
        <f>SUM(G17+I17+K17+M17+O17+Q17+S17+U17+W17+Y17+AA17+AC17+AE17+AG17+AI17+AK17+AM17+AO17)</f>
        <v>26</v>
      </c>
      <c r="F17" s="28">
        <f>SUM(H17+J17+L17+N17+P17+R17+T17+V17+X17+Z17+AB17+AD17+AF17+AH17+AJ17+AL17+AN17+AP17)</f>
        <v>51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0</v>
      </c>
      <c r="AE17" s="29">
        <v>8</v>
      </c>
      <c r="AF17" s="31">
        <v>5</v>
      </c>
      <c r="AG17" s="29">
        <v>0</v>
      </c>
      <c r="AH17" s="31">
        <v>8</v>
      </c>
      <c r="AI17" s="29">
        <v>2</v>
      </c>
      <c r="AJ17" s="31">
        <v>4</v>
      </c>
      <c r="AK17" s="29">
        <v>1</v>
      </c>
      <c r="AL17" s="31">
        <v>9</v>
      </c>
      <c r="AM17" s="29">
        <v>11</v>
      </c>
      <c r="AN17" s="31">
        <v>12</v>
      </c>
      <c r="AO17" s="29">
        <v>4</v>
      </c>
      <c r="AP17" s="32">
        <v>13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656" t="s">
        <v>43</v>
      </c>
      <c r="E19" s="1553"/>
      <c r="F19" s="1546"/>
      <c r="G19" s="1619" t="s">
        <v>14</v>
      </c>
      <c r="H19" s="1492"/>
      <c r="I19" s="1546" t="s">
        <v>15</v>
      </c>
      <c r="J19" s="1667"/>
      <c r="K19" s="1656" t="s">
        <v>16</v>
      </c>
      <c r="L19" s="1546"/>
      <c r="M19" s="1546" t="s">
        <v>17</v>
      </c>
      <c r="N19" s="1667"/>
      <c r="O19" s="1656" t="s">
        <v>18</v>
      </c>
      <c r="P19" s="1546"/>
      <c r="Q19" s="1656" t="s">
        <v>19</v>
      </c>
      <c r="R19" s="1546"/>
      <c r="S19" s="1656" t="s">
        <v>20</v>
      </c>
      <c r="T19" s="1546"/>
      <c r="U19" s="1656" t="s">
        <v>21</v>
      </c>
      <c r="V19" s="1546"/>
      <c r="W19" s="1553" t="s">
        <v>22</v>
      </c>
      <c r="X19" s="1553"/>
      <c r="Y19" s="1656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63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1026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1026" t="s">
        <v>33</v>
      </c>
      <c r="X20" s="825" t="s">
        <v>34</v>
      </c>
      <c r="Y20" s="832" t="s">
        <v>33</v>
      </c>
      <c r="Z20" s="827" t="s">
        <v>34</v>
      </c>
      <c r="AA20" s="1026" t="s">
        <v>33</v>
      </c>
      <c r="AB20" s="825" t="s">
        <v>34</v>
      </c>
      <c r="AC20" s="832" t="s">
        <v>33</v>
      </c>
      <c r="AD20" s="827" t="s">
        <v>34</v>
      </c>
      <c r="AE20" s="1026" t="s">
        <v>33</v>
      </c>
      <c r="AF20" s="825" t="s">
        <v>34</v>
      </c>
      <c r="AG20" s="832" t="s">
        <v>33</v>
      </c>
      <c r="AH20" s="827" t="s">
        <v>34</v>
      </c>
      <c r="AI20" s="1026" t="s">
        <v>33</v>
      </c>
      <c r="AJ20" s="825" t="s">
        <v>34</v>
      </c>
      <c r="AK20" s="832" t="s">
        <v>33</v>
      </c>
      <c r="AL20" s="827" t="s">
        <v>34</v>
      </c>
      <c r="AM20" s="1026" t="s">
        <v>33</v>
      </c>
      <c r="AN20" s="827" t="s">
        <v>34</v>
      </c>
      <c r="AO20" s="1026" t="s">
        <v>33</v>
      </c>
      <c r="AP20" s="1025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39</v>
      </c>
      <c r="E21" s="844">
        <f>SUM(G21+I21+K21+M21+O21+Q21+S21+U21+W21+Y21+AA21+AC21+AE21+AG21+AI21+AK21+AM21+AO21)</f>
        <v>16</v>
      </c>
      <c r="F21" s="45">
        <f>SUM(H21+J21+L21+N21+P21+R21+T21+V21+X21+Z21+AB21+AD21+AF21+AH21+AJ21+AL21+AN21+AP21)</f>
        <v>23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0</v>
      </c>
      <c r="Y21" s="689">
        <v>4</v>
      </c>
      <c r="Z21" s="47">
        <v>5</v>
      </c>
      <c r="AA21" s="834">
        <v>8</v>
      </c>
      <c r="AB21" s="690">
        <v>10</v>
      </c>
      <c r="AC21" s="689">
        <v>3</v>
      </c>
      <c r="AD21" s="47">
        <v>5</v>
      </c>
      <c r="AE21" s="834">
        <v>0</v>
      </c>
      <c r="AF21" s="690">
        <v>0</v>
      </c>
      <c r="AG21" s="689">
        <v>0</v>
      </c>
      <c r="AH21" s="47">
        <v>1</v>
      </c>
      <c r="AI21" s="834">
        <v>0</v>
      </c>
      <c r="AJ21" s="690">
        <v>0</v>
      </c>
      <c r="AK21" s="689">
        <v>1</v>
      </c>
      <c r="AL21" s="47">
        <v>1</v>
      </c>
      <c r="AM21" s="834">
        <v>0</v>
      </c>
      <c r="AN21" s="47">
        <v>0</v>
      </c>
      <c r="AO21" s="834">
        <v>0</v>
      </c>
      <c r="AP21" s="50">
        <v>1</v>
      </c>
      <c r="AQ21" s="691">
        <v>0</v>
      </c>
      <c r="AR21" s="52">
        <v>0</v>
      </c>
      <c r="AS21" s="52">
        <v>1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>
        <v>0</v>
      </c>
      <c r="AR22" s="559">
        <v>0</v>
      </c>
      <c r="AS22" s="559">
        <v>0</v>
      </c>
      <c r="AT22" s="559">
        <v>0</v>
      </c>
      <c r="AU22" s="559"/>
      <c r="AV22" s="559">
        <v>0</v>
      </c>
      <c r="AW22" s="559">
        <v>0</v>
      </c>
      <c r="AX22" s="25">
        <v>0</v>
      </c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235</v>
      </c>
      <c r="E23" s="563">
        <f t="shared" ref="E23:F33" si="31">SUM(G23+I23+K23+M23+O23+Q23+S23+U23+W23+Y23+AA23+AC23+AE23+AG23+AI23+AK23+AM23+AO23)</f>
        <v>103</v>
      </c>
      <c r="F23" s="564">
        <f t="shared" si="31"/>
        <v>132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2</v>
      </c>
      <c r="N23" s="25">
        <v>1</v>
      </c>
      <c r="O23" s="558">
        <v>1</v>
      </c>
      <c r="P23" s="548">
        <v>1</v>
      </c>
      <c r="Q23" s="558">
        <v>2</v>
      </c>
      <c r="R23" s="548">
        <v>3</v>
      </c>
      <c r="S23" s="558">
        <v>1</v>
      </c>
      <c r="T23" s="548">
        <v>2</v>
      </c>
      <c r="U23" s="558">
        <v>3</v>
      </c>
      <c r="V23" s="548">
        <v>0</v>
      </c>
      <c r="W23" s="547">
        <v>4</v>
      </c>
      <c r="X23" s="567">
        <v>2</v>
      </c>
      <c r="Y23" s="558">
        <v>27</v>
      </c>
      <c r="Z23" s="548">
        <v>24</v>
      </c>
      <c r="AA23" s="547">
        <v>19</v>
      </c>
      <c r="AB23" s="567">
        <v>17</v>
      </c>
      <c r="AC23" s="558">
        <v>5</v>
      </c>
      <c r="AD23" s="548">
        <v>3</v>
      </c>
      <c r="AE23" s="547">
        <v>4</v>
      </c>
      <c r="AF23" s="567">
        <v>15</v>
      </c>
      <c r="AG23" s="558">
        <v>5</v>
      </c>
      <c r="AH23" s="548">
        <v>11</v>
      </c>
      <c r="AI23" s="547">
        <v>6</v>
      </c>
      <c r="AJ23" s="567">
        <v>17</v>
      </c>
      <c r="AK23" s="558">
        <v>3</v>
      </c>
      <c r="AL23" s="548">
        <v>5</v>
      </c>
      <c r="AM23" s="547">
        <v>16</v>
      </c>
      <c r="AN23" s="548">
        <v>16</v>
      </c>
      <c r="AO23" s="547">
        <v>5</v>
      </c>
      <c r="AP23" s="549">
        <v>15</v>
      </c>
      <c r="AQ23" s="550">
        <v>0</v>
      </c>
      <c r="AR23" s="559">
        <v>0</v>
      </c>
      <c r="AS23" s="559">
        <v>0</v>
      </c>
      <c r="AT23" s="559">
        <v>0</v>
      </c>
      <c r="AU23" s="559">
        <v>9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9</v>
      </c>
      <c r="E24" s="563">
        <f t="shared" si="31"/>
        <v>4</v>
      </c>
      <c r="F24" s="564">
        <f t="shared" si="31"/>
        <v>5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1</v>
      </c>
      <c r="Q24" s="558">
        <v>4</v>
      </c>
      <c r="R24" s="548">
        <v>0</v>
      </c>
      <c r="S24" s="558">
        <v>0</v>
      </c>
      <c r="T24" s="548">
        <v>0</v>
      </c>
      <c r="U24" s="558">
        <v>0</v>
      </c>
      <c r="V24" s="548">
        <v>2</v>
      </c>
      <c r="W24" s="547">
        <v>0</v>
      </c>
      <c r="X24" s="567">
        <v>0</v>
      </c>
      <c r="Y24" s="558">
        <v>0</v>
      </c>
      <c r="Z24" s="548">
        <v>2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2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18</v>
      </c>
      <c r="E25" s="563">
        <f t="shared" si="31"/>
        <v>7</v>
      </c>
      <c r="F25" s="564">
        <f t="shared" si="31"/>
        <v>11</v>
      </c>
      <c r="G25" s="558">
        <v>0</v>
      </c>
      <c r="H25" s="548">
        <v>0</v>
      </c>
      <c r="I25" s="558">
        <v>0</v>
      </c>
      <c r="J25" s="25">
        <v>0</v>
      </c>
      <c r="K25" s="558">
        <v>1</v>
      </c>
      <c r="L25" s="548">
        <v>0</v>
      </c>
      <c r="M25" s="558">
        <v>0</v>
      </c>
      <c r="N25" s="25">
        <v>1</v>
      </c>
      <c r="O25" s="558">
        <v>1</v>
      </c>
      <c r="P25" s="548">
        <v>1</v>
      </c>
      <c r="Q25" s="558">
        <v>0</v>
      </c>
      <c r="R25" s="548">
        <v>0</v>
      </c>
      <c r="S25" s="558">
        <v>0</v>
      </c>
      <c r="T25" s="548">
        <v>0</v>
      </c>
      <c r="U25" s="558">
        <v>0</v>
      </c>
      <c r="V25" s="548">
        <v>0</v>
      </c>
      <c r="W25" s="547">
        <v>2</v>
      </c>
      <c r="X25" s="567">
        <v>0</v>
      </c>
      <c r="Y25" s="558">
        <v>2</v>
      </c>
      <c r="Z25" s="548">
        <v>2</v>
      </c>
      <c r="AA25" s="547">
        <v>0</v>
      </c>
      <c r="AB25" s="567">
        <v>0</v>
      </c>
      <c r="AC25" s="558">
        <v>0</v>
      </c>
      <c r="AD25" s="548">
        <v>0</v>
      </c>
      <c r="AE25" s="547">
        <v>1</v>
      </c>
      <c r="AF25" s="567">
        <v>1</v>
      </c>
      <c r="AG25" s="558">
        <v>0</v>
      </c>
      <c r="AH25" s="548">
        <v>1</v>
      </c>
      <c r="AI25" s="547">
        <v>0</v>
      </c>
      <c r="AJ25" s="567">
        <v>1</v>
      </c>
      <c r="AK25" s="558">
        <v>0</v>
      </c>
      <c r="AL25" s="548">
        <v>1</v>
      </c>
      <c r="AM25" s="547">
        <v>0</v>
      </c>
      <c r="AN25" s="548">
        <v>2</v>
      </c>
      <c r="AO25" s="547">
        <v>0</v>
      </c>
      <c r="AP25" s="549">
        <v>1</v>
      </c>
      <c r="AQ25" s="550">
        <v>0</v>
      </c>
      <c r="AR25" s="559">
        <v>0</v>
      </c>
      <c r="AS25" s="559">
        <v>0</v>
      </c>
      <c r="AT25" s="559">
        <v>0</v>
      </c>
      <c r="AU25" s="559">
        <v>3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>
        <v>0</v>
      </c>
      <c r="AR26" s="559">
        <v>0</v>
      </c>
      <c r="AS26" s="559">
        <v>0</v>
      </c>
      <c r="AT26" s="559">
        <v>0</v>
      </c>
      <c r="AU26" s="559"/>
      <c r="AV26" s="559">
        <v>0</v>
      </c>
      <c r="AW26" s="559">
        <v>0</v>
      </c>
      <c r="AX26" s="25">
        <v>0</v>
      </c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>
        <v>0</v>
      </c>
      <c r="AR27" s="559">
        <v>0</v>
      </c>
      <c r="AS27" s="559">
        <v>0</v>
      </c>
      <c r="AT27" s="559">
        <v>0</v>
      </c>
      <c r="AU27" s="559"/>
      <c r="AV27" s="559">
        <v>0</v>
      </c>
      <c r="AW27" s="559">
        <v>0</v>
      </c>
      <c r="AX27" s="25">
        <v>0</v>
      </c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16</v>
      </c>
      <c r="E28" s="563">
        <f t="shared" si="31"/>
        <v>6</v>
      </c>
      <c r="F28" s="564">
        <f t="shared" si="31"/>
        <v>10</v>
      </c>
      <c r="G28" s="558">
        <v>0</v>
      </c>
      <c r="H28" s="548">
        <v>0</v>
      </c>
      <c r="I28" s="558">
        <v>0</v>
      </c>
      <c r="J28" s="25">
        <v>0</v>
      </c>
      <c r="K28" s="558">
        <v>1</v>
      </c>
      <c r="L28" s="548">
        <v>0</v>
      </c>
      <c r="M28" s="558">
        <v>0</v>
      </c>
      <c r="N28" s="25">
        <v>0</v>
      </c>
      <c r="O28" s="558">
        <v>0</v>
      </c>
      <c r="P28" s="548">
        <v>1</v>
      </c>
      <c r="Q28" s="558">
        <v>0</v>
      </c>
      <c r="R28" s="548">
        <v>0</v>
      </c>
      <c r="S28" s="558">
        <v>1</v>
      </c>
      <c r="T28" s="548">
        <v>0</v>
      </c>
      <c r="U28" s="558">
        <v>0</v>
      </c>
      <c r="V28" s="548">
        <v>1</v>
      </c>
      <c r="W28" s="547">
        <v>1</v>
      </c>
      <c r="X28" s="567">
        <v>3</v>
      </c>
      <c r="Y28" s="558">
        <v>3</v>
      </c>
      <c r="Z28" s="548">
        <v>0</v>
      </c>
      <c r="AA28" s="547">
        <v>0</v>
      </c>
      <c r="AB28" s="567">
        <v>0</v>
      </c>
      <c r="AC28" s="558">
        <v>0</v>
      </c>
      <c r="AD28" s="548">
        <v>2</v>
      </c>
      <c r="AE28" s="547">
        <v>0</v>
      </c>
      <c r="AF28" s="567">
        <v>0</v>
      </c>
      <c r="AG28" s="558">
        <v>0</v>
      </c>
      <c r="AH28" s="548">
        <v>0</v>
      </c>
      <c r="AI28" s="547">
        <v>0</v>
      </c>
      <c r="AJ28" s="567">
        <v>2</v>
      </c>
      <c r="AK28" s="558">
        <v>0</v>
      </c>
      <c r="AL28" s="548">
        <v>0</v>
      </c>
      <c r="AM28" s="547">
        <v>0</v>
      </c>
      <c r="AN28" s="548">
        <v>1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1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>
        <v>0</v>
      </c>
      <c r="AR29" s="559">
        <v>0</v>
      </c>
      <c r="AS29" s="559">
        <v>0</v>
      </c>
      <c r="AT29" s="559">
        <v>0</v>
      </c>
      <c r="AU29" s="559"/>
      <c r="AV29" s="559">
        <v>0</v>
      </c>
      <c r="AW29" s="559">
        <v>0</v>
      </c>
      <c r="AX29" s="25">
        <v>0</v>
      </c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>
        <v>0</v>
      </c>
      <c r="AR30" s="559">
        <v>0</v>
      </c>
      <c r="AS30" s="559">
        <v>0</v>
      </c>
      <c r="AT30" s="559">
        <v>0</v>
      </c>
      <c r="AU30" s="559"/>
      <c r="AV30" s="559">
        <v>0</v>
      </c>
      <c r="AW30" s="559">
        <v>0</v>
      </c>
      <c r="AX30" s="25">
        <v>0</v>
      </c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76</v>
      </c>
      <c r="E31" s="563">
        <f t="shared" si="31"/>
        <v>21</v>
      </c>
      <c r="F31" s="564">
        <f t="shared" si="31"/>
        <v>55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1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15</v>
      </c>
      <c r="AF31" s="567">
        <v>5</v>
      </c>
      <c r="AG31" s="558">
        <v>2</v>
      </c>
      <c r="AH31" s="548">
        <v>10</v>
      </c>
      <c r="AI31" s="547">
        <v>1</v>
      </c>
      <c r="AJ31" s="567">
        <v>1</v>
      </c>
      <c r="AK31" s="558">
        <v>2</v>
      </c>
      <c r="AL31" s="548">
        <v>13</v>
      </c>
      <c r="AM31" s="547">
        <v>0</v>
      </c>
      <c r="AN31" s="548">
        <v>10</v>
      </c>
      <c r="AO31" s="547">
        <v>0</v>
      </c>
      <c r="AP31" s="549">
        <v>16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128</v>
      </c>
      <c r="E33" s="563">
        <f t="shared" si="31"/>
        <v>62</v>
      </c>
      <c r="F33" s="564">
        <f t="shared" si="31"/>
        <v>66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2</v>
      </c>
      <c r="N33" s="25">
        <v>4</v>
      </c>
      <c r="O33" s="558">
        <v>6</v>
      </c>
      <c r="P33" s="548">
        <v>2</v>
      </c>
      <c r="Q33" s="558">
        <v>9</v>
      </c>
      <c r="R33" s="548">
        <v>12</v>
      </c>
      <c r="S33" s="558">
        <v>8</v>
      </c>
      <c r="T33" s="548">
        <v>4</v>
      </c>
      <c r="U33" s="558">
        <v>12</v>
      </c>
      <c r="V33" s="548">
        <v>9</v>
      </c>
      <c r="W33" s="547">
        <v>9</v>
      </c>
      <c r="X33" s="567">
        <v>20</v>
      </c>
      <c r="Y33" s="558">
        <v>4</v>
      </c>
      <c r="Z33" s="548">
        <v>4</v>
      </c>
      <c r="AA33" s="547">
        <v>0</v>
      </c>
      <c r="AB33" s="567">
        <v>0</v>
      </c>
      <c r="AC33" s="558">
        <v>2</v>
      </c>
      <c r="AD33" s="548">
        <v>0</v>
      </c>
      <c r="AE33" s="547">
        <v>2</v>
      </c>
      <c r="AF33" s="567">
        <v>3</v>
      </c>
      <c r="AG33" s="558">
        <v>0</v>
      </c>
      <c r="AH33" s="548">
        <v>0</v>
      </c>
      <c r="AI33" s="547">
        <v>2</v>
      </c>
      <c r="AJ33" s="567">
        <v>4</v>
      </c>
      <c r="AK33" s="558">
        <v>1</v>
      </c>
      <c r="AL33" s="548">
        <v>1</v>
      </c>
      <c r="AM33" s="547">
        <v>3</v>
      </c>
      <c r="AN33" s="548">
        <v>1</v>
      </c>
      <c r="AO33" s="547">
        <v>2</v>
      </c>
      <c r="AP33" s="549">
        <v>2</v>
      </c>
      <c r="AQ33" s="550">
        <v>0</v>
      </c>
      <c r="AR33" s="559">
        <v>0</v>
      </c>
      <c r="AS33" s="559">
        <v>0</v>
      </c>
      <c r="AT33" s="559">
        <v>0</v>
      </c>
      <c r="AU33" s="559">
        <v>26</v>
      </c>
      <c r="AV33" s="559">
        <v>0</v>
      </c>
      <c r="AW33" s="559">
        <v>0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138</v>
      </c>
      <c r="E37" s="563">
        <f t="shared" si="32"/>
        <v>45</v>
      </c>
      <c r="F37" s="564">
        <f t="shared" si="32"/>
        <v>93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10</v>
      </c>
      <c r="Z37" s="548">
        <v>4</v>
      </c>
      <c r="AA37" s="547">
        <v>4</v>
      </c>
      <c r="AB37" s="567">
        <v>9</v>
      </c>
      <c r="AC37" s="558">
        <v>6</v>
      </c>
      <c r="AD37" s="548">
        <v>9</v>
      </c>
      <c r="AE37" s="547">
        <v>5</v>
      </c>
      <c r="AF37" s="567">
        <v>22</v>
      </c>
      <c r="AG37" s="558">
        <v>7</v>
      </c>
      <c r="AH37" s="548">
        <v>15</v>
      </c>
      <c r="AI37" s="547">
        <v>7</v>
      </c>
      <c r="AJ37" s="567">
        <v>22</v>
      </c>
      <c r="AK37" s="558">
        <v>4</v>
      </c>
      <c r="AL37" s="548">
        <v>8</v>
      </c>
      <c r="AM37" s="547">
        <v>1</v>
      </c>
      <c r="AN37" s="548">
        <v>3</v>
      </c>
      <c r="AO37" s="547">
        <v>1</v>
      </c>
      <c r="AP37" s="549">
        <v>1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67" t="s">
        <v>64</v>
      </c>
      <c r="B39" s="1667"/>
      <c r="C39" s="1667"/>
      <c r="D39" s="845">
        <f>SUM(D21:D38)</f>
        <v>659</v>
      </c>
      <c r="E39" s="1029">
        <f>SUM(E21:E38)</f>
        <v>264</v>
      </c>
      <c r="F39" s="847">
        <f t="shared" ref="F39:AX39" si="34">SUM(F21:F38)</f>
        <v>395</v>
      </c>
      <c r="G39" s="845">
        <f t="shared" si="34"/>
        <v>0</v>
      </c>
      <c r="H39" s="847">
        <f t="shared" si="34"/>
        <v>0</v>
      </c>
      <c r="I39" s="845">
        <f t="shared" si="34"/>
        <v>0</v>
      </c>
      <c r="J39" s="847">
        <f t="shared" si="34"/>
        <v>0</v>
      </c>
      <c r="K39" s="845">
        <f t="shared" si="34"/>
        <v>2</v>
      </c>
      <c r="L39" s="847">
        <f t="shared" si="34"/>
        <v>0</v>
      </c>
      <c r="M39" s="845">
        <f t="shared" si="34"/>
        <v>4</v>
      </c>
      <c r="N39" s="847">
        <f t="shared" si="34"/>
        <v>6</v>
      </c>
      <c r="O39" s="845">
        <f t="shared" si="34"/>
        <v>8</v>
      </c>
      <c r="P39" s="847">
        <f t="shared" si="34"/>
        <v>6</v>
      </c>
      <c r="Q39" s="845">
        <f t="shared" si="34"/>
        <v>15</v>
      </c>
      <c r="R39" s="847">
        <f t="shared" si="34"/>
        <v>15</v>
      </c>
      <c r="S39" s="845">
        <f t="shared" si="34"/>
        <v>10</v>
      </c>
      <c r="T39" s="847">
        <f t="shared" si="34"/>
        <v>6</v>
      </c>
      <c r="U39" s="845">
        <f t="shared" si="34"/>
        <v>15</v>
      </c>
      <c r="V39" s="847">
        <f t="shared" si="34"/>
        <v>12</v>
      </c>
      <c r="W39" s="845">
        <f t="shared" si="34"/>
        <v>16</v>
      </c>
      <c r="X39" s="847">
        <f t="shared" si="34"/>
        <v>25</v>
      </c>
      <c r="Y39" s="845">
        <f t="shared" si="34"/>
        <v>51</v>
      </c>
      <c r="Z39" s="847">
        <f t="shared" si="34"/>
        <v>41</v>
      </c>
      <c r="AA39" s="845">
        <f t="shared" si="34"/>
        <v>31</v>
      </c>
      <c r="AB39" s="847">
        <f t="shared" si="34"/>
        <v>36</v>
      </c>
      <c r="AC39" s="845">
        <f t="shared" si="34"/>
        <v>16</v>
      </c>
      <c r="AD39" s="847">
        <f t="shared" si="34"/>
        <v>19</v>
      </c>
      <c r="AE39" s="845">
        <f t="shared" si="34"/>
        <v>27</v>
      </c>
      <c r="AF39" s="847">
        <f t="shared" si="34"/>
        <v>46</v>
      </c>
      <c r="AG39" s="845">
        <f t="shared" si="34"/>
        <v>14</v>
      </c>
      <c r="AH39" s="847">
        <f t="shared" si="34"/>
        <v>38</v>
      </c>
      <c r="AI39" s="845">
        <f t="shared" si="34"/>
        <v>16</v>
      </c>
      <c r="AJ39" s="847">
        <f t="shared" si="34"/>
        <v>47</v>
      </c>
      <c r="AK39" s="845">
        <f t="shared" si="34"/>
        <v>11</v>
      </c>
      <c r="AL39" s="847">
        <f t="shared" si="34"/>
        <v>29</v>
      </c>
      <c r="AM39" s="845">
        <f t="shared" si="34"/>
        <v>20</v>
      </c>
      <c r="AN39" s="847">
        <f t="shared" si="34"/>
        <v>33</v>
      </c>
      <c r="AO39" s="845">
        <f t="shared" si="34"/>
        <v>8</v>
      </c>
      <c r="AP39" s="847">
        <f t="shared" si="34"/>
        <v>36</v>
      </c>
      <c r="AQ39" s="845">
        <f t="shared" si="34"/>
        <v>0</v>
      </c>
      <c r="AR39" s="847">
        <f t="shared" si="34"/>
        <v>0</v>
      </c>
      <c r="AS39" s="845">
        <f t="shared" si="34"/>
        <v>1</v>
      </c>
      <c r="AT39" s="847">
        <f t="shared" si="34"/>
        <v>0</v>
      </c>
      <c r="AU39" s="845">
        <f t="shared" si="34"/>
        <v>41</v>
      </c>
      <c r="AV39" s="847">
        <f t="shared" si="34"/>
        <v>0</v>
      </c>
      <c r="AW39" s="845">
        <f t="shared" si="34"/>
        <v>0</v>
      </c>
      <c r="AX39" s="847">
        <f t="shared" si="34"/>
        <v>2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656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657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61" t="s">
        <v>14</v>
      </c>
      <c r="H42" s="1550"/>
      <c r="I42" s="1656" t="s">
        <v>15</v>
      </c>
      <c r="J42" s="1546"/>
      <c r="K42" s="1553" t="s">
        <v>16</v>
      </c>
      <c r="L42" s="1546"/>
      <c r="M42" s="1656" t="s">
        <v>17</v>
      </c>
      <c r="N42" s="1546"/>
      <c r="O42" s="1656" t="s">
        <v>18</v>
      </c>
      <c r="P42" s="1546"/>
      <c r="Q42" s="1656" t="s">
        <v>19</v>
      </c>
      <c r="R42" s="1546"/>
      <c r="S42" s="1656" t="s">
        <v>20</v>
      </c>
      <c r="T42" s="1546"/>
      <c r="U42" s="1656" t="s">
        <v>21</v>
      </c>
      <c r="V42" s="1546"/>
      <c r="W42" s="1656" t="s">
        <v>22</v>
      </c>
      <c r="X42" s="1546"/>
      <c r="Y42" s="1656" t="s">
        <v>23</v>
      </c>
      <c r="Z42" s="1550"/>
      <c r="AA42" s="1656" t="s">
        <v>24</v>
      </c>
      <c r="AB42" s="1550"/>
      <c r="AC42" s="1656" t="s">
        <v>25</v>
      </c>
      <c r="AD42" s="1550"/>
      <c r="AE42" s="1656" t="s">
        <v>26</v>
      </c>
      <c r="AF42" s="1550"/>
      <c r="AG42" s="1656" t="s">
        <v>27</v>
      </c>
      <c r="AH42" s="1550"/>
      <c r="AI42" s="1656" t="s">
        <v>28</v>
      </c>
      <c r="AJ42" s="1550"/>
      <c r="AK42" s="1656" t="s">
        <v>29</v>
      </c>
      <c r="AL42" s="1550"/>
      <c r="AM42" s="1656" t="s">
        <v>30</v>
      </c>
      <c r="AN42" s="1550"/>
      <c r="AO42" s="1656" t="s">
        <v>31</v>
      </c>
      <c r="AP42" s="1663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1027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1024" t="s">
        <v>33</v>
      </c>
      <c r="V43" s="827" t="s">
        <v>34</v>
      </c>
      <c r="W43" s="1024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1025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14</v>
      </c>
      <c r="E48" s="77">
        <f>SUM(G48+I48+K48+M48+O48+Q48+S48+U48+W48+Y48+AA48+AC48+AE48+AG48+AI48+AK48+AM48+AO48)</f>
        <v>0</v>
      </c>
      <c r="F48" s="89">
        <f>SUM(H48+J48+L48+N48+P48+R48+T48+V48+X48+Z48+AB48+AD48+AF48+AH48+AJ48+AL48+AN48+AP48)</f>
        <v>14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1</v>
      </c>
      <c r="AG48" s="576">
        <v>0</v>
      </c>
      <c r="AH48" s="90">
        <v>4</v>
      </c>
      <c r="AI48" s="576">
        <v>0</v>
      </c>
      <c r="AJ48" s="88">
        <v>4</v>
      </c>
      <c r="AK48" s="578">
        <v>0</v>
      </c>
      <c r="AL48" s="90">
        <v>1</v>
      </c>
      <c r="AM48" s="576">
        <v>0</v>
      </c>
      <c r="AN48" s="88">
        <v>3</v>
      </c>
      <c r="AO48" s="578">
        <v>0</v>
      </c>
      <c r="AP48" s="580">
        <v>1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14</v>
      </c>
      <c r="E49" s="77">
        <f>SUM(G49+I49+K49+M49+O49+Q49+S49+U49+W49+Y49+AA49+AC49+AE49+AG49+AI49+AK49+AM49+AO49)</f>
        <v>3</v>
      </c>
      <c r="F49" s="89">
        <f>SUM(H49+J49+L49+N49+P49+R49+T49+V49+X49+Z49+AB49+AD49+AF49+AH49+AJ49+AL49+AN49+AP49)</f>
        <v>11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3</v>
      </c>
      <c r="AF49" s="96">
        <v>3</v>
      </c>
      <c r="AG49" s="93">
        <v>0</v>
      </c>
      <c r="AH49" s="96">
        <v>2</v>
      </c>
      <c r="AI49" s="93">
        <v>0</v>
      </c>
      <c r="AJ49" s="94">
        <v>1</v>
      </c>
      <c r="AK49" s="624">
        <v>0</v>
      </c>
      <c r="AL49" s="98">
        <v>0</v>
      </c>
      <c r="AM49" s="93">
        <v>0</v>
      </c>
      <c r="AN49" s="94">
        <v>2</v>
      </c>
      <c r="AO49" s="95">
        <v>0</v>
      </c>
      <c r="AP49" s="99">
        <v>3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66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1030"/>
      <c r="AD50" s="857"/>
      <c r="AE50" s="1031"/>
      <c r="AF50" s="857"/>
      <c r="AG50" s="854"/>
      <c r="AH50" s="857"/>
      <c r="AI50" s="854"/>
      <c r="AJ50" s="857"/>
      <c r="AK50" s="854"/>
      <c r="AL50" s="857"/>
      <c r="AM50" s="1030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67" t="s">
        <v>4</v>
      </c>
      <c r="B57" s="1667"/>
      <c r="C57" s="1667"/>
      <c r="D57" s="851">
        <f>SUM(D51:D56)</f>
        <v>0</v>
      </c>
      <c r="E57" s="1032">
        <f>SUM(E51:E56)</f>
        <v>0</v>
      </c>
      <c r="F57" s="853">
        <f>SUM(F51:F56)</f>
        <v>0</v>
      </c>
      <c r="G57" s="851">
        <f>SUM(G51:G56)</f>
        <v>0</v>
      </c>
      <c r="H57" s="1032">
        <f t="shared" ref="H57:AW57" si="56">SUM(H51:H56)</f>
        <v>0</v>
      </c>
      <c r="I57" s="851">
        <f t="shared" si="56"/>
        <v>0</v>
      </c>
      <c r="J57" s="1032">
        <f t="shared" si="56"/>
        <v>0</v>
      </c>
      <c r="K57" s="851">
        <f t="shared" si="56"/>
        <v>0</v>
      </c>
      <c r="L57" s="1032">
        <f t="shared" si="56"/>
        <v>0</v>
      </c>
      <c r="M57" s="851">
        <f t="shared" si="56"/>
        <v>0</v>
      </c>
      <c r="N57" s="1032">
        <f t="shared" si="56"/>
        <v>0</v>
      </c>
      <c r="O57" s="851">
        <f t="shared" si="56"/>
        <v>0</v>
      </c>
      <c r="P57" s="1032">
        <f t="shared" si="56"/>
        <v>0</v>
      </c>
      <c r="Q57" s="851">
        <f t="shared" si="56"/>
        <v>0</v>
      </c>
      <c r="R57" s="1032">
        <f t="shared" si="56"/>
        <v>0</v>
      </c>
      <c r="S57" s="851">
        <f t="shared" si="56"/>
        <v>0</v>
      </c>
      <c r="T57" s="1032">
        <f t="shared" si="56"/>
        <v>0</v>
      </c>
      <c r="U57" s="851">
        <f t="shared" si="56"/>
        <v>0</v>
      </c>
      <c r="V57" s="1032">
        <f t="shared" si="56"/>
        <v>0</v>
      </c>
      <c r="W57" s="851">
        <f t="shared" si="56"/>
        <v>0</v>
      </c>
      <c r="X57" s="1032">
        <f t="shared" si="56"/>
        <v>0</v>
      </c>
      <c r="Y57" s="851">
        <f>SUM(Y51:Y56)</f>
        <v>0</v>
      </c>
      <c r="Z57" s="1032">
        <f>SUM(Z51:Z56)</f>
        <v>0</v>
      </c>
      <c r="AA57" s="851">
        <f t="shared" si="56"/>
        <v>0</v>
      </c>
      <c r="AB57" s="1032">
        <f t="shared" si="56"/>
        <v>0</v>
      </c>
      <c r="AC57" s="851">
        <f t="shared" si="56"/>
        <v>0</v>
      </c>
      <c r="AD57" s="1032">
        <f t="shared" si="56"/>
        <v>0</v>
      </c>
      <c r="AE57" s="851">
        <f t="shared" si="56"/>
        <v>0</v>
      </c>
      <c r="AF57" s="1032">
        <f t="shared" si="56"/>
        <v>0</v>
      </c>
      <c r="AG57" s="851">
        <f t="shared" si="56"/>
        <v>0</v>
      </c>
      <c r="AH57" s="1032">
        <f t="shared" si="56"/>
        <v>0</v>
      </c>
      <c r="AI57" s="851">
        <f t="shared" si="56"/>
        <v>0</v>
      </c>
      <c r="AJ57" s="1032">
        <f t="shared" si="56"/>
        <v>0</v>
      </c>
      <c r="AK57" s="851">
        <f t="shared" si="56"/>
        <v>0</v>
      </c>
      <c r="AL57" s="1032">
        <f t="shared" si="56"/>
        <v>0</v>
      </c>
      <c r="AM57" s="851">
        <f t="shared" si="56"/>
        <v>0</v>
      </c>
      <c r="AN57" s="1032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56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1032">
        <f t="shared" si="67"/>
        <v>0</v>
      </c>
      <c r="I63" s="851">
        <f t="shared" si="67"/>
        <v>0</v>
      </c>
      <c r="J63" s="1032">
        <f t="shared" si="67"/>
        <v>0</v>
      </c>
      <c r="K63" s="851">
        <f t="shared" si="67"/>
        <v>0</v>
      </c>
      <c r="L63" s="1032">
        <f t="shared" si="67"/>
        <v>0</v>
      </c>
      <c r="M63" s="851">
        <f t="shared" si="67"/>
        <v>0</v>
      </c>
      <c r="N63" s="1032">
        <f t="shared" si="67"/>
        <v>0</v>
      </c>
      <c r="O63" s="851">
        <f t="shared" si="67"/>
        <v>0</v>
      </c>
      <c r="P63" s="1032">
        <f t="shared" si="67"/>
        <v>0</v>
      </c>
      <c r="Q63" s="851">
        <f t="shared" si="67"/>
        <v>0</v>
      </c>
      <c r="R63" s="1032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1032">
        <f t="shared" si="67"/>
        <v>0</v>
      </c>
      <c r="W63" s="851">
        <f t="shared" si="67"/>
        <v>0</v>
      </c>
      <c r="X63" s="1032">
        <f t="shared" si="67"/>
        <v>0</v>
      </c>
      <c r="Y63" s="851">
        <f t="shared" si="67"/>
        <v>0</v>
      </c>
      <c r="Z63" s="1032">
        <f t="shared" si="67"/>
        <v>0</v>
      </c>
      <c r="AA63" s="851">
        <f t="shared" si="67"/>
        <v>0</v>
      </c>
      <c r="AB63" s="1032">
        <f t="shared" si="67"/>
        <v>0</v>
      </c>
      <c r="AC63" s="851">
        <f t="shared" si="67"/>
        <v>0</v>
      </c>
      <c r="AD63" s="1032">
        <f t="shared" si="67"/>
        <v>0</v>
      </c>
      <c r="AE63" s="851">
        <f t="shared" si="67"/>
        <v>0</v>
      </c>
      <c r="AF63" s="1032">
        <f t="shared" si="67"/>
        <v>0</v>
      </c>
      <c r="AG63" s="851">
        <f t="shared" si="67"/>
        <v>0</v>
      </c>
      <c r="AH63" s="1032">
        <f t="shared" si="67"/>
        <v>0</v>
      </c>
      <c r="AI63" s="851">
        <f t="shared" si="67"/>
        <v>0</v>
      </c>
      <c r="AJ63" s="1032">
        <f t="shared" si="67"/>
        <v>0</v>
      </c>
      <c r="AK63" s="851">
        <f t="shared" si="67"/>
        <v>0</v>
      </c>
      <c r="AL63" s="1032">
        <f t="shared" si="67"/>
        <v>0</v>
      </c>
      <c r="AM63" s="851">
        <f t="shared" si="67"/>
        <v>0</v>
      </c>
      <c r="AN63" s="1032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64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1032">
        <f t="shared" si="78"/>
        <v>0</v>
      </c>
      <c r="AF67" s="866">
        <f t="shared" si="78"/>
        <v>0</v>
      </c>
      <c r="AG67" s="1032">
        <f t="shared" si="78"/>
        <v>0</v>
      </c>
      <c r="AH67" s="866">
        <f t="shared" si="78"/>
        <v>0</v>
      </c>
      <c r="AI67" s="1032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1032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60" t="s">
        <v>93</v>
      </c>
      <c r="E69" s="1610"/>
      <c r="F69" s="1610"/>
      <c r="G69" s="1610"/>
      <c r="H69" s="1576"/>
      <c r="I69" s="1660" t="s">
        <v>94</v>
      </c>
      <c r="J69" s="1610"/>
      <c r="K69" s="1610"/>
      <c r="L69" s="1610"/>
      <c r="M69" s="1665"/>
      <c r="N69" s="1297" t="s">
        <v>95</v>
      </c>
    </row>
    <row r="70" spans="1:100" ht="22.5" customHeight="1" x14ac:dyDescent="0.25">
      <c r="A70" s="1292"/>
      <c r="B70" s="1293"/>
      <c r="C70" s="1294"/>
      <c r="D70" s="1033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033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50</v>
      </c>
      <c r="E71" s="874">
        <v>44</v>
      </c>
      <c r="F71" s="875">
        <v>6</v>
      </c>
      <c r="G71" s="875">
        <v>0</v>
      </c>
      <c r="H71" s="876">
        <v>0</v>
      </c>
      <c r="I71" s="170">
        <f>SUM(J71:M71)</f>
        <v>49</v>
      </c>
      <c r="J71" s="874">
        <v>44</v>
      </c>
      <c r="K71" s="875">
        <v>5</v>
      </c>
      <c r="L71" s="875">
        <v>0</v>
      </c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0</v>
      </c>
      <c r="E72" s="175"/>
      <c r="F72" s="176"/>
      <c r="G72" s="176"/>
      <c r="H72" s="177"/>
      <c r="I72" s="114">
        <f>SUM(J72:M72)</f>
        <v>0</v>
      </c>
      <c r="J72" s="175"/>
      <c r="K72" s="176"/>
      <c r="L72" s="176"/>
      <c r="M72" s="178"/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17</v>
      </c>
      <c r="E73" s="558">
        <v>9</v>
      </c>
      <c r="F73" s="559">
        <v>8</v>
      </c>
      <c r="G73" s="559">
        <v>0</v>
      </c>
      <c r="H73" s="548">
        <v>0</v>
      </c>
      <c r="I73" s="114">
        <f t="shared" ref="I73:I81" si="83">SUM(J73:M73)</f>
        <v>17</v>
      </c>
      <c r="J73" s="558">
        <v>9</v>
      </c>
      <c r="K73" s="559">
        <v>8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15</v>
      </c>
      <c r="E74" s="558">
        <v>14</v>
      </c>
      <c r="F74" s="559">
        <v>1</v>
      </c>
      <c r="G74" s="559">
        <v>0</v>
      </c>
      <c r="H74" s="548">
        <v>0</v>
      </c>
      <c r="I74" s="114">
        <f t="shared" si="83"/>
        <v>15</v>
      </c>
      <c r="J74" s="558">
        <v>14</v>
      </c>
      <c r="K74" s="559">
        <v>1</v>
      </c>
      <c r="L74" s="559">
        <v>0</v>
      </c>
      <c r="M74" s="549">
        <v>0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16</v>
      </c>
      <c r="E75" s="558">
        <v>11</v>
      </c>
      <c r="F75" s="559">
        <v>3</v>
      </c>
      <c r="G75" s="559">
        <v>0</v>
      </c>
      <c r="H75" s="548">
        <v>2</v>
      </c>
      <c r="I75" s="114">
        <f t="shared" si="83"/>
        <v>16</v>
      </c>
      <c r="J75" s="558">
        <v>11</v>
      </c>
      <c r="K75" s="559">
        <v>3</v>
      </c>
      <c r="L75" s="559">
        <v>0</v>
      </c>
      <c r="M75" s="549">
        <v>2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14</v>
      </c>
      <c r="E76" s="558">
        <v>13</v>
      </c>
      <c r="F76" s="559">
        <v>1</v>
      </c>
      <c r="G76" s="559">
        <v>0</v>
      </c>
      <c r="H76" s="548">
        <v>0</v>
      </c>
      <c r="I76" s="114">
        <f t="shared" si="83"/>
        <v>14</v>
      </c>
      <c r="J76" s="558">
        <v>13</v>
      </c>
      <c r="K76" s="559">
        <v>1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40</v>
      </c>
      <c r="E77" s="558">
        <v>28</v>
      </c>
      <c r="F77" s="559">
        <v>12</v>
      </c>
      <c r="G77" s="559">
        <v>0</v>
      </c>
      <c r="H77" s="548">
        <v>0</v>
      </c>
      <c r="I77" s="114">
        <f t="shared" si="83"/>
        <v>39</v>
      </c>
      <c r="J77" s="558">
        <v>27</v>
      </c>
      <c r="K77" s="559">
        <v>12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7</v>
      </c>
      <c r="E78" s="558">
        <v>5</v>
      </c>
      <c r="F78" s="559">
        <v>2</v>
      </c>
      <c r="G78" s="559">
        <v>0</v>
      </c>
      <c r="H78" s="548">
        <v>0</v>
      </c>
      <c r="I78" s="114">
        <f t="shared" si="83"/>
        <v>7</v>
      </c>
      <c r="J78" s="558">
        <v>5</v>
      </c>
      <c r="K78" s="559">
        <v>2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61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1034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656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657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59" t="s">
        <v>127</v>
      </c>
      <c r="H89" s="1557"/>
      <c r="I89" s="1656" t="s">
        <v>16</v>
      </c>
      <c r="J89" s="1546"/>
      <c r="K89" s="1656" t="s">
        <v>17</v>
      </c>
      <c r="L89" s="1546"/>
      <c r="M89" s="1656" t="s">
        <v>18</v>
      </c>
      <c r="N89" s="1546"/>
      <c r="O89" s="1656" t="s">
        <v>19</v>
      </c>
      <c r="P89" s="1546"/>
      <c r="Q89" s="1656" t="s">
        <v>20</v>
      </c>
      <c r="R89" s="1546"/>
      <c r="S89" s="1656" t="s">
        <v>21</v>
      </c>
      <c r="T89" s="1546"/>
      <c r="U89" s="1553" t="s">
        <v>22</v>
      </c>
      <c r="V89" s="1546"/>
      <c r="W89" s="1656" t="s">
        <v>23</v>
      </c>
      <c r="X89" s="1550"/>
      <c r="Y89" s="1656" t="s">
        <v>24</v>
      </c>
      <c r="Z89" s="1550"/>
      <c r="AA89" s="1656" t="s">
        <v>25</v>
      </c>
      <c r="AB89" s="1550"/>
      <c r="AC89" s="1656" t="s">
        <v>26</v>
      </c>
      <c r="AD89" s="1550"/>
      <c r="AE89" s="1656" t="s">
        <v>27</v>
      </c>
      <c r="AF89" s="1550"/>
      <c r="AG89" s="1656" t="s">
        <v>28</v>
      </c>
      <c r="AH89" s="1550"/>
      <c r="AI89" s="1656" t="s">
        <v>29</v>
      </c>
      <c r="AJ89" s="1550"/>
      <c r="AK89" s="1553" t="s">
        <v>30</v>
      </c>
      <c r="AL89" s="1550"/>
      <c r="AM89" s="1656" t="s">
        <v>31</v>
      </c>
      <c r="AN89" s="1663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1026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1026" t="s">
        <v>33</v>
      </c>
      <c r="P90" s="827" t="s">
        <v>34</v>
      </c>
      <c r="Q90" s="1026" t="s">
        <v>33</v>
      </c>
      <c r="R90" s="827" t="s">
        <v>34</v>
      </c>
      <c r="S90" s="1026" t="s">
        <v>33</v>
      </c>
      <c r="T90" s="827" t="s">
        <v>34</v>
      </c>
      <c r="U90" s="1026" t="s">
        <v>33</v>
      </c>
      <c r="V90" s="827" t="s">
        <v>34</v>
      </c>
      <c r="W90" s="1026" t="s">
        <v>33</v>
      </c>
      <c r="X90" s="827" t="s">
        <v>34</v>
      </c>
      <c r="Y90" s="1026" t="s">
        <v>33</v>
      </c>
      <c r="Z90" s="827" t="s">
        <v>34</v>
      </c>
      <c r="AA90" s="1026" t="s">
        <v>33</v>
      </c>
      <c r="AB90" s="827" t="s">
        <v>34</v>
      </c>
      <c r="AC90" s="1026" t="s">
        <v>33</v>
      </c>
      <c r="AD90" s="827" t="s">
        <v>34</v>
      </c>
      <c r="AE90" s="1026" t="s">
        <v>33</v>
      </c>
      <c r="AF90" s="827" t="s">
        <v>34</v>
      </c>
      <c r="AG90" s="1026" t="s">
        <v>33</v>
      </c>
      <c r="AH90" s="827" t="s">
        <v>34</v>
      </c>
      <c r="AI90" s="1026" t="s">
        <v>33</v>
      </c>
      <c r="AJ90" s="827" t="s">
        <v>34</v>
      </c>
      <c r="AK90" s="1026" t="s">
        <v>33</v>
      </c>
      <c r="AL90" s="827" t="s">
        <v>34</v>
      </c>
      <c r="AM90" s="1026" t="s">
        <v>33</v>
      </c>
      <c r="AN90" s="1025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13</v>
      </c>
      <c r="E91" s="844">
        <f>SUM(G91+I91+K91+M91+O91+Q91+S91+U91+W91+Y91+AA91+AC91+AE91+AG91+AI91+AK91+AM91)</f>
        <v>6</v>
      </c>
      <c r="F91" s="45">
        <f>SUM(H91+J91+L91+N91+P91+R91+T91+V91+X91+Z91+AB91+AD91+AF91+AH91+AJ91+AL91+AN91)</f>
        <v>7</v>
      </c>
      <c r="G91" s="689">
        <v>2</v>
      </c>
      <c r="H91" s="47">
        <v>2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0</v>
      </c>
      <c r="X91" s="47">
        <v>0</v>
      </c>
      <c r="Y91" s="834">
        <v>1</v>
      </c>
      <c r="Z91" s="47">
        <v>0</v>
      </c>
      <c r="AA91" s="834">
        <v>1</v>
      </c>
      <c r="AB91" s="47">
        <v>0</v>
      </c>
      <c r="AC91" s="834">
        <v>0</v>
      </c>
      <c r="AD91" s="47">
        <v>1</v>
      </c>
      <c r="AE91" s="834">
        <v>0</v>
      </c>
      <c r="AF91" s="47">
        <v>0</v>
      </c>
      <c r="AG91" s="834">
        <v>1</v>
      </c>
      <c r="AH91" s="47">
        <v>3</v>
      </c>
      <c r="AI91" s="834">
        <v>0</v>
      </c>
      <c r="AJ91" s="47">
        <v>0</v>
      </c>
      <c r="AK91" s="834">
        <v>1</v>
      </c>
      <c r="AL91" s="47">
        <v>0</v>
      </c>
      <c r="AM91" s="834">
        <v>0</v>
      </c>
      <c r="AN91" s="50">
        <v>1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3</v>
      </c>
      <c r="E94" s="563">
        <f>SUM(G94+I94+K94+M94+O94+Q94+S94+U94+W94+Y94+AA94+AC94+AE94+AG94+AI94+AK94+AM94)</f>
        <v>1</v>
      </c>
      <c r="F94" s="563">
        <f>SUM(H94+J94+L94+N94+P94+R94+T94+V94+X94+Z94+AB94+AD94+AF94+AH94+AJ94+AL94+AN94)</f>
        <v>2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1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1</v>
      </c>
      <c r="AK94" s="547">
        <v>1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1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1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1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8</v>
      </c>
      <c r="E97" s="844">
        <f t="shared" si="91"/>
        <v>4</v>
      </c>
      <c r="F97" s="844">
        <f t="shared" si="91"/>
        <v>4</v>
      </c>
      <c r="G97" s="689">
        <v>0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0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0</v>
      </c>
      <c r="X97" s="47">
        <v>0</v>
      </c>
      <c r="Y97" s="834">
        <v>0</v>
      </c>
      <c r="Z97" s="47">
        <v>0</v>
      </c>
      <c r="AA97" s="834">
        <v>1</v>
      </c>
      <c r="AB97" s="47">
        <v>1</v>
      </c>
      <c r="AC97" s="834">
        <v>0</v>
      </c>
      <c r="AD97" s="47">
        <v>0</v>
      </c>
      <c r="AE97" s="834">
        <v>0</v>
      </c>
      <c r="AF97" s="47">
        <v>0</v>
      </c>
      <c r="AG97" s="834">
        <v>3</v>
      </c>
      <c r="AH97" s="47">
        <v>1</v>
      </c>
      <c r="AI97" s="834">
        <v>0</v>
      </c>
      <c r="AJ97" s="47">
        <v>0</v>
      </c>
      <c r="AK97" s="834">
        <v>0</v>
      </c>
      <c r="AL97" s="47">
        <v>0</v>
      </c>
      <c r="AM97" s="834">
        <v>0</v>
      </c>
      <c r="AN97" s="50">
        <v>1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8</v>
      </c>
      <c r="E103" s="15">
        <f t="shared" si="91"/>
        <v>8</v>
      </c>
      <c r="F103" s="16">
        <f t="shared" si="91"/>
        <v>0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1</v>
      </c>
      <c r="N103" s="19">
        <v>0</v>
      </c>
      <c r="O103" s="187">
        <v>0</v>
      </c>
      <c r="P103" s="19">
        <v>0</v>
      </c>
      <c r="Q103" s="187">
        <v>2</v>
      </c>
      <c r="R103" s="19">
        <v>0</v>
      </c>
      <c r="S103" s="187">
        <v>0</v>
      </c>
      <c r="T103" s="19">
        <v>0</v>
      </c>
      <c r="U103" s="187">
        <v>0</v>
      </c>
      <c r="V103" s="19">
        <v>0</v>
      </c>
      <c r="W103" s="187">
        <v>4</v>
      </c>
      <c r="X103" s="19">
        <v>0</v>
      </c>
      <c r="Y103" s="187">
        <v>1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1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4</v>
      </c>
      <c r="E104" s="563">
        <f>SUM(Y104+AA104+AC104+AE104+AG104+AI104+AK104+AM104)</f>
        <v>2</v>
      </c>
      <c r="F104" s="564">
        <f>SUM(Z104+AB104+AD104+AF104+AH104+AJ104+AL104+AN104)</f>
        <v>2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1</v>
      </c>
      <c r="AC104" s="547">
        <v>0</v>
      </c>
      <c r="AD104" s="548">
        <v>1</v>
      </c>
      <c r="AE104" s="547">
        <v>0</v>
      </c>
      <c r="AF104" s="548">
        <v>0</v>
      </c>
      <c r="AG104" s="547">
        <v>2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82</v>
      </c>
      <c r="E105" s="563">
        <f>SUM(G105+I105+K105+M105+O105+Q105+S105+U105+W105+Y105)</f>
        <v>48</v>
      </c>
      <c r="F105" s="564">
        <f>SUM(H105+J105+L105+N105+P105+R105+T105+V105+X105+Z105)</f>
        <v>34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6</v>
      </c>
      <c r="V105" s="548">
        <v>7</v>
      </c>
      <c r="W105" s="547">
        <v>26</v>
      </c>
      <c r="X105" s="548">
        <v>16</v>
      </c>
      <c r="Y105" s="547">
        <v>16</v>
      </c>
      <c r="Z105" s="548">
        <v>11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14</v>
      </c>
      <c r="E106" s="563">
        <f t="shared" ref="E106:F109" si="105">SUM(G106+I106+K106+M106+O106+Q106+S106+U106+W106+Y106+AA106+AC106+AE106+AG106+AI106+AK106+AM106)</f>
        <v>4</v>
      </c>
      <c r="F106" s="564">
        <f t="shared" si="105"/>
        <v>10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1</v>
      </c>
      <c r="V106" s="548">
        <v>0</v>
      </c>
      <c r="W106" s="547">
        <v>1</v>
      </c>
      <c r="X106" s="548">
        <v>3</v>
      </c>
      <c r="Y106" s="547">
        <v>2</v>
      </c>
      <c r="Z106" s="548">
        <v>7</v>
      </c>
      <c r="AA106" s="547">
        <v>0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1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23</v>
      </c>
      <c r="E107" s="563">
        <f t="shared" si="105"/>
        <v>4</v>
      </c>
      <c r="F107" s="564">
        <f t="shared" si="105"/>
        <v>19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0</v>
      </c>
      <c r="Z107" s="548">
        <v>3</v>
      </c>
      <c r="AA107" s="547">
        <v>0</v>
      </c>
      <c r="AB107" s="548">
        <v>2</v>
      </c>
      <c r="AC107" s="547">
        <v>0</v>
      </c>
      <c r="AD107" s="548">
        <v>3</v>
      </c>
      <c r="AE107" s="547">
        <v>0</v>
      </c>
      <c r="AF107" s="548">
        <v>4</v>
      </c>
      <c r="AG107" s="547">
        <v>1</v>
      </c>
      <c r="AH107" s="548">
        <v>7</v>
      </c>
      <c r="AI107" s="547">
        <v>2</v>
      </c>
      <c r="AJ107" s="548">
        <v>0</v>
      </c>
      <c r="AK107" s="547">
        <v>1</v>
      </c>
      <c r="AL107" s="548">
        <v>0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8</v>
      </c>
      <c r="E108" s="563">
        <f t="shared" si="105"/>
        <v>3</v>
      </c>
      <c r="F108" s="564">
        <f t="shared" si="105"/>
        <v>5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1</v>
      </c>
      <c r="X108" s="548">
        <v>1</v>
      </c>
      <c r="Y108" s="547">
        <v>1</v>
      </c>
      <c r="Z108" s="548">
        <v>3</v>
      </c>
      <c r="AA108" s="547">
        <v>1</v>
      </c>
      <c r="AB108" s="548">
        <v>1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>
        <v>0</v>
      </c>
      <c r="AP109" s="559">
        <v>0</v>
      </c>
      <c r="AQ109" s="559">
        <v>0</v>
      </c>
      <c r="AR109" s="22">
        <v>0</v>
      </c>
      <c r="AS109" s="559">
        <v>0</v>
      </c>
      <c r="AT109" s="559">
        <v>0</v>
      </c>
      <c r="AU109" s="559">
        <v>0</v>
      </c>
      <c r="AV109" s="559">
        <v>0</v>
      </c>
      <c r="AW109" s="559">
        <v>0</v>
      </c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14</v>
      </c>
      <c r="E110" s="563">
        <f>SUM(Q110+S110+U110+W110+Y110+AA110+AC110+AE110+AG110+AI110+AK110+AM110)</f>
        <v>1</v>
      </c>
      <c r="F110" s="564">
        <f>SUM(R110+T110+V110+X110+Z110+AB110+AD110+AF110+AH110+AJ110+AL110+AN110)</f>
        <v>13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1</v>
      </c>
      <c r="Y110" s="547">
        <v>0</v>
      </c>
      <c r="Z110" s="548">
        <v>1</v>
      </c>
      <c r="AA110" s="547">
        <v>0</v>
      </c>
      <c r="AB110" s="548">
        <v>1</v>
      </c>
      <c r="AC110" s="547">
        <v>0</v>
      </c>
      <c r="AD110" s="548">
        <v>3</v>
      </c>
      <c r="AE110" s="547">
        <v>1</v>
      </c>
      <c r="AF110" s="548">
        <v>3</v>
      </c>
      <c r="AG110" s="547">
        <v>0</v>
      </c>
      <c r="AH110" s="548">
        <v>4</v>
      </c>
      <c r="AI110" s="547">
        <v>0</v>
      </c>
      <c r="AJ110" s="548">
        <v>0</v>
      </c>
      <c r="AK110" s="547">
        <v>0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10</v>
      </c>
      <c r="E111" s="563">
        <f t="shared" ref="E111:E114" si="107">SUM(Q111+S111+U111+W111+Y111+AA111+AC111+AE111+AG111+AI111+AK111+AM111)</f>
        <v>4</v>
      </c>
      <c r="F111" s="564">
        <f t="shared" ref="F111:F113" si="108">SUM(R111+T111+V111+X111+Z111+AB111+AD111+AF111+AH111+AJ111+AL111+AN111)</f>
        <v>6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0</v>
      </c>
      <c r="AB111" s="548">
        <v>0</v>
      </c>
      <c r="AC111" s="547">
        <v>3</v>
      </c>
      <c r="AD111" s="548">
        <v>2</v>
      </c>
      <c r="AE111" s="547">
        <v>1</v>
      </c>
      <c r="AF111" s="548">
        <v>2</v>
      </c>
      <c r="AG111" s="547">
        <v>0</v>
      </c>
      <c r="AH111" s="548">
        <v>2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7</v>
      </c>
      <c r="E112" s="563">
        <f t="shared" si="107"/>
        <v>1</v>
      </c>
      <c r="F112" s="564">
        <f t="shared" si="108"/>
        <v>6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0</v>
      </c>
      <c r="X112" s="548">
        <v>0</v>
      </c>
      <c r="Y112" s="547">
        <v>0</v>
      </c>
      <c r="Z112" s="548">
        <v>2</v>
      </c>
      <c r="AA112" s="547">
        <v>1</v>
      </c>
      <c r="AB112" s="548">
        <v>2</v>
      </c>
      <c r="AC112" s="547">
        <v>0</v>
      </c>
      <c r="AD112" s="548">
        <v>0</v>
      </c>
      <c r="AE112" s="547">
        <v>0</v>
      </c>
      <c r="AF112" s="548">
        <v>1</v>
      </c>
      <c r="AG112" s="547">
        <v>0</v>
      </c>
      <c r="AH112" s="548">
        <v>1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>
        <v>0</v>
      </c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>
        <v>0</v>
      </c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>
        <v>0</v>
      </c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>
        <v>0</v>
      </c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>
        <v>0</v>
      </c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>
        <v>0</v>
      </c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74</v>
      </c>
      <c r="E119" s="563">
        <f>SUM(K119+M119+O119+Q119+S119+U119+W119+Y119+AA119+AC119+AE119+AG119+AI119+AK119+AM119)</f>
        <v>25</v>
      </c>
      <c r="F119" s="564">
        <f>SUM(L119+N119+P119+R119+T119+V119+X119+Z119+AB119+AD119+AF119+AH119+AJ119+AL119+AN119)</f>
        <v>49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1</v>
      </c>
      <c r="Z119" s="548">
        <v>0</v>
      </c>
      <c r="AA119" s="547">
        <v>0</v>
      </c>
      <c r="AB119" s="548">
        <v>0</v>
      </c>
      <c r="AC119" s="547">
        <v>9</v>
      </c>
      <c r="AD119" s="548">
        <v>6</v>
      </c>
      <c r="AE119" s="547">
        <v>1</v>
      </c>
      <c r="AF119" s="548">
        <v>19</v>
      </c>
      <c r="AG119" s="547">
        <v>0</v>
      </c>
      <c r="AH119" s="548">
        <v>10</v>
      </c>
      <c r="AI119" s="547">
        <v>0</v>
      </c>
      <c r="AJ119" s="548">
        <v>6</v>
      </c>
      <c r="AK119" s="547">
        <v>13</v>
      </c>
      <c r="AL119" s="548">
        <v>7</v>
      </c>
      <c r="AM119" s="547">
        <v>1</v>
      </c>
      <c r="AN119" s="549">
        <v>1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23</v>
      </c>
      <c r="E120" s="563">
        <f>SUM(G120+I120+K120+M120+O120+Q120+S120+U120+W120+Y120+AA120+AC120+AE120+AG120+AI120+AK120+AM120)</f>
        <v>4</v>
      </c>
      <c r="F120" s="564">
        <f>SUM(H120+J120+L120+N120+P120+R120+T120+V120+X120+Z120+AB120+AD120+AF120+AH120+AJ120+AL120+AN120)</f>
        <v>19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0</v>
      </c>
      <c r="Z120" s="548">
        <v>3</v>
      </c>
      <c r="AA120" s="547">
        <v>0</v>
      </c>
      <c r="AB120" s="548">
        <v>2</v>
      </c>
      <c r="AC120" s="547">
        <v>0</v>
      </c>
      <c r="AD120" s="548">
        <v>3</v>
      </c>
      <c r="AE120" s="547">
        <v>0</v>
      </c>
      <c r="AF120" s="548">
        <v>4</v>
      </c>
      <c r="AG120" s="547">
        <v>1</v>
      </c>
      <c r="AH120" s="548">
        <v>7</v>
      </c>
      <c r="AI120" s="547">
        <v>2</v>
      </c>
      <c r="AJ120" s="548">
        <v>0</v>
      </c>
      <c r="AK120" s="547">
        <v>1</v>
      </c>
      <c r="AL120" s="548">
        <v>0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77</v>
      </c>
      <c r="E121" s="563">
        <f>SUM(Q121+S121+U121+W121+Y121+AA121+AC121+AE121+AG121+AI121+AK121+AM121)</f>
        <v>30</v>
      </c>
      <c r="F121" s="564">
        <f>SUM(R121+T121+V121+X121+Z121+AB121+AD121+AF121+AH121+AJ121+AL121+AN121)</f>
        <v>47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/>
      <c r="T121" s="548"/>
      <c r="U121" s="547"/>
      <c r="V121" s="548"/>
      <c r="W121" s="547"/>
      <c r="X121" s="548"/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0</v>
      </c>
      <c r="AE121" s="547">
        <v>2</v>
      </c>
      <c r="AF121" s="548">
        <v>4</v>
      </c>
      <c r="AG121" s="547">
        <v>10</v>
      </c>
      <c r="AH121" s="548">
        <v>4</v>
      </c>
      <c r="AI121" s="547">
        <v>2</v>
      </c>
      <c r="AJ121" s="548">
        <v>6</v>
      </c>
      <c r="AK121" s="547">
        <v>4</v>
      </c>
      <c r="AL121" s="548">
        <v>13</v>
      </c>
      <c r="AM121" s="547">
        <v>12</v>
      </c>
      <c r="AN121" s="549">
        <v>20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12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>
        <v>0</v>
      </c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1</v>
      </c>
      <c r="E123" s="563">
        <f t="shared" ref="E123:F127" si="111">SUM(Y123+AA123+AC123+AE123+AG123+AI123+AK123+AM123)</f>
        <v>0</v>
      </c>
      <c r="F123" s="564">
        <f t="shared" si="111"/>
        <v>1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0</v>
      </c>
      <c r="AE123" s="547">
        <v>0</v>
      </c>
      <c r="AF123" s="548">
        <v>0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1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15</v>
      </c>
      <c r="E124" s="563">
        <f t="shared" si="111"/>
        <v>5</v>
      </c>
      <c r="F124" s="564">
        <f t="shared" si="111"/>
        <v>10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2</v>
      </c>
      <c r="AC124" s="547">
        <v>0</v>
      </c>
      <c r="AD124" s="548">
        <v>1</v>
      </c>
      <c r="AE124" s="547">
        <v>1</v>
      </c>
      <c r="AF124" s="548">
        <v>3</v>
      </c>
      <c r="AG124" s="547">
        <v>2</v>
      </c>
      <c r="AH124" s="548">
        <v>2</v>
      </c>
      <c r="AI124" s="547">
        <v>1</v>
      </c>
      <c r="AJ124" s="548">
        <v>1</v>
      </c>
      <c r="AK124" s="547">
        <v>1</v>
      </c>
      <c r="AL124" s="548">
        <v>1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>
        <v>0</v>
      </c>
      <c r="AR125" s="559"/>
      <c r="AS125" s="559"/>
      <c r="AT125" s="559"/>
      <c r="AU125" s="559"/>
      <c r="AV125" s="559"/>
      <c r="AW125" s="559"/>
      <c r="AX125" s="25">
        <v>0</v>
      </c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5</v>
      </c>
      <c r="E126" s="563">
        <f>SUM(Q126+S126+U126+W126+Y126+AA126+AC126+AE126+AG126+AI126+AK126+AM126)</f>
        <v>3</v>
      </c>
      <c r="F126" s="564">
        <f>SUM(R126+T126+V126+X126+Z126+AB126+AD126+AF126+AH126+AJ126+AL126+AN126)</f>
        <v>2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1</v>
      </c>
      <c r="AH126" s="548">
        <v>0</v>
      </c>
      <c r="AI126" s="547">
        <v>0</v>
      </c>
      <c r="AJ126" s="548">
        <v>0</v>
      </c>
      <c r="AK126" s="547">
        <v>2</v>
      </c>
      <c r="AL126" s="548">
        <v>2</v>
      </c>
      <c r="AM126" s="547">
        <v>0</v>
      </c>
      <c r="AN126" s="549">
        <v>0</v>
      </c>
      <c r="AO126" s="550"/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1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16</v>
      </c>
      <c r="E130" s="563">
        <f t="shared" si="114"/>
        <v>2</v>
      </c>
      <c r="F130" s="564">
        <f t="shared" si="115"/>
        <v>14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1</v>
      </c>
      <c r="Y130" s="547">
        <v>0</v>
      </c>
      <c r="Z130" s="548">
        <v>0</v>
      </c>
      <c r="AA130" s="547">
        <v>0</v>
      </c>
      <c r="AB130" s="548">
        <v>1</v>
      </c>
      <c r="AC130" s="547">
        <v>0</v>
      </c>
      <c r="AD130" s="548">
        <v>2</v>
      </c>
      <c r="AE130" s="547">
        <v>0</v>
      </c>
      <c r="AF130" s="548">
        <v>2</v>
      </c>
      <c r="AG130" s="547">
        <v>0</v>
      </c>
      <c r="AH130" s="548">
        <v>3</v>
      </c>
      <c r="AI130" s="547">
        <v>1</v>
      </c>
      <c r="AJ130" s="548">
        <v>1</v>
      </c>
      <c r="AK130" s="547">
        <v>1</v>
      </c>
      <c r="AL130" s="548">
        <v>3</v>
      </c>
      <c r="AM130" s="547">
        <v>0</v>
      </c>
      <c r="AN130" s="549">
        <v>1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22</v>
      </c>
      <c r="E131" s="563">
        <f t="shared" si="114"/>
        <v>2</v>
      </c>
      <c r="F131" s="564">
        <f t="shared" si="115"/>
        <v>20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1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1</v>
      </c>
      <c r="Y131" s="547">
        <v>0</v>
      </c>
      <c r="Z131" s="548">
        <v>0</v>
      </c>
      <c r="AA131" s="547">
        <v>0</v>
      </c>
      <c r="AB131" s="548">
        <v>2</v>
      </c>
      <c r="AC131" s="547">
        <v>0</v>
      </c>
      <c r="AD131" s="548">
        <v>1</v>
      </c>
      <c r="AE131" s="547">
        <v>0</v>
      </c>
      <c r="AF131" s="548">
        <v>3</v>
      </c>
      <c r="AG131" s="547">
        <v>1</v>
      </c>
      <c r="AH131" s="548">
        <v>1</v>
      </c>
      <c r="AI131" s="547">
        <v>0</v>
      </c>
      <c r="AJ131" s="548">
        <v>1</v>
      </c>
      <c r="AK131" s="547">
        <v>1</v>
      </c>
      <c r="AL131" s="548">
        <v>8</v>
      </c>
      <c r="AM131" s="547">
        <v>0</v>
      </c>
      <c r="AN131" s="549">
        <v>2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0</v>
      </c>
      <c r="E138" s="563">
        <f t="shared" si="114"/>
        <v>0</v>
      </c>
      <c r="F138" s="564">
        <f t="shared" si="115"/>
        <v>0</v>
      </c>
      <c r="G138" s="175"/>
      <c r="H138" s="177"/>
      <c r="I138" s="175"/>
      <c r="J138" s="210"/>
      <c r="K138" s="175"/>
      <c r="L138" s="548"/>
      <c r="M138" s="558"/>
      <c r="N138" s="548"/>
      <c r="O138" s="547"/>
      <c r="P138" s="548"/>
      <c r="Q138" s="547"/>
      <c r="R138" s="548"/>
      <c r="S138" s="547"/>
      <c r="T138" s="548"/>
      <c r="U138" s="547"/>
      <c r="V138" s="548"/>
      <c r="W138" s="547"/>
      <c r="X138" s="548"/>
      <c r="Y138" s="547"/>
      <c r="Z138" s="548"/>
      <c r="AA138" s="547"/>
      <c r="AB138" s="548"/>
      <c r="AC138" s="547"/>
      <c r="AD138" s="548"/>
      <c r="AE138" s="547"/>
      <c r="AF138" s="548"/>
      <c r="AG138" s="547"/>
      <c r="AH138" s="548"/>
      <c r="AI138" s="547"/>
      <c r="AJ138" s="548"/>
      <c r="AK138" s="547"/>
      <c r="AL138" s="548"/>
      <c r="AM138" s="547"/>
      <c r="AN138" s="549"/>
      <c r="AO138" s="550"/>
      <c r="AP138" s="176"/>
      <c r="AQ138" s="559"/>
      <c r="AR138" s="559"/>
      <c r="AS138" s="176"/>
      <c r="AT138" s="559"/>
      <c r="AU138" s="559"/>
      <c r="AV138" s="559"/>
      <c r="AW138" s="559"/>
      <c r="AX138" s="25"/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56" t="s">
        <v>4</v>
      </c>
      <c r="B143" s="1553"/>
      <c r="C143" s="1546"/>
      <c r="D143" s="881">
        <f t="shared" si="101"/>
        <v>428</v>
      </c>
      <c r="E143" s="1029">
        <f t="shared" si="114"/>
        <v>157</v>
      </c>
      <c r="F143" s="882">
        <f>SUM(H143+J143+L143+N143+P143+R143+T143+V143+X143+Z143+AB143+AD143+AF143+AH143+AJ143+AL143+AN143)</f>
        <v>271</v>
      </c>
      <c r="G143" s="881">
        <f>SUM(G91:G103,G105:G109,G115:G117,G120,G128:G142)</f>
        <v>2</v>
      </c>
      <c r="H143" s="883">
        <f>SUM(H91:H103,H105:H109,H115:H117,H120,H128:H142)</f>
        <v>3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0</v>
      </c>
      <c r="L143" s="883">
        <f t="shared" si="117"/>
        <v>1</v>
      </c>
      <c r="M143" s="885">
        <f t="shared" si="117"/>
        <v>1</v>
      </c>
      <c r="N143" s="886">
        <f t="shared" si="117"/>
        <v>0</v>
      </c>
      <c r="O143" s="885">
        <f t="shared" si="117"/>
        <v>0</v>
      </c>
      <c r="P143" s="886">
        <f t="shared" si="117"/>
        <v>0</v>
      </c>
      <c r="Q143" s="885">
        <f>SUM(Q91:Q103,Q105:Q117,Q119:Q121,Q126,Q128:Q142)</f>
        <v>2</v>
      </c>
      <c r="R143" s="1035">
        <f>SUM(R91:R103,R105:R117,R119:R121,R126,R128:R142)</f>
        <v>0</v>
      </c>
      <c r="S143" s="885">
        <f t="shared" ref="S143:X143" si="118">SUM(S91:S103,S105:S121,S126,S128:S142)</f>
        <v>0</v>
      </c>
      <c r="T143" s="886">
        <f t="shared" si="118"/>
        <v>0</v>
      </c>
      <c r="U143" s="885">
        <f t="shared" si="118"/>
        <v>7</v>
      </c>
      <c r="V143" s="886">
        <f t="shared" si="118"/>
        <v>7</v>
      </c>
      <c r="W143" s="885">
        <f t="shared" si="118"/>
        <v>32</v>
      </c>
      <c r="X143" s="886">
        <f t="shared" si="118"/>
        <v>23</v>
      </c>
      <c r="Y143" s="885">
        <f>SUM(Y91:Y142)</f>
        <v>22</v>
      </c>
      <c r="Z143" s="886">
        <f>SUM(Z91:Z142)</f>
        <v>30</v>
      </c>
      <c r="AA143" s="885">
        <f t="shared" ref="AA143:AN143" si="119">SUM(AA91:AA104,AA106:AA112,AA114:AA142)</f>
        <v>4</v>
      </c>
      <c r="AB143" s="886">
        <f t="shared" si="119"/>
        <v>15</v>
      </c>
      <c r="AC143" s="885">
        <f t="shared" si="119"/>
        <v>12</v>
      </c>
      <c r="AD143" s="886">
        <f t="shared" si="119"/>
        <v>25</v>
      </c>
      <c r="AE143" s="885">
        <f t="shared" si="119"/>
        <v>6</v>
      </c>
      <c r="AF143" s="886">
        <f t="shared" si="119"/>
        <v>45</v>
      </c>
      <c r="AG143" s="885">
        <f t="shared" si="119"/>
        <v>22</v>
      </c>
      <c r="AH143" s="886">
        <f t="shared" si="119"/>
        <v>45</v>
      </c>
      <c r="AI143" s="885">
        <f t="shared" si="119"/>
        <v>8</v>
      </c>
      <c r="AJ143" s="886">
        <f t="shared" si="119"/>
        <v>16</v>
      </c>
      <c r="AK143" s="885">
        <f t="shared" si="119"/>
        <v>26</v>
      </c>
      <c r="AL143" s="886">
        <f t="shared" si="119"/>
        <v>34</v>
      </c>
      <c r="AM143" s="885">
        <f t="shared" si="119"/>
        <v>13</v>
      </c>
      <c r="AN143" s="886">
        <f t="shared" si="119"/>
        <v>27</v>
      </c>
      <c r="AO143" s="888">
        <f>SUM(AO91:AO103,AO105:AO120,AO128:AO142,AO126)</f>
        <v>0</v>
      </c>
      <c r="AP143" s="889">
        <f>SUM(AP91:AP142)</f>
        <v>0</v>
      </c>
      <c r="AQ143" s="889">
        <f>SUM(AQ91:AQ142)</f>
        <v>0</v>
      </c>
      <c r="AR143" s="889">
        <f>SUM(AR91:AR104,AR106:AR112,AR114:AR142)</f>
        <v>0</v>
      </c>
      <c r="AS143" s="889">
        <f>SUM(AS91:AS142)</f>
        <v>0</v>
      </c>
      <c r="AT143" s="889">
        <f t="shared" ref="AT143:AW143" si="120">SUM(AT91:AT142)</f>
        <v>14</v>
      </c>
      <c r="AU143" s="889">
        <f t="shared" si="120"/>
        <v>0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115</v>
      </c>
      <c r="C150" s="242"/>
      <c r="D150" s="602">
        <v>75</v>
      </c>
      <c r="E150" s="607">
        <v>40</v>
      </c>
      <c r="F150" s="604"/>
      <c r="G150" s="602">
        <v>55</v>
      </c>
      <c r="H150" s="240"/>
      <c r="I150" s="236">
        <f t="shared" si="122"/>
        <v>8</v>
      </c>
      <c r="J150" s="600">
        <v>7</v>
      </c>
      <c r="K150" s="607">
        <v>1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028" t="s">
        <v>4</v>
      </c>
      <c r="B158" s="1036">
        <f>SUM(B148:B157)</f>
        <v>115</v>
      </c>
      <c r="C158" s="851">
        <f>SUM(C148:C157)</f>
        <v>0</v>
      </c>
      <c r="D158" s="852">
        <f>SUM(D148:D157)</f>
        <v>75</v>
      </c>
      <c r="E158" s="864">
        <f>SUM(E148:E157)</f>
        <v>40</v>
      </c>
      <c r="F158" s="1032">
        <f>SUM(F149,F150,F153,F155,F157)</f>
        <v>0</v>
      </c>
      <c r="G158" s="852">
        <f>SUM(G148:G157)</f>
        <v>55</v>
      </c>
      <c r="H158" s="866">
        <f>SUM(H148:H157)</f>
        <v>0</v>
      </c>
      <c r="I158" s="853">
        <f>SUM(I148:I157)</f>
        <v>8</v>
      </c>
      <c r="J158" s="851">
        <f>SUM(J148:J157)</f>
        <v>7</v>
      </c>
      <c r="K158" s="864">
        <f>SUM(K148:K157)</f>
        <v>1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656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657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59" t="s">
        <v>14</v>
      </c>
      <c r="H161" s="1557"/>
      <c r="I161" s="1656" t="s">
        <v>15</v>
      </c>
      <c r="J161" s="1546"/>
      <c r="K161" s="1553" t="s">
        <v>16</v>
      </c>
      <c r="L161" s="1546"/>
      <c r="M161" s="1656" t="s">
        <v>17</v>
      </c>
      <c r="N161" s="1546"/>
      <c r="O161" s="1656" t="s">
        <v>18</v>
      </c>
      <c r="P161" s="1546"/>
      <c r="Q161" s="1656" t="s">
        <v>19</v>
      </c>
      <c r="R161" s="1546"/>
      <c r="S161" s="1656" t="s">
        <v>20</v>
      </c>
      <c r="T161" s="1546"/>
      <c r="U161" s="1656" t="s">
        <v>21</v>
      </c>
      <c r="V161" s="1546"/>
      <c r="W161" s="1656" t="s">
        <v>22</v>
      </c>
      <c r="X161" s="1546"/>
      <c r="Y161" s="1656" t="s">
        <v>23</v>
      </c>
      <c r="Z161" s="1550"/>
      <c r="AA161" s="1656" t="s">
        <v>24</v>
      </c>
      <c r="AB161" s="1550"/>
      <c r="AC161" s="1656" t="s">
        <v>25</v>
      </c>
      <c r="AD161" s="1550"/>
      <c r="AE161" s="1656" t="s">
        <v>26</v>
      </c>
      <c r="AF161" s="1550"/>
      <c r="AG161" s="1656" t="s">
        <v>27</v>
      </c>
      <c r="AH161" s="1550"/>
      <c r="AI161" s="1656" t="s">
        <v>28</v>
      </c>
      <c r="AJ161" s="1550"/>
      <c r="AK161" s="1656" t="s">
        <v>29</v>
      </c>
      <c r="AL161" s="1550"/>
      <c r="AM161" s="1656" t="s">
        <v>30</v>
      </c>
      <c r="AN161" s="1550"/>
      <c r="AO161" s="1656" t="s">
        <v>31</v>
      </c>
      <c r="AP161" s="1663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1026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1025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249</v>
      </c>
      <c r="E163" s="844">
        <f>SUM(G163+I163+K163+M163+O163+Q163+S163+U163+W163+Y163+AA163+AC163+AE163+AG163+AI163+AK163+AM163+AO163)</f>
        <v>70</v>
      </c>
      <c r="F163" s="45">
        <f>SUM(H163+J163+L163+N163+P163+R163+T163+V163+X163+Z163+AB163+AD163+AF163+AH163+AJ163+AL163+AN163+AP163)</f>
        <v>179</v>
      </c>
      <c r="G163" s="689">
        <v>0</v>
      </c>
      <c r="H163" s="47">
        <v>0</v>
      </c>
      <c r="I163" s="834">
        <v>0</v>
      </c>
      <c r="J163" s="47">
        <v>0</v>
      </c>
      <c r="K163" s="834">
        <v>0</v>
      </c>
      <c r="L163" s="47">
        <v>7</v>
      </c>
      <c r="M163" s="834">
        <v>0</v>
      </c>
      <c r="N163" s="47">
        <v>0</v>
      </c>
      <c r="O163" s="52">
        <v>4</v>
      </c>
      <c r="P163" s="47">
        <v>2</v>
      </c>
      <c r="Q163" s="52">
        <v>3</v>
      </c>
      <c r="R163" s="47">
        <v>0</v>
      </c>
      <c r="S163" s="52">
        <v>4</v>
      </c>
      <c r="T163" s="47">
        <v>0</v>
      </c>
      <c r="U163" s="834">
        <v>0</v>
      </c>
      <c r="V163" s="47">
        <v>6</v>
      </c>
      <c r="W163" s="834">
        <v>4</v>
      </c>
      <c r="X163" s="47">
        <v>3</v>
      </c>
      <c r="Y163" s="834">
        <v>13</v>
      </c>
      <c r="Z163" s="47">
        <v>22</v>
      </c>
      <c r="AA163" s="834">
        <v>3</v>
      </c>
      <c r="AB163" s="47">
        <v>11</v>
      </c>
      <c r="AC163" s="834">
        <v>3</v>
      </c>
      <c r="AD163" s="47">
        <v>6</v>
      </c>
      <c r="AE163" s="834">
        <v>2</v>
      </c>
      <c r="AF163" s="47">
        <v>23</v>
      </c>
      <c r="AG163" s="834">
        <v>1</v>
      </c>
      <c r="AH163" s="47">
        <v>14</v>
      </c>
      <c r="AI163" s="834">
        <v>22</v>
      </c>
      <c r="AJ163" s="47">
        <v>51</v>
      </c>
      <c r="AK163" s="834">
        <v>4</v>
      </c>
      <c r="AL163" s="47">
        <v>12</v>
      </c>
      <c r="AM163" s="834">
        <v>6</v>
      </c>
      <c r="AN163" s="47">
        <v>5</v>
      </c>
      <c r="AO163" s="834">
        <v>1</v>
      </c>
      <c r="AP163" s="50">
        <v>17</v>
      </c>
      <c r="AQ163" s="691">
        <v>0</v>
      </c>
      <c r="AR163" s="22">
        <v>0</v>
      </c>
      <c r="AS163" s="22">
        <v>0</v>
      </c>
      <c r="AT163" s="22">
        <v>0</v>
      </c>
      <c r="AU163" s="22">
        <v>4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44</v>
      </c>
      <c r="E164" s="563">
        <f t="shared" ref="E164:E173" si="130">SUM(G164+I164+K164+M164+O164+Q164+S164+U164+W164+Y164+AA164+AC164+AE164+AG164+AI164+AK164+AM164+AO164)</f>
        <v>14</v>
      </c>
      <c r="F164" s="564">
        <f t="shared" ref="F164:F173" si="131">SUM(H164+J164+L164+N164+P164+R164+T164+V164+X164+Z164+AB164+AD164+AF164+AH164+AJ164+AL164+AN164+AP164)</f>
        <v>30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6</v>
      </c>
      <c r="Z164" s="548">
        <v>18</v>
      </c>
      <c r="AA164" s="547">
        <v>4</v>
      </c>
      <c r="AB164" s="548">
        <v>4</v>
      </c>
      <c r="AC164" s="547">
        <v>0</v>
      </c>
      <c r="AD164" s="548">
        <v>4</v>
      </c>
      <c r="AE164" s="547">
        <v>4</v>
      </c>
      <c r="AF164" s="548">
        <v>0</v>
      </c>
      <c r="AG164" s="547">
        <v>0</v>
      </c>
      <c r="AH164" s="548">
        <v>4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32</v>
      </c>
      <c r="E166" s="563">
        <f t="shared" si="130"/>
        <v>11</v>
      </c>
      <c r="F166" s="564">
        <f t="shared" si="131"/>
        <v>21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1</v>
      </c>
      <c r="Q166" s="559">
        <v>0</v>
      </c>
      <c r="R166" s="548">
        <v>2</v>
      </c>
      <c r="S166" s="559">
        <v>0</v>
      </c>
      <c r="T166" s="548">
        <v>0</v>
      </c>
      <c r="U166" s="547">
        <v>0</v>
      </c>
      <c r="V166" s="548">
        <v>0</v>
      </c>
      <c r="W166" s="547">
        <v>0</v>
      </c>
      <c r="X166" s="548">
        <v>2</v>
      </c>
      <c r="Y166" s="547">
        <v>7</v>
      </c>
      <c r="Z166" s="548">
        <v>13</v>
      </c>
      <c r="AA166" s="547">
        <v>4</v>
      </c>
      <c r="AB166" s="548">
        <v>3</v>
      </c>
      <c r="AC166" s="547">
        <v>0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90</v>
      </c>
      <c r="E167" s="563">
        <f t="shared" si="130"/>
        <v>29</v>
      </c>
      <c r="F167" s="564">
        <f t="shared" si="131"/>
        <v>61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1</v>
      </c>
      <c r="Q167" s="559">
        <v>1</v>
      </c>
      <c r="R167" s="548">
        <v>1</v>
      </c>
      <c r="S167" s="559">
        <v>0</v>
      </c>
      <c r="T167" s="548">
        <v>1</v>
      </c>
      <c r="U167" s="547">
        <v>0</v>
      </c>
      <c r="V167" s="548">
        <v>0</v>
      </c>
      <c r="W167" s="547">
        <v>2</v>
      </c>
      <c r="X167" s="548">
        <v>3</v>
      </c>
      <c r="Y167" s="547">
        <v>9</v>
      </c>
      <c r="Z167" s="548">
        <v>23</v>
      </c>
      <c r="AA167" s="547">
        <v>7</v>
      </c>
      <c r="AB167" s="548">
        <v>11</v>
      </c>
      <c r="AC167" s="547">
        <v>1</v>
      </c>
      <c r="AD167" s="548">
        <v>2</v>
      </c>
      <c r="AE167" s="547">
        <v>4</v>
      </c>
      <c r="AF167" s="548">
        <v>10</v>
      </c>
      <c r="AG167" s="547">
        <v>0</v>
      </c>
      <c r="AH167" s="548">
        <v>3</v>
      </c>
      <c r="AI167" s="547">
        <v>3</v>
      </c>
      <c r="AJ167" s="548">
        <v>4</v>
      </c>
      <c r="AK167" s="547">
        <v>1</v>
      </c>
      <c r="AL167" s="548">
        <v>1</v>
      </c>
      <c r="AM167" s="547">
        <v>1</v>
      </c>
      <c r="AN167" s="548">
        <v>0</v>
      </c>
      <c r="AO167" s="547">
        <v>0</v>
      </c>
      <c r="AP167" s="549">
        <v>1</v>
      </c>
      <c r="AQ167" s="550">
        <v>0</v>
      </c>
      <c r="AR167" s="22">
        <v>1</v>
      </c>
      <c r="AS167" s="22">
        <v>0</v>
      </c>
      <c r="AT167" s="22">
        <v>0</v>
      </c>
      <c r="AU167" s="22">
        <v>4</v>
      </c>
      <c r="AV167" s="22">
        <v>0</v>
      </c>
      <c r="AW167" s="22">
        <v>0</v>
      </c>
      <c r="AX167" s="18">
        <v>1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1</v>
      </c>
      <c r="E168" s="563">
        <f t="shared" si="130"/>
        <v>1</v>
      </c>
      <c r="F168" s="564">
        <f t="shared" si="131"/>
        <v>0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1</v>
      </c>
      <c r="Z168" s="548">
        <v>0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38</v>
      </c>
      <c r="E169" s="563">
        <f t="shared" si="130"/>
        <v>7</v>
      </c>
      <c r="F169" s="564">
        <f t="shared" si="131"/>
        <v>31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2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0</v>
      </c>
      <c r="Y169" s="547">
        <v>2</v>
      </c>
      <c r="Z169" s="548">
        <v>16</v>
      </c>
      <c r="AA169" s="547">
        <v>1</v>
      </c>
      <c r="AB169" s="548">
        <v>3</v>
      </c>
      <c r="AC169" s="547">
        <v>2</v>
      </c>
      <c r="AD169" s="548">
        <v>0</v>
      </c>
      <c r="AE169" s="547">
        <v>1</v>
      </c>
      <c r="AF169" s="548">
        <v>5</v>
      </c>
      <c r="AG169" s="547">
        <v>0</v>
      </c>
      <c r="AH169" s="548">
        <v>1</v>
      </c>
      <c r="AI169" s="547">
        <v>0</v>
      </c>
      <c r="AJ169" s="548">
        <v>3</v>
      </c>
      <c r="AK169" s="547">
        <v>1</v>
      </c>
      <c r="AL169" s="548">
        <v>1</v>
      </c>
      <c r="AM169" s="547">
        <v>0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1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29</v>
      </c>
      <c r="E170" s="563">
        <f t="shared" si="130"/>
        <v>10</v>
      </c>
      <c r="F170" s="564">
        <f t="shared" si="131"/>
        <v>19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1</v>
      </c>
      <c r="X170" s="548">
        <v>0</v>
      </c>
      <c r="Y170" s="547">
        <v>4</v>
      </c>
      <c r="Z170" s="548">
        <v>4</v>
      </c>
      <c r="AA170" s="547">
        <v>4</v>
      </c>
      <c r="AB170" s="548">
        <v>0</v>
      </c>
      <c r="AC170" s="547">
        <v>1</v>
      </c>
      <c r="AD170" s="548">
        <v>10</v>
      </c>
      <c r="AE170" s="547">
        <v>0</v>
      </c>
      <c r="AF170" s="548">
        <v>2</v>
      </c>
      <c r="AG170" s="547">
        <v>0</v>
      </c>
      <c r="AH170" s="548">
        <v>2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1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/>
      <c r="AR172" s="559"/>
      <c r="AS172" s="22"/>
      <c r="AT172" s="176"/>
      <c r="AU172" s="176"/>
      <c r="AV172" s="176"/>
      <c r="AW172" s="176"/>
      <c r="AX172" s="179"/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56" t="s">
        <v>4</v>
      </c>
      <c r="B174" s="1553"/>
      <c r="C174" s="1546"/>
      <c r="D174" s="881">
        <f t="shared" ref="D174:AX174" si="140">SUM(D163:D173)</f>
        <v>483</v>
      </c>
      <c r="E174" s="1037">
        <f t="shared" si="140"/>
        <v>142</v>
      </c>
      <c r="F174" s="886">
        <f t="shared" si="140"/>
        <v>341</v>
      </c>
      <c r="G174" s="885">
        <f t="shared" si="140"/>
        <v>0</v>
      </c>
      <c r="H174" s="886">
        <f t="shared" si="140"/>
        <v>0</v>
      </c>
      <c r="I174" s="885">
        <f t="shared" si="140"/>
        <v>0</v>
      </c>
      <c r="J174" s="886">
        <f t="shared" si="140"/>
        <v>0</v>
      </c>
      <c r="K174" s="885">
        <f t="shared" si="140"/>
        <v>0</v>
      </c>
      <c r="L174" s="886">
        <f>SUM(L163:L173)</f>
        <v>7</v>
      </c>
      <c r="M174" s="885">
        <f t="shared" si="140"/>
        <v>0</v>
      </c>
      <c r="N174" s="886">
        <f t="shared" si="140"/>
        <v>0</v>
      </c>
      <c r="O174" s="885">
        <f t="shared" si="140"/>
        <v>4</v>
      </c>
      <c r="P174" s="886">
        <f t="shared" si="140"/>
        <v>4</v>
      </c>
      <c r="Q174" s="885">
        <f t="shared" si="140"/>
        <v>4</v>
      </c>
      <c r="R174" s="886">
        <f t="shared" si="140"/>
        <v>5</v>
      </c>
      <c r="S174" s="885">
        <f t="shared" si="140"/>
        <v>4</v>
      </c>
      <c r="T174" s="886">
        <f t="shared" si="140"/>
        <v>1</v>
      </c>
      <c r="U174" s="885">
        <f t="shared" si="140"/>
        <v>0</v>
      </c>
      <c r="V174" s="886">
        <f t="shared" si="140"/>
        <v>6</v>
      </c>
      <c r="W174" s="885">
        <f t="shared" si="140"/>
        <v>7</v>
      </c>
      <c r="X174" s="886">
        <f t="shared" si="140"/>
        <v>8</v>
      </c>
      <c r="Y174" s="885">
        <f t="shared" si="140"/>
        <v>42</v>
      </c>
      <c r="Z174" s="886">
        <f t="shared" si="140"/>
        <v>96</v>
      </c>
      <c r="AA174" s="885">
        <f t="shared" si="140"/>
        <v>23</v>
      </c>
      <c r="AB174" s="886">
        <f t="shared" si="140"/>
        <v>32</v>
      </c>
      <c r="AC174" s="885">
        <f t="shared" si="140"/>
        <v>7</v>
      </c>
      <c r="AD174" s="886">
        <f t="shared" si="140"/>
        <v>22</v>
      </c>
      <c r="AE174" s="885">
        <f t="shared" si="140"/>
        <v>11</v>
      </c>
      <c r="AF174" s="886">
        <f t="shared" si="140"/>
        <v>40</v>
      </c>
      <c r="AG174" s="885">
        <f t="shared" si="140"/>
        <v>1</v>
      </c>
      <c r="AH174" s="886">
        <f t="shared" si="140"/>
        <v>24</v>
      </c>
      <c r="AI174" s="885">
        <f t="shared" si="140"/>
        <v>25</v>
      </c>
      <c r="AJ174" s="886">
        <f t="shared" si="140"/>
        <v>58</v>
      </c>
      <c r="AK174" s="885">
        <f t="shared" si="140"/>
        <v>6</v>
      </c>
      <c r="AL174" s="886">
        <f t="shared" si="140"/>
        <v>14</v>
      </c>
      <c r="AM174" s="885">
        <f t="shared" si="140"/>
        <v>7</v>
      </c>
      <c r="AN174" s="886">
        <f t="shared" si="140"/>
        <v>6</v>
      </c>
      <c r="AO174" s="885">
        <f t="shared" si="140"/>
        <v>1</v>
      </c>
      <c r="AP174" s="1038">
        <f t="shared" si="140"/>
        <v>18</v>
      </c>
      <c r="AQ174" s="888">
        <f t="shared" si="140"/>
        <v>0</v>
      </c>
      <c r="AR174" s="889">
        <f t="shared" si="140"/>
        <v>1</v>
      </c>
      <c r="AS174" s="889">
        <f t="shared" si="140"/>
        <v>0</v>
      </c>
      <c r="AT174" s="895">
        <f t="shared" si="140"/>
        <v>0</v>
      </c>
      <c r="AU174" s="895">
        <f t="shared" si="140"/>
        <v>9</v>
      </c>
      <c r="AV174" s="895">
        <f t="shared" si="140"/>
        <v>0</v>
      </c>
      <c r="AW174" s="895">
        <f t="shared" si="140"/>
        <v>0</v>
      </c>
      <c r="AX174" s="896">
        <f t="shared" si="140"/>
        <v>1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656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59" t="s">
        <v>14</v>
      </c>
      <c r="H177" s="1557"/>
      <c r="I177" s="1656" t="s">
        <v>15</v>
      </c>
      <c r="J177" s="1546"/>
      <c r="K177" s="1553" t="s">
        <v>16</v>
      </c>
      <c r="L177" s="1546"/>
      <c r="M177" s="1656" t="s">
        <v>17</v>
      </c>
      <c r="N177" s="1546"/>
      <c r="O177" s="1656" t="s">
        <v>18</v>
      </c>
      <c r="P177" s="1546"/>
      <c r="Q177" s="1656" t="s">
        <v>19</v>
      </c>
      <c r="R177" s="1546"/>
      <c r="S177" s="1656" t="s">
        <v>20</v>
      </c>
      <c r="T177" s="1546"/>
      <c r="U177" s="1656" t="s">
        <v>21</v>
      </c>
      <c r="V177" s="1546"/>
      <c r="W177" s="1656" t="s">
        <v>22</v>
      </c>
      <c r="X177" s="1546"/>
      <c r="Y177" s="1656" t="s">
        <v>23</v>
      </c>
      <c r="Z177" s="1550"/>
      <c r="AA177" s="1656" t="s">
        <v>24</v>
      </c>
      <c r="AB177" s="1550"/>
      <c r="AC177" s="1662" t="s">
        <v>25</v>
      </c>
      <c r="AD177" s="1591"/>
      <c r="AE177" s="1662" t="s">
        <v>26</v>
      </c>
      <c r="AF177" s="1591"/>
      <c r="AG177" s="1662" t="s">
        <v>27</v>
      </c>
      <c r="AH177" s="1591"/>
      <c r="AI177" s="1662" t="s">
        <v>28</v>
      </c>
      <c r="AJ177" s="1591"/>
      <c r="AK177" s="1656" t="s">
        <v>29</v>
      </c>
      <c r="AL177" s="1550"/>
      <c r="AM177" s="1656" t="s">
        <v>30</v>
      </c>
      <c r="AN177" s="1550"/>
      <c r="AO177" s="1656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034" t="s">
        <v>32</v>
      </c>
      <c r="E178" s="1027" t="s">
        <v>33</v>
      </c>
      <c r="F178" s="827" t="s">
        <v>34</v>
      </c>
      <c r="G178" s="1026" t="s">
        <v>33</v>
      </c>
      <c r="H178" s="897" t="s">
        <v>34</v>
      </c>
      <c r="I178" s="1026" t="s">
        <v>33</v>
      </c>
      <c r="J178" s="897" t="s">
        <v>34</v>
      </c>
      <c r="K178" s="1026" t="s">
        <v>33</v>
      </c>
      <c r="L178" s="897" t="s">
        <v>34</v>
      </c>
      <c r="M178" s="1026" t="s">
        <v>33</v>
      </c>
      <c r="N178" s="897" t="s">
        <v>34</v>
      </c>
      <c r="O178" s="1026" t="s">
        <v>33</v>
      </c>
      <c r="P178" s="897" t="s">
        <v>34</v>
      </c>
      <c r="Q178" s="1026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1034" t="s">
        <v>4</v>
      </c>
      <c r="D183" s="1039">
        <f t="shared" si="141"/>
        <v>0</v>
      </c>
      <c r="E183" s="1040"/>
      <c r="F183" s="896">
        <f t="shared" si="142"/>
        <v>0</v>
      </c>
      <c r="G183" s="1041"/>
      <c r="H183" s="904"/>
      <c r="I183" s="1041"/>
      <c r="J183" s="904"/>
      <c r="K183" s="1041"/>
      <c r="L183" s="904"/>
      <c r="M183" s="1041"/>
      <c r="N183" s="904"/>
      <c r="O183" s="1041"/>
      <c r="P183" s="904"/>
      <c r="Q183" s="1041"/>
      <c r="R183" s="904"/>
      <c r="S183" s="1041"/>
      <c r="T183" s="904"/>
      <c r="U183" s="1041"/>
      <c r="V183" s="904"/>
      <c r="W183" s="1041"/>
      <c r="X183" s="904"/>
      <c r="Y183" s="1041"/>
      <c r="Z183" s="904"/>
      <c r="AA183" s="1041"/>
      <c r="AB183" s="904"/>
      <c r="AC183" s="1042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61" t="s">
        <v>236</v>
      </c>
      <c r="C212" s="1550"/>
      <c r="D212" s="1039">
        <f t="shared" si="183"/>
        <v>0</v>
      </c>
      <c r="E212" s="1043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656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657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59" t="s">
        <v>14</v>
      </c>
      <c r="H229" s="1557"/>
      <c r="I229" s="1656" t="s">
        <v>15</v>
      </c>
      <c r="J229" s="1546"/>
      <c r="K229" s="1553" t="s">
        <v>16</v>
      </c>
      <c r="L229" s="1546"/>
      <c r="M229" s="1656" t="s">
        <v>17</v>
      </c>
      <c r="N229" s="1546"/>
      <c r="O229" s="1656" t="s">
        <v>18</v>
      </c>
      <c r="P229" s="1546"/>
      <c r="Q229" s="1656" t="s">
        <v>19</v>
      </c>
      <c r="R229" s="1546"/>
      <c r="S229" s="1656" t="s">
        <v>20</v>
      </c>
      <c r="T229" s="1546"/>
      <c r="U229" s="1656" t="s">
        <v>21</v>
      </c>
      <c r="V229" s="1546"/>
      <c r="W229" s="1656" t="s">
        <v>22</v>
      </c>
      <c r="X229" s="1546"/>
      <c r="Y229" s="1656" t="s">
        <v>23</v>
      </c>
      <c r="Z229" s="1550"/>
      <c r="AA229" s="1656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034" t="s">
        <v>32</v>
      </c>
      <c r="E230" s="1027" t="s">
        <v>33</v>
      </c>
      <c r="F230" s="827" t="s">
        <v>34</v>
      </c>
      <c r="G230" s="1024" t="s">
        <v>33</v>
      </c>
      <c r="H230" s="827" t="s">
        <v>34</v>
      </c>
      <c r="I230" s="1024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034" t="s">
        <v>32</v>
      </c>
      <c r="E240" s="1027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13</v>
      </c>
      <c r="E242" s="547">
        <v>8</v>
      </c>
      <c r="F242" s="620">
        <v>5</v>
      </c>
      <c r="G242" s="608">
        <v>0</v>
      </c>
      <c r="H242" s="559">
        <v>8</v>
      </c>
      <c r="I242" s="559">
        <v>1</v>
      </c>
      <c r="J242" s="559">
        <v>4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30</v>
      </c>
      <c r="E244" s="547">
        <v>13</v>
      </c>
      <c r="F244" s="618">
        <v>17</v>
      </c>
      <c r="G244" s="550">
        <v>0</v>
      </c>
      <c r="H244" s="559">
        <v>29</v>
      </c>
      <c r="I244" s="559">
        <v>0</v>
      </c>
      <c r="J244" s="559">
        <v>1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656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657"/>
      <c r="AM247" s="1555" t="s">
        <v>68</v>
      </c>
      <c r="AN247" s="1574" t="s">
        <v>279</v>
      </c>
      <c r="AO247" s="1660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59" t="s">
        <v>285</v>
      </c>
      <c r="H248" s="1557"/>
      <c r="I248" s="1656" t="s">
        <v>17</v>
      </c>
      <c r="J248" s="1546"/>
      <c r="K248" s="1656" t="s">
        <v>18</v>
      </c>
      <c r="L248" s="1546"/>
      <c r="M248" s="1656" t="s">
        <v>19</v>
      </c>
      <c r="N248" s="1546"/>
      <c r="O248" s="1656" t="s">
        <v>20</v>
      </c>
      <c r="P248" s="1546"/>
      <c r="Q248" s="1656" t="s">
        <v>21</v>
      </c>
      <c r="R248" s="1546"/>
      <c r="S248" s="1656" t="s">
        <v>22</v>
      </c>
      <c r="T248" s="1546"/>
      <c r="U248" s="1656" t="s">
        <v>23</v>
      </c>
      <c r="V248" s="1550"/>
      <c r="W248" s="1656" t="s">
        <v>24</v>
      </c>
      <c r="X248" s="1550"/>
      <c r="Y248" s="1656" t="s">
        <v>286</v>
      </c>
      <c r="Z248" s="1550"/>
      <c r="AA248" s="1656" t="s">
        <v>287</v>
      </c>
      <c r="AB248" s="1550"/>
      <c r="AC248" s="1656" t="s">
        <v>288</v>
      </c>
      <c r="AD248" s="1550"/>
      <c r="AE248" s="1656" t="s">
        <v>289</v>
      </c>
      <c r="AF248" s="1550"/>
      <c r="AG248" s="1656" t="s">
        <v>29</v>
      </c>
      <c r="AH248" s="1550"/>
      <c r="AI248" s="1656" t="s">
        <v>30</v>
      </c>
      <c r="AJ248" s="1550"/>
      <c r="AK248" s="1656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16</v>
      </c>
      <c r="E250" s="139">
        <f>SUM(G250++I250+K250+M250+O250+Q250+S250+U250+W250+Y250+AA250+AC250+AE250+AG250+AI250+AK250)</f>
        <v>10</v>
      </c>
      <c r="F250" s="812">
        <f>SUM(H250++J250+L250+N250+P250+R250+T250+V250+X250+Z250+AB250+AD250+AF250+AH250+AJ250+AL250)</f>
        <v>6</v>
      </c>
      <c r="G250" s="716">
        <v>0</v>
      </c>
      <c r="H250" s="443">
        <v>1</v>
      </c>
      <c r="I250" s="818">
        <v>0</v>
      </c>
      <c r="J250" s="443">
        <v>0</v>
      </c>
      <c r="K250" s="818">
        <v>1</v>
      </c>
      <c r="L250" s="443">
        <v>1</v>
      </c>
      <c r="M250" s="818">
        <v>0</v>
      </c>
      <c r="N250" s="443">
        <v>0</v>
      </c>
      <c r="O250" s="818">
        <v>2</v>
      </c>
      <c r="P250" s="443">
        <v>0</v>
      </c>
      <c r="Q250" s="818">
        <v>0</v>
      </c>
      <c r="R250" s="443">
        <v>0</v>
      </c>
      <c r="S250" s="818">
        <v>0</v>
      </c>
      <c r="T250" s="819">
        <v>0</v>
      </c>
      <c r="U250" s="818">
        <v>4</v>
      </c>
      <c r="V250" s="819">
        <v>1</v>
      </c>
      <c r="W250" s="818">
        <v>1</v>
      </c>
      <c r="X250" s="819">
        <v>1</v>
      </c>
      <c r="Y250" s="818">
        <v>0</v>
      </c>
      <c r="Z250" s="819">
        <v>0</v>
      </c>
      <c r="AA250" s="818">
        <v>0</v>
      </c>
      <c r="AB250" s="819">
        <v>0</v>
      </c>
      <c r="AC250" s="818">
        <v>0</v>
      </c>
      <c r="AD250" s="819">
        <v>0</v>
      </c>
      <c r="AE250" s="818">
        <v>0</v>
      </c>
      <c r="AF250" s="819">
        <v>1</v>
      </c>
      <c r="AG250" s="818">
        <v>1</v>
      </c>
      <c r="AH250" s="819">
        <v>0</v>
      </c>
      <c r="AI250" s="818">
        <v>1</v>
      </c>
      <c r="AJ250" s="819">
        <v>1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1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89</v>
      </c>
      <c r="E251" s="109">
        <f t="shared" ref="E251:E287" si="210">SUM(G251++I251+K251+M251+O251+Q251+S251+U251+W251+Y251+AA251+AC251+AE251+AG251+AI251+AK251)</f>
        <v>47</v>
      </c>
      <c r="F251" s="78">
        <f t="shared" ref="F251:F287" si="211">SUM(H251++J251+L251+N251+P251+R251+T251+V251+X251+Z251+AB251+AD251+AF251+AH251+AJ251+AL251)</f>
        <v>42</v>
      </c>
      <c r="G251" s="451">
        <v>3</v>
      </c>
      <c r="H251" s="452">
        <v>2</v>
      </c>
      <c r="I251" s="453">
        <v>0</v>
      </c>
      <c r="J251" s="452">
        <v>1</v>
      </c>
      <c r="K251" s="453">
        <v>2</v>
      </c>
      <c r="L251" s="452">
        <v>1</v>
      </c>
      <c r="M251" s="453">
        <v>2</v>
      </c>
      <c r="N251" s="452">
        <v>1</v>
      </c>
      <c r="O251" s="453">
        <v>5</v>
      </c>
      <c r="P251" s="452">
        <v>2</v>
      </c>
      <c r="Q251" s="453">
        <v>1</v>
      </c>
      <c r="R251" s="452">
        <v>0</v>
      </c>
      <c r="S251" s="453">
        <v>7</v>
      </c>
      <c r="T251" s="454">
        <v>4</v>
      </c>
      <c r="U251" s="453">
        <v>7</v>
      </c>
      <c r="V251" s="454">
        <v>6</v>
      </c>
      <c r="W251" s="453">
        <v>1</v>
      </c>
      <c r="X251" s="454">
        <v>5</v>
      </c>
      <c r="Y251" s="453">
        <v>1</v>
      </c>
      <c r="Z251" s="454">
        <v>0</v>
      </c>
      <c r="AA251" s="453">
        <v>4</v>
      </c>
      <c r="AB251" s="454">
        <v>1</v>
      </c>
      <c r="AC251" s="453">
        <v>3</v>
      </c>
      <c r="AD251" s="454">
        <v>10</v>
      </c>
      <c r="AE251" s="453">
        <v>4</v>
      </c>
      <c r="AF251" s="454">
        <v>4</v>
      </c>
      <c r="AG251" s="453">
        <v>1</v>
      </c>
      <c r="AH251" s="454">
        <v>4</v>
      </c>
      <c r="AI251" s="453">
        <v>5</v>
      </c>
      <c r="AJ251" s="454">
        <v>0</v>
      </c>
      <c r="AK251" s="453">
        <v>1</v>
      </c>
      <c r="AL251" s="454">
        <v>1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13</v>
      </c>
      <c r="AU251" s="454">
        <v>0</v>
      </c>
      <c r="AV251" s="457"/>
      <c r="AW251" s="451">
        <v>2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108</v>
      </c>
      <c r="E252" s="139">
        <f t="shared" si="210"/>
        <v>50</v>
      </c>
      <c r="F252" s="812">
        <f t="shared" si="211"/>
        <v>58</v>
      </c>
      <c r="G252" s="716">
        <v>9</v>
      </c>
      <c r="H252" s="443">
        <v>8</v>
      </c>
      <c r="I252" s="818">
        <v>0</v>
      </c>
      <c r="J252" s="443">
        <v>0</v>
      </c>
      <c r="K252" s="818">
        <v>2</v>
      </c>
      <c r="L252" s="443">
        <v>0</v>
      </c>
      <c r="M252" s="818">
        <v>0</v>
      </c>
      <c r="N252" s="443">
        <v>0</v>
      </c>
      <c r="O252" s="818">
        <v>0</v>
      </c>
      <c r="P252" s="443">
        <v>2</v>
      </c>
      <c r="Q252" s="818">
        <v>2</v>
      </c>
      <c r="R252" s="443">
        <v>0</v>
      </c>
      <c r="S252" s="818">
        <v>1</v>
      </c>
      <c r="T252" s="819">
        <v>1</v>
      </c>
      <c r="U252" s="818">
        <v>5</v>
      </c>
      <c r="V252" s="819">
        <v>5</v>
      </c>
      <c r="W252" s="818">
        <v>13</v>
      </c>
      <c r="X252" s="819">
        <v>12</v>
      </c>
      <c r="Y252" s="818">
        <v>2</v>
      </c>
      <c r="Z252" s="819">
        <v>8</v>
      </c>
      <c r="AA252" s="818">
        <v>7</v>
      </c>
      <c r="AB252" s="819">
        <v>7</v>
      </c>
      <c r="AC252" s="818">
        <v>1</v>
      </c>
      <c r="AD252" s="819">
        <v>6</v>
      </c>
      <c r="AE252" s="818">
        <v>3</v>
      </c>
      <c r="AF252" s="819">
        <v>6</v>
      </c>
      <c r="AG252" s="818">
        <v>1</v>
      </c>
      <c r="AH252" s="819">
        <v>2</v>
      </c>
      <c r="AI252" s="818">
        <v>4</v>
      </c>
      <c r="AJ252" s="819">
        <v>0</v>
      </c>
      <c r="AK252" s="818">
        <v>0</v>
      </c>
      <c r="AL252" s="819">
        <v>1</v>
      </c>
      <c r="AM252" s="458">
        <v>0</v>
      </c>
      <c r="AN252" s="459">
        <v>0</v>
      </c>
      <c r="AO252" s="716">
        <v>0</v>
      </c>
      <c r="AP252" s="460">
        <v>0</v>
      </c>
      <c r="AQ252" s="818">
        <v>17</v>
      </c>
      <c r="AR252" s="461">
        <v>0</v>
      </c>
      <c r="AS252" s="447"/>
      <c r="AT252" s="462">
        <v>0</v>
      </c>
      <c r="AU252" s="463">
        <v>2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162</v>
      </c>
      <c r="E253" s="465">
        <f t="shared" si="210"/>
        <v>73</v>
      </c>
      <c r="F253" s="147">
        <f t="shared" si="211"/>
        <v>89</v>
      </c>
      <c r="G253" s="466">
        <v>5</v>
      </c>
      <c r="H253" s="467">
        <v>8</v>
      </c>
      <c r="I253" s="468">
        <v>0</v>
      </c>
      <c r="J253" s="467">
        <v>0</v>
      </c>
      <c r="K253" s="468">
        <v>0</v>
      </c>
      <c r="L253" s="467">
        <v>0</v>
      </c>
      <c r="M253" s="468">
        <v>0</v>
      </c>
      <c r="N253" s="467">
        <v>0</v>
      </c>
      <c r="O253" s="468">
        <v>3</v>
      </c>
      <c r="P253" s="467">
        <v>2</v>
      </c>
      <c r="Q253" s="468">
        <v>0</v>
      </c>
      <c r="R253" s="467">
        <v>1</v>
      </c>
      <c r="S253" s="468">
        <v>1</v>
      </c>
      <c r="T253" s="469">
        <v>3</v>
      </c>
      <c r="U253" s="468">
        <v>5</v>
      </c>
      <c r="V253" s="469">
        <v>8</v>
      </c>
      <c r="W253" s="468">
        <v>18</v>
      </c>
      <c r="X253" s="469">
        <v>21</v>
      </c>
      <c r="Y253" s="468">
        <v>8</v>
      </c>
      <c r="Z253" s="469">
        <v>7</v>
      </c>
      <c r="AA253" s="468">
        <v>16</v>
      </c>
      <c r="AB253" s="469">
        <v>15</v>
      </c>
      <c r="AC253" s="468">
        <v>1</v>
      </c>
      <c r="AD253" s="469">
        <v>9</v>
      </c>
      <c r="AE253" s="468">
        <v>7</v>
      </c>
      <c r="AF253" s="469">
        <v>11</v>
      </c>
      <c r="AG253" s="468">
        <v>3</v>
      </c>
      <c r="AH253" s="469">
        <v>0</v>
      </c>
      <c r="AI253" s="468">
        <v>3</v>
      </c>
      <c r="AJ253" s="469">
        <v>3</v>
      </c>
      <c r="AK253" s="468">
        <v>3</v>
      </c>
      <c r="AL253" s="469">
        <v>1</v>
      </c>
      <c r="AM253" s="470">
        <v>0</v>
      </c>
      <c r="AN253" s="471">
        <v>0</v>
      </c>
      <c r="AO253" s="446"/>
      <c r="AP253" s="447"/>
      <c r="AQ253" s="461">
        <v>23</v>
      </c>
      <c r="AR253" s="468">
        <v>0</v>
      </c>
      <c r="AS253" s="447"/>
      <c r="AT253" s="466">
        <v>0</v>
      </c>
      <c r="AU253" s="469">
        <v>0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101</v>
      </c>
      <c r="E254" s="465">
        <f t="shared" si="210"/>
        <v>49</v>
      </c>
      <c r="F254" s="147">
        <f t="shared" si="211"/>
        <v>52</v>
      </c>
      <c r="G254" s="466">
        <v>7</v>
      </c>
      <c r="H254" s="467">
        <v>8</v>
      </c>
      <c r="I254" s="468">
        <v>0</v>
      </c>
      <c r="J254" s="467">
        <v>0</v>
      </c>
      <c r="K254" s="468">
        <v>2</v>
      </c>
      <c r="L254" s="467">
        <v>0</v>
      </c>
      <c r="M254" s="468">
        <v>0</v>
      </c>
      <c r="N254" s="467">
        <v>0</v>
      </c>
      <c r="O254" s="468">
        <v>0</v>
      </c>
      <c r="P254" s="467">
        <v>3</v>
      </c>
      <c r="Q254" s="468">
        <v>2</v>
      </c>
      <c r="R254" s="467">
        <v>0</v>
      </c>
      <c r="S254" s="468">
        <v>1</v>
      </c>
      <c r="T254" s="469">
        <v>1</v>
      </c>
      <c r="U254" s="468">
        <v>5</v>
      </c>
      <c r="V254" s="469">
        <v>4</v>
      </c>
      <c r="W254" s="468">
        <v>13</v>
      </c>
      <c r="X254" s="469">
        <v>11</v>
      </c>
      <c r="Y254" s="468">
        <v>2</v>
      </c>
      <c r="Z254" s="469">
        <v>8</v>
      </c>
      <c r="AA254" s="468">
        <v>8</v>
      </c>
      <c r="AB254" s="469">
        <v>6</v>
      </c>
      <c r="AC254" s="468">
        <v>1</v>
      </c>
      <c r="AD254" s="469">
        <v>6</v>
      </c>
      <c r="AE254" s="468">
        <v>3</v>
      </c>
      <c r="AF254" s="469">
        <v>3</v>
      </c>
      <c r="AG254" s="468">
        <v>1</v>
      </c>
      <c r="AH254" s="469">
        <v>1</v>
      </c>
      <c r="AI254" s="468">
        <v>4</v>
      </c>
      <c r="AJ254" s="469">
        <v>0</v>
      </c>
      <c r="AK254" s="468">
        <v>0</v>
      </c>
      <c r="AL254" s="469">
        <v>1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0</v>
      </c>
      <c r="AU254" s="469">
        <v>2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67</v>
      </c>
      <c r="E255" s="465">
        <f t="shared" si="210"/>
        <v>27</v>
      </c>
      <c r="F255" s="147">
        <f t="shared" si="211"/>
        <v>40</v>
      </c>
      <c r="G255" s="473">
        <v>5</v>
      </c>
      <c r="H255" s="474">
        <v>7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2</v>
      </c>
      <c r="P255" s="474">
        <v>0</v>
      </c>
      <c r="Q255" s="475">
        <v>0</v>
      </c>
      <c r="R255" s="474">
        <v>0</v>
      </c>
      <c r="S255" s="475">
        <v>0</v>
      </c>
      <c r="T255" s="476">
        <v>1</v>
      </c>
      <c r="U255" s="475">
        <v>2</v>
      </c>
      <c r="V255" s="476">
        <v>3</v>
      </c>
      <c r="W255" s="475">
        <v>5</v>
      </c>
      <c r="X255" s="476">
        <v>12</v>
      </c>
      <c r="Y255" s="475">
        <v>3</v>
      </c>
      <c r="Z255" s="476">
        <v>2</v>
      </c>
      <c r="AA255" s="475">
        <v>3</v>
      </c>
      <c r="AB255" s="476">
        <v>6</v>
      </c>
      <c r="AC255" s="475">
        <v>1</v>
      </c>
      <c r="AD255" s="476">
        <v>1</v>
      </c>
      <c r="AE255" s="475">
        <v>2</v>
      </c>
      <c r="AF255" s="476">
        <v>4</v>
      </c>
      <c r="AG255" s="475">
        <v>1</v>
      </c>
      <c r="AH255" s="476">
        <v>1</v>
      </c>
      <c r="AI255" s="475">
        <v>2</v>
      </c>
      <c r="AJ255" s="476">
        <v>2</v>
      </c>
      <c r="AK255" s="475">
        <v>1</v>
      </c>
      <c r="AL255" s="476">
        <v>1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2</v>
      </c>
      <c r="E256" s="465">
        <f t="shared" si="210"/>
        <v>2</v>
      </c>
      <c r="F256" s="147">
        <f t="shared" si="211"/>
        <v>0</v>
      </c>
      <c r="G256" s="473">
        <v>0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0</v>
      </c>
      <c r="X256" s="476">
        <v>0</v>
      </c>
      <c r="Y256" s="475">
        <v>1</v>
      </c>
      <c r="Z256" s="476">
        <v>0</v>
      </c>
      <c r="AA256" s="475">
        <v>0</v>
      </c>
      <c r="AB256" s="476">
        <v>0</v>
      </c>
      <c r="AC256" s="475">
        <v>0</v>
      </c>
      <c r="AD256" s="476">
        <v>0</v>
      </c>
      <c r="AE256" s="475">
        <v>0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1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1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1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1</v>
      </c>
      <c r="G257" s="453">
        <v>0</v>
      </c>
      <c r="H257" s="452">
        <v>1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1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53</v>
      </c>
      <c r="E258" s="139">
        <f>SUM(O258+Q258+S258+U258+W258+Y258+AA258+AC258+AE258+AG258+AI258+AK258)</f>
        <v>19</v>
      </c>
      <c r="F258" s="812">
        <f>SUM(P258+R258+T258+V258+X258+Z258+AB258+AD258+AF258+AH258+AJ258+AL258)</f>
        <v>34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0</v>
      </c>
      <c r="R258" s="443">
        <v>0</v>
      </c>
      <c r="S258" s="818">
        <v>0</v>
      </c>
      <c r="T258" s="819">
        <v>0</v>
      </c>
      <c r="U258" s="818">
        <v>3</v>
      </c>
      <c r="V258" s="819">
        <v>3</v>
      </c>
      <c r="W258" s="818">
        <v>2</v>
      </c>
      <c r="X258" s="819">
        <v>3</v>
      </c>
      <c r="Y258" s="818">
        <v>1</v>
      </c>
      <c r="Z258" s="819">
        <v>0</v>
      </c>
      <c r="AA258" s="818">
        <v>3</v>
      </c>
      <c r="AB258" s="819">
        <v>8</v>
      </c>
      <c r="AC258" s="818">
        <v>3</v>
      </c>
      <c r="AD258" s="819">
        <v>6</v>
      </c>
      <c r="AE258" s="818">
        <v>4</v>
      </c>
      <c r="AF258" s="819">
        <v>11</v>
      </c>
      <c r="AG258" s="818">
        <v>2</v>
      </c>
      <c r="AH258" s="819">
        <v>2</v>
      </c>
      <c r="AI258" s="818">
        <v>1</v>
      </c>
      <c r="AJ258" s="819">
        <v>0</v>
      </c>
      <c r="AK258" s="818">
        <v>0</v>
      </c>
      <c r="AL258" s="819">
        <v>1</v>
      </c>
      <c r="AM258" s="458">
        <v>0</v>
      </c>
      <c r="AN258" s="459">
        <v>0</v>
      </c>
      <c r="AO258" s="716">
        <v>0</v>
      </c>
      <c r="AP258" s="460">
        <v>0</v>
      </c>
      <c r="AQ258" s="818">
        <v>15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84</v>
      </c>
      <c r="E259" s="465">
        <f>SUM(O259+Q259+S259+U259+W259+Y259+AA259+AC259+AE259+AG259+AI259+AK259)</f>
        <v>32</v>
      </c>
      <c r="F259" s="147">
        <f>SUM(N259+P259+R259+T259+V259+X259+Z259+AB259+AD259+AF259+AH259+AJ259+AL259)</f>
        <v>52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1</v>
      </c>
      <c r="R259" s="467">
        <v>0</v>
      </c>
      <c r="S259" s="468">
        <v>0</v>
      </c>
      <c r="T259" s="469">
        <v>0</v>
      </c>
      <c r="U259" s="468">
        <v>10</v>
      </c>
      <c r="V259" s="469">
        <v>2</v>
      </c>
      <c r="W259" s="468">
        <v>2</v>
      </c>
      <c r="X259" s="469">
        <v>7</v>
      </c>
      <c r="Y259" s="468">
        <v>1</v>
      </c>
      <c r="Z259" s="469">
        <v>6</v>
      </c>
      <c r="AA259" s="468">
        <v>4</v>
      </c>
      <c r="AB259" s="469">
        <v>8</v>
      </c>
      <c r="AC259" s="468">
        <v>4</v>
      </c>
      <c r="AD259" s="469">
        <v>13</v>
      </c>
      <c r="AE259" s="468">
        <v>6</v>
      </c>
      <c r="AF259" s="469">
        <v>13</v>
      </c>
      <c r="AG259" s="468">
        <v>3</v>
      </c>
      <c r="AH259" s="469">
        <v>2</v>
      </c>
      <c r="AI259" s="468">
        <v>0</v>
      </c>
      <c r="AJ259" s="469">
        <v>1</v>
      </c>
      <c r="AK259" s="468">
        <v>1</v>
      </c>
      <c r="AL259" s="469">
        <v>0</v>
      </c>
      <c r="AM259" s="470">
        <v>0</v>
      </c>
      <c r="AN259" s="471">
        <v>0</v>
      </c>
      <c r="AO259" s="446"/>
      <c r="AP259" s="447"/>
      <c r="AQ259" s="461">
        <v>18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45</v>
      </c>
      <c r="E260" s="465">
        <f>SUM(M260+O260+Q260+S260+U260+W260+Y260+AA260+AC260+AE260+AG260+AI260+AK260)</f>
        <v>17</v>
      </c>
      <c r="F260" s="147">
        <f>SUM(N260+P260+R260+T260+V260+X260+Z260+AB260+AD260+AF260+AH260+AJ260+AL260)</f>
        <v>28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4</v>
      </c>
      <c r="V260" s="469">
        <v>2</v>
      </c>
      <c r="W260" s="468">
        <v>1</v>
      </c>
      <c r="X260" s="469">
        <v>4</v>
      </c>
      <c r="Y260" s="468">
        <v>0</v>
      </c>
      <c r="Z260" s="469">
        <v>0</v>
      </c>
      <c r="AA260" s="468">
        <v>3</v>
      </c>
      <c r="AB260" s="469">
        <v>6</v>
      </c>
      <c r="AC260" s="468">
        <v>2</v>
      </c>
      <c r="AD260" s="469">
        <v>4</v>
      </c>
      <c r="AE260" s="468">
        <v>4</v>
      </c>
      <c r="AF260" s="469">
        <v>10</v>
      </c>
      <c r="AG260" s="468">
        <v>2</v>
      </c>
      <c r="AH260" s="469">
        <v>2</v>
      </c>
      <c r="AI260" s="468">
        <v>1</v>
      </c>
      <c r="AJ260" s="469">
        <v>0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42</v>
      </c>
      <c r="E261" s="465">
        <f>SUM(M261+O261+Q261+S261+U261+W261+Y261+AA261+AC261+AE261+AG261+AI261+AK261)</f>
        <v>13</v>
      </c>
      <c r="F261" s="147">
        <f>SUM(N261+P261+R261+T261+V261+X261+Z261+AB261+AD261+AF261+AH261+AJ261+AL261)</f>
        <v>29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2</v>
      </c>
      <c r="V261" s="476">
        <v>1</v>
      </c>
      <c r="W261" s="475">
        <v>1</v>
      </c>
      <c r="X261" s="476">
        <v>4</v>
      </c>
      <c r="Y261" s="475">
        <v>0</v>
      </c>
      <c r="Z261" s="476">
        <v>3</v>
      </c>
      <c r="AA261" s="475">
        <v>3</v>
      </c>
      <c r="AB261" s="476">
        <v>1</v>
      </c>
      <c r="AC261" s="475">
        <v>3</v>
      </c>
      <c r="AD261" s="476">
        <v>11</v>
      </c>
      <c r="AE261" s="475">
        <v>4</v>
      </c>
      <c r="AF261" s="476">
        <v>8</v>
      </c>
      <c r="AG261" s="475">
        <v>0</v>
      </c>
      <c r="AH261" s="476">
        <v>1</v>
      </c>
      <c r="AI261" s="475">
        <v>0</v>
      </c>
      <c r="AJ261" s="476">
        <v>0</v>
      </c>
      <c r="AK261" s="475">
        <v>0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7</v>
      </c>
      <c r="E262" s="465">
        <f>SUM(M262+O262+Q262+S262+U262+W262+Y262+AA262+AC262+AE262+AG262+AI262+AK262)</f>
        <v>1</v>
      </c>
      <c r="F262" s="147">
        <f>SUM(N262+P262+R262+T262+V262+X262+Z262+AB262+AD262+AF262+AH262+AJ262+AL262)</f>
        <v>6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1</v>
      </c>
      <c r="AA262" s="475">
        <v>0</v>
      </c>
      <c r="AB262" s="476">
        <v>1</v>
      </c>
      <c r="AC262" s="475">
        <v>0</v>
      </c>
      <c r="AD262" s="476">
        <v>1</v>
      </c>
      <c r="AE262" s="475">
        <v>0</v>
      </c>
      <c r="AF262" s="476">
        <v>2</v>
      </c>
      <c r="AG262" s="475">
        <v>1</v>
      </c>
      <c r="AH262" s="476">
        <v>0</v>
      </c>
      <c r="AI262" s="475">
        <v>0</v>
      </c>
      <c r="AJ262" s="476">
        <v>1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30</v>
      </c>
      <c r="E264" s="934">
        <f t="shared" si="210"/>
        <v>20</v>
      </c>
      <c r="F264" s="935">
        <f t="shared" si="211"/>
        <v>10</v>
      </c>
      <c r="G264" s="818">
        <v>1</v>
      </c>
      <c r="H264" s="443">
        <v>1</v>
      </c>
      <c r="I264" s="818">
        <v>2</v>
      </c>
      <c r="J264" s="443">
        <v>1</v>
      </c>
      <c r="K264" s="818">
        <v>2</v>
      </c>
      <c r="L264" s="443">
        <v>2</v>
      </c>
      <c r="M264" s="818">
        <v>2</v>
      </c>
      <c r="N264" s="443">
        <v>2</v>
      </c>
      <c r="O264" s="818">
        <v>2</v>
      </c>
      <c r="P264" s="443">
        <v>0</v>
      </c>
      <c r="Q264" s="818">
        <v>2</v>
      </c>
      <c r="R264" s="443">
        <v>0</v>
      </c>
      <c r="S264" s="818">
        <v>1</v>
      </c>
      <c r="T264" s="443">
        <v>2</v>
      </c>
      <c r="U264" s="818">
        <v>7</v>
      </c>
      <c r="V264" s="443">
        <v>1</v>
      </c>
      <c r="W264" s="818">
        <v>1</v>
      </c>
      <c r="X264" s="443">
        <v>1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0</v>
      </c>
      <c r="AP264" s="460">
        <v>0</v>
      </c>
      <c r="AQ264" s="818">
        <v>2</v>
      </c>
      <c r="AR264" s="461">
        <v>0</v>
      </c>
      <c r="AS264" s="461">
        <v>0</v>
      </c>
      <c r="AT264" s="462">
        <v>10</v>
      </c>
      <c r="AU264" s="463">
        <v>0</v>
      </c>
      <c r="AV264" s="447"/>
      <c r="AW264" s="462">
        <v>1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83</v>
      </c>
      <c r="E265" s="465">
        <f t="shared" si="210"/>
        <v>46</v>
      </c>
      <c r="F265" s="486">
        <f t="shared" si="211"/>
        <v>37</v>
      </c>
      <c r="G265" s="468">
        <v>1</v>
      </c>
      <c r="H265" s="467">
        <v>0</v>
      </c>
      <c r="I265" s="468">
        <v>1</v>
      </c>
      <c r="J265" s="467">
        <v>1</v>
      </c>
      <c r="K265" s="468">
        <v>7</v>
      </c>
      <c r="L265" s="467">
        <v>4</v>
      </c>
      <c r="M265" s="468">
        <v>4</v>
      </c>
      <c r="N265" s="467">
        <v>4</v>
      </c>
      <c r="O265" s="468">
        <v>6</v>
      </c>
      <c r="P265" s="467">
        <v>3</v>
      </c>
      <c r="Q265" s="468">
        <v>5</v>
      </c>
      <c r="R265" s="467">
        <v>5</v>
      </c>
      <c r="S265" s="468">
        <v>12</v>
      </c>
      <c r="T265" s="467">
        <v>11</v>
      </c>
      <c r="U265" s="468">
        <v>8</v>
      </c>
      <c r="V265" s="467">
        <v>7</v>
      </c>
      <c r="W265" s="468">
        <v>1</v>
      </c>
      <c r="X265" s="467">
        <v>2</v>
      </c>
      <c r="Y265" s="468">
        <v>1</v>
      </c>
      <c r="Z265" s="467">
        <v>0</v>
      </c>
      <c r="AA265" s="468">
        <v>0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23</v>
      </c>
      <c r="AR265" s="468">
        <v>0</v>
      </c>
      <c r="AS265" s="468">
        <v>0</v>
      </c>
      <c r="AT265" s="466">
        <v>17</v>
      </c>
      <c r="AU265" s="469">
        <v>0</v>
      </c>
      <c r="AV265" s="447"/>
      <c r="AW265" s="466">
        <v>0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31</v>
      </c>
      <c r="E266" s="465">
        <f t="shared" si="210"/>
        <v>20</v>
      </c>
      <c r="F266" s="486">
        <f t="shared" si="211"/>
        <v>11</v>
      </c>
      <c r="G266" s="468">
        <v>1</v>
      </c>
      <c r="H266" s="467">
        <v>1</v>
      </c>
      <c r="I266" s="468">
        <v>0</v>
      </c>
      <c r="J266" s="467">
        <v>2</v>
      </c>
      <c r="K266" s="468">
        <v>2</v>
      </c>
      <c r="L266" s="467">
        <v>2</v>
      </c>
      <c r="M266" s="468">
        <v>2</v>
      </c>
      <c r="N266" s="467">
        <v>3</v>
      </c>
      <c r="O266" s="468">
        <v>3</v>
      </c>
      <c r="P266" s="467">
        <v>1</v>
      </c>
      <c r="Q266" s="468">
        <v>3</v>
      </c>
      <c r="R266" s="467">
        <v>0</v>
      </c>
      <c r="S266" s="468">
        <v>2</v>
      </c>
      <c r="T266" s="467">
        <v>1</v>
      </c>
      <c r="U266" s="468">
        <v>6</v>
      </c>
      <c r="V266" s="467">
        <v>1</v>
      </c>
      <c r="W266" s="468">
        <v>1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9</v>
      </c>
      <c r="AU266" s="469">
        <v>0</v>
      </c>
      <c r="AV266" s="447"/>
      <c r="AW266" s="466">
        <v>3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25</v>
      </c>
      <c r="E267" s="465">
        <f t="shared" si="210"/>
        <v>17</v>
      </c>
      <c r="F267" s="486">
        <f t="shared" si="211"/>
        <v>8</v>
      </c>
      <c r="G267" s="475">
        <v>1</v>
      </c>
      <c r="H267" s="474">
        <v>1</v>
      </c>
      <c r="I267" s="475">
        <v>0</v>
      </c>
      <c r="J267" s="474">
        <v>1</v>
      </c>
      <c r="K267" s="475">
        <v>2</v>
      </c>
      <c r="L267" s="474">
        <v>1</v>
      </c>
      <c r="M267" s="475">
        <v>2</v>
      </c>
      <c r="N267" s="474">
        <v>0</v>
      </c>
      <c r="O267" s="475">
        <v>3</v>
      </c>
      <c r="P267" s="474">
        <v>1</v>
      </c>
      <c r="Q267" s="475">
        <v>1</v>
      </c>
      <c r="R267" s="474">
        <v>0</v>
      </c>
      <c r="S267" s="475">
        <v>3</v>
      </c>
      <c r="T267" s="474">
        <v>1</v>
      </c>
      <c r="U267" s="475">
        <v>3</v>
      </c>
      <c r="V267" s="474">
        <v>2</v>
      </c>
      <c r="W267" s="475">
        <v>1</v>
      </c>
      <c r="X267" s="474">
        <v>1</v>
      </c>
      <c r="Y267" s="475">
        <v>1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3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10</v>
      </c>
      <c r="E268" s="465">
        <f t="shared" si="210"/>
        <v>6</v>
      </c>
      <c r="F268" s="147">
        <f t="shared" si="211"/>
        <v>4</v>
      </c>
      <c r="G268" s="473">
        <v>0</v>
      </c>
      <c r="H268" s="474">
        <v>0</v>
      </c>
      <c r="I268" s="475">
        <v>0</v>
      </c>
      <c r="J268" s="474">
        <v>0</v>
      </c>
      <c r="K268" s="475">
        <v>1</v>
      </c>
      <c r="L268" s="474">
        <v>0</v>
      </c>
      <c r="M268" s="475">
        <v>0</v>
      </c>
      <c r="N268" s="474">
        <v>0</v>
      </c>
      <c r="O268" s="475">
        <v>2</v>
      </c>
      <c r="P268" s="474">
        <v>0</v>
      </c>
      <c r="Q268" s="475">
        <v>0</v>
      </c>
      <c r="R268" s="474">
        <v>1</v>
      </c>
      <c r="S268" s="475">
        <v>3</v>
      </c>
      <c r="T268" s="474">
        <v>1</v>
      </c>
      <c r="U268" s="475">
        <v>0</v>
      </c>
      <c r="V268" s="474">
        <v>2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2</v>
      </c>
      <c r="AU268" s="476">
        <v>0</v>
      </c>
      <c r="AV268" s="480"/>
      <c r="AW268" s="473">
        <v>1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1</v>
      </c>
      <c r="E269" s="109">
        <f>SUM(+I269+K269+M269+O269+Q269+S269+U269+W269+Y269+AA269+AC269+AE269+AG269+AI269+AK269)</f>
        <v>1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1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40</v>
      </c>
      <c r="E270" s="139">
        <f>SUM(G270++I270+K270+M270+O270+Q270+S270+U270+W270+Y270+AA270+AC270+AE270+AG270+AI270+AK270)</f>
        <v>20</v>
      </c>
      <c r="F270" s="812">
        <f t="shared" si="211"/>
        <v>20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1</v>
      </c>
      <c r="R270" s="460">
        <v>0</v>
      </c>
      <c r="S270" s="461">
        <v>1</v>
      </c>
      <c r="T270" s="463">
        <v>0</v>
      </c>
      <c r="U270" s="461">
        <v>8</v>
      </c>
      <c r="V270" s="463">
        <v>14</v>
      </c>
      <c r="W270" s="818">
        <v>10</v>
      </c>
      <c r="X270" s="819">
        <v>5</v>
      </c>
      <c r="Y270" s="818">
        <v>0</v>
      </c>
      <c r="Z270" s="819">
        <v>1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0</v>
      </c>
      <c r="AP270" s="460">
        <v>0</v>
      </c>
      <c r="AQ270" s="818">
        <v>2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245</v>
      </c>
      <c r="E271" s="465">
        <f t="shared" si="210"/>
        <v>122</v>
      </c>
      <c r="F271" s="147">
        <f t="shared" si="211"/>
        <v>123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7</v>
      </c>
      <c r="T271" s="469">
        <v>1</v>
      </c>
      <c r="U271" s="468">
        <v>30</v>
      </c>
      <c r="V271" s="469">
        <v>38</v>
      </c>
      <c r="W271" s="468">
        <v>64</v>
      </c>
      <c r="X271" s="469">
        <v>62</v>
      </c>
      <c r="Y271" s="468">
        <v>16</v>
      </c>
      <c r="Z271" s="469">
        <v>13</v>
      </c>
      <c r="AA271" s="468">
        <v>5</v>
      </c>
      <c r="AB271" s="469">
        <v>8</v>
      </c>
      <c r="AC271" s="468">
        <v>0</v>
      </c>
      <c r="AD271" s="469">
        <v>0</v>
      </c>
      <c r="AE271" s="468">
        <v>0</v>
      </c>
      <c r="AF271" s="469">
        <v>1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26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27</v>
      </c>
      <c r="E272" s="465">
        <f t="shared" si="210"/>
        <v>12</v>
      </c>
      <c r="F272" s="147">
        <f t="shared" si="211"/>
        <v>15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1</v>
      </c>
      <c r="T272" s="469">
        <v>0</v>
      </c>
      <c r="U272" s="468">
        <v>5</v>
      </c>
      <c r="V272" s="469">
        <v>8</v>
      </c>
      <c r="W272" s="468">
        <v>5</v>
      </c>
      <c r="X272" s="469">
        <v>6</v>
      </c>
      <c r="Y272" s="468">
        <v>1</v>
      </c>
      <c r="Z272" s="469">
        <v>1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5</v>
      </c>
      <c r="E273" s="489">
        <f t="shared" si="210"/>
        <v>2</v>
      </c>
      <c r="F273" s="490">
        <f t="shared" si="211"/>
        <v>3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1</v>
      </c>
      <c r="V273" s="476">
        <v>1</v>
      </c>
      <c r="W273" s="475">
        <v>1</v>
      </c>
      <c r="X273" s="476">
        <v>1</v>
      </c>
      <c r="Y273" s="475">
        <v>0</v>
      </c>
      <c r="Z273" s="476">
        <v>1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5</v>
      </c>
      <c r="E274" s="465">
        <f t="shared" si="210"/>
        <v>2</v>
      </c>
      <c r="F274" s="486">
        <f t="shared" si="211"/>
        <v>3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0</v>
      </c>
      <c r="X274" s="476">
        <v>2</v>
      </c>
      <c r="Y274" s="475">
        <v>2</v>
      </c>
      <c r="Z274" s="476">
        <v>1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13</v>
      </c>
      <c r="E276" s="139">
        <f t="shared" si="210"/>
        <v>7</v>
      </c>
      <c r="F276" s="140">
        <f t="shared" si="211"/>
        <v>6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1</v>
      </c>
      <c r="O276" s="461">
        <v>0</v>
      </c>
      <c r="P276" s="460">
        <v>1</v>
      </c>
      <c r="Q276" s="461">
        <v>0</v>
      </c>
      <c r="R276" s="460">
        <v>0</v>
      </c>
      <c r="S276" s="461">
        <v>0</v>
      </c>
      <c r="T276" s="463">
        <v>1</v>
      </c>
      <c r="U276" s="461">
        <v>4</v>
      </c>
      <c r="V276" s="463">
        <v>2</v>
      </c>
      <c r="W276" s="461">
        <v>3</v>
      </c>
      <c r="X276" s="463">
        <v>1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>
        <v>0</v>
      </c>
      <c r="AN276" s="819">
        <v>0</v>
      </c>
      <c r="AO276" s="716">
        <v>0</v>
      </c>
      <c r="AP276" s="460">
        <v>0</v>
      </c>
      <c r="AQ276" s="818">
        <v>0</v>
      </c>
      <c r="AR276" s="461">
        <v>0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43</v>
      </c>
      <c r="E277" s="489">
        <f t="shared" si="210"/>
        <v>25</v>
      </c>
      <c r="F277" s="494">
        <f t="shared" si="211"/>
        <v>18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1</v>
      </c>
      <c r="T277" s="469">
        <v>3</v>
      </c>
      <c r="U277" s="468">
        <v>14</v>
      </c>
      <c r="V277" s="469">
        <v>8</v>
      </c>
      <c r="W277" s="468">
        <v>10</v>
      </c>
      <c r="X277" s="469">
        <v>6</v>
      </c>
      <c r="Y277" s="468">
        <v>0</v>
      </c>
      <c r="Z277" s="469">
        <v>1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6</v>
      </c>
      <c r="E278" s="465">
        <f t="shared" si="210"/>
        <v>2</v>
      </c>
      <c r="F278" s="486">
        <f t="shared" si="211"/>
        <v>4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2</v>
      </c>
      <c r="V278" s="469">
        <v>4</v>
      </c>
      <c r="W278" s="468">
        <v>0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5</v>
      </c>
      <c r="E279" s="465">
        <f t="shared" si="210"/>
        <v>2</v>
      </c>
      <c r="F279" s="486">
        <f t="shared" si="211"/>
        <v>3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1</v>
      </c>
      <c r="V279" s="476">
        <v>0</v>
      </c>
      <c r="W279" s="468">
        <v>1</v>
      </c>
      <c r="X279" s="469">
        <v>2</v>
      </c>
      <c r="Y279" s="468">
        <v>0</v>
      </c>
      <c r="Z279" s="469">
        <v>1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48</v>
      </c>
      <c r="E282" s="934">
        <f t="shared" si="210"/>
        <v>17</v>
      </c>
      <c r="F282" s="502">
        <f t="shared" si="211"/>
        <v>31</v>
      </c>
      <c r="G282" s="462">
        <v>0</v>
      </c>
      <c r="H282" s="460">
        <v>0</v>
      </c>
      <c r="I282" s="461">
        <v>1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1</v>
      </c>
      <c r="V282" s="463">
        <v>2</v>
      </c>
      <c r="W282" s="461">
        <v>3</v>
      </c>
      <c r="X282" s="463">
        <v>0</v>
      </c>
      <c r="Y282" s="461">
        <v>1</v>
      </c>
      <c r="Z282" s="463">
        <v>2</v>
      </c>
      <c r="AA282" s="461">
        <v>0</v>
      </c>
      <c r="AB282" s="463">
        <v>2</v>
      </c>
      <c r="AC282" s="461">
        <v>1</v>
      </c>
      <c r="AD282" s="463">
        <v>9</v>
      </c>
      <c r="AE282" s="461">
        <v>2</v>
      </c>
      <c r="AF282" s="463">
        <v>5</v>
      </c>
      <c r="AG282" s="461">
        <v>2</v>
      </c>
      <c r="AH282" s="463">
        <v>6</v>
      </c>
      <c r="AI282" s="461">
        <v>5</v>
      </c>
      <c r="AJ282" s="463">
        <v>5</v>
      </c>
      <c r="AK282" s="461">
        <v>1</v>
      </c>
      <c r="AL282" s="463">
        <v>0</v>
      </c>
      <c r="AM282" s="458">
        <v>0</v>
      </c>
      <c r="AN282" s="459">
        <v>0</v>
      </c>
      <c r="AO282" s="462">
        <v>0</v>
      </c>
      <c r="AP282" s="460">
        <v>0</v>
      </c>
      <c r="AQ282" s="818">
        <v>5</v>
      </c>
      <c r="AR282" s="461">
        <v>0</v>
      </c>
      <c r="AS282" s="447"/>
      <c r="AT282" s="462">
        <v>1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177</v>
      </c>
      <c r="E283" s="465">
        <f t="shared" si="210"/>
        <v>54</v>
      </c>
      <c r="F283" s="486">
        <f t="shared" si="211"/>
        <v>123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5</v>
      </c>
      <c r="V283" s="469">
        <v>1</v>
      </c>
      <c r="W283" s="468">
        <v>6</v>
      </c>
      <c r="X283" s="469">
        <v>6</v>
      </c>
      <c r="Y283" s="468">
        <v>0</v>
      </c>
      <c r="Z283" s="469">
        <v>5</v>
      </c>
      <c r="AA283" s="468">
        <v>2</v>
      </c>
      <c r="AB283" s="469">
        <v>8</v>
      </c>
      <c r="AC283" s="468">
        <v>4</v>
      </c>
      <c r="AD283" s="469">
        <v>27</v>
      </c>
      <c r="AE283" s="468">
        <v>13</v>
      </c>
      <c r="AF283" s="469">
        <v>33</v>
      </c>
      <c r="AG283" s="468">
        <v>9</v>
      </c>
      <c r="AH283" s="469">
        <v>21</v>
      </c>
      <c r="AI283" s="468">
        <v>13</v>
      </c>
      <c r="AJ283" s="469">
        <v>19</v>
      </c>
      <c r="AK283" s="468">
        <v>2</v>
      </c>
      <c r="AL283" s="469">
        <v>3</v>
      </c>
      <c r="AM283" s="470">
        <v>1</v>
      </c>
      <c r="AN283" s="471">
        <v>0</v>
      </c>
      <c r="AO283" s="446"/>
      <c r="AP283" s="447"/>
      <c r="AQ283" s="461">
        <v>25</v>
      </c>
      <c r="AR283" s="468">
        <v>0</v>
      </c>
      <c r="AS283" s="447"/>
      <c r="AT283" s="466">
        <v>1</v>
      </c>
      <c r="AU283" s="469">
        <v>1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47</v>
      </c>
      <c r="E284" s="465">
        <f t="shared" si="210"/>
        <v>16</v>
      </c>
      <c r="F284" s="486">
        <f t="shared" si="211"/>
        <v>31</v>
      </c>
      <c r="G284" s="468">
        <v>0</v>
      </c>
      <c r="H284" s="467">
        <v>0</v>
      </c>
      <c r="I284" s="468">
        <v>1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1</v>
      </c>
      <c r="V284" s="469">
        <v>2</v>
      </c>
      <c r="W284" s="468">
        <v>3</v>
      </c>
      <c r="X284" s="469">
        <v>0</v>
      </c>
      <c r="Y284" s="468">
        <v>1</v>
      </c>
      <c r="Z284" s="469">
        <v>2</v>
      </c>
      <c r="AA284" s="468">
        <v>0</v>
      </c>
      <c r="AB284" s="469">
        <v>2</v>
      </c>
      <c r="AC284" s="468">
        <v>1</v>
      </c>
      <c r="AD284" s="469">
        <v>9</v>
      </c>
      <c r="AE284" s="468">
        <v>2</v>
      </c>
      <c r="AF284" s="469">
        <v>5</v>
      </c>
      <c r="AG284" s="468">
        <v>2</v>
      </c>
      <c r="AH284" s="469">
        <v>5</v>
      </c>
      <c r="AI284" s="468">
        <v>4</v>
      </c>
      <c r="AJ284" s="469">
        <v>6</v>
      </c>
      <c r="AK284" s="468">
        <v>1</v>
      </c>
      <c r="AL284" s="469">
        <v>0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1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37</v>
      </c>
      <c r="E285" s="489">
        <f t="shared" si="210"/>
        <v>15</v>
      </c>
      <c r="F285" s="494">
        <f>SUM(H285++J285+L285+N285+P285+R285+T285+V285+X285+Z285+AB285+AD285+AF285+AH285+AJ285+AL285)</f>
        <v>22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0</v>
      </c>
      <c r="V285" s="476">
        <v>0</v>
      </c>
      <c r="W285" s="475">
        <v>2</v>
      </c>
      <c r="X285" s="476">
        <v>2</v>
      </c>
      <c r="Y285" s="475">
        <v>0</v>
      </c>
      <c r="Z285" s="476">
        <v>1</v>
      </c>
      <c r="AA285" s="475">
        <v>1</v>
      </c>
      <c r="AB285" s="476">
        <v>0</v>
      </c>
      <c r="AC285" s="475">
        <v>2</v>
      </c>
      <c r="AD285" s="476">
        <v>3</v>
      </c>
      <c r="AE285" s="475">
        <v>4</v>
      </c>
      <c r="AF285" s="476">
        <v>6</v>
      </c>
      <c r="AG285" s="475">
        <v>3</v>
      </c>
      <c r="AH285" s="476">
        <v>6</v>
      </c>
      <c r="AI285" s="475">
        <v>2</v>
      </c>
      <c r="AJ285" s="476">
        <v>3</v>
      </c>
      <c r="AK285" s="475">
        <v>1</v>
      </c>
      <c r="AL285" s="476">
        <v>1</v>
      </c>
      <c r="AM285" s="477">
        <v>1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1</v>
      </c>
      <c r="AU285" s="476">
        <v>1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26</v>
      </c>
      <c r="E286" s="465">
        <f t="shared" si="210"/>
        <v>5</v>
      </c>
      <c r="F286" s="486">
        <f t="shared" si="211"/>
        <v>21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1</v>
      </c>
      <c r="X286" s="476">
        <v>3</v>
      </c>
      <c r="Y286" s="475">
        <v>0</v>
      </c>
      <c r="Z286" s="476">
        <v>3</v>
      </c>
      <c r="AA286" s="475">
        <v>0</v>
      </c>
      <c r="AB286" s="476">
        <v>1</v>
      </c>
      <c r="AC286" s="475">
        <v>0</v>
      </c>
      <c r="AD286" s="476">
        <v>3</v>
      </c>
      <c r="AE286" s="475">
        <v>2</v>
      </c>
      <c r="AF286" s="476">
        <v>7</v>
      </c>
      <c r="AG286" s="475">
        <v>0</v>
      </c>
      <c r="AH286" s="476">
        <v>0</v>
      </c>
      <c r="AI286" s="475">
        <v>1</v>
      </c>
      <c r="AJ286" s="476">
        <v>1</v>
      </c>
      <c r="AK286" s="475">
        <v>1</v>
      </c>
      <c r="AL286" s="476">
        <v>3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1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21</v>
      </c>
      <c r="E288" s="139">
        <f>SUM(W288+Y288+AA288+AC288+AE288+AG288+AI288+AK288)</f>
        <v>2</v>
      </c>
      <c r="F288" s="812">
        <f>SUM(X288+Z288+AB288+AD288+AF288+AH288+AJ288+AL288)</f>
        <v>19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0</v>
      </c>
      <c r="X288" s="819">
        <v>0</v>
      </c>
      <c r="Y288" s="818">
        <v>0</v>
      </c>
      <c r="Z288" s="819">
        <v>0</v>
      </c>
      <c r="AA288" s="818">
        <v>0</v>
      </c>
      <c r="AB288" s="819">
        <v>1</v>
      </c>
      <c r="AC288" s="818">
        <v>0</v>
      </c>
      <c r="AD288" s="819">
        <v>6</v>
      </c>
      <c r="AE288" s="818">
        <v>2</v>
      </c>
      <c r="AF288" s="819">
        <v>5</v>
      </c>
      <c r="AG288" s="818">
        <v>0</v>
      </c>
      <c r="AH288" s="819">
        <v>4</v>
      </c>
      <c r="AI288" s="818">
        <v>0</v>
      </c>
      <c r="AJ288" s="819">
        <v>2</v>
      </c>
      <c r="AK288" s="818">
        <v>0</v>
      </c>
      <c r="AL288" s="819">
        <v>1</v>
      </c>
      <c r="AM288" s="458">
        <v>0</v>
      </c>
      <c r="AN288" s="459">
        <v>0</v>
      </c>
      <c r="AO288" s="716">
        <v>0</v>
      </c>
      <c r="AP288" s="460">
        <v>0</v>
      </c>
      <c r="AQ288" s="818">
        <v>7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43</v>
      </c>
      <c r="E289" s="465">
        <f t="shared" ref="E289:F293" si="234">SUM(W289+Y289+AA289+AC289+AE289+AG289+AI289+AK289)</f>
        <v>15</v>
      </c>
      <c r="F289" s="486">
        <f t="shared" si="234"/>
        <v>28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1</v>
      </c>
      <c r="Y289" s="468">
        <v>0</v>
      </c>
      <c r="Z289" s="469">
        <v>4</v>
      </c>
      <c r="AA289" s="468">
        <v>2</v>
      </c>
      <c r="AB289" s="469">
        <v>6</v>
      </c>
      <c r="AC289" s="468">
        <v>0</v>
      </c>
      <c r="AD289" s="469">
        <v>4</v>
      </c>
      <c r="AE289" s="468">
        <v>6</v>
      </c>
      <c r="AF289" s="469">
        <v>8</v>
      </c>
      <c r="AG289" s="468">
        <v>3</v>
      </c>
      <c r="AH289" s="469">
        <v>2</v>
      </c>
      <c r="AI289" s="468">
        <v>1</v>
      </c>
      <c r="AJ289" s="469">
        <v>2</v>
      </c>
      <c r="AK289" s="468">
        <v>1</v>
      </c>
      <c r="AL289" s="469">
        <v>1</v>
      </c>
      <c r="AM289" s="470">
        <v>0</v>
      </c>
      <c r="AN289" s="471">
        <v>0</v>
      </c>
      <c r="AO289" s="446"/>
      <c r="AP289" s="447"/>
      <c r="AQ289" s="461">
        <v>9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18</v>
      </c>
      <c r="E290" s="465">
        <f t="shared" si="234"/>
        <v>2</v>
      </c>
      <c r="F290" s="486">
        <f t="shared" si="234"/>
        <v>16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0</v>
      </c>
      <c r="Y290" s="468">
        <v>0</v>
      </c>
      <c r="Z290" s="469">
        <v>0</v>
      </c>
      <c r="AA290" s="468">
        <v>0</v>
      </c>
      <c r="AB290" s="469">
        <v>0</v>
      </c>
      <c r="AC290" s="468">
        <v>0</v>
      </c>
      <c r="AD290" s="469">
        <v>5</v>
      </c>
      <c r="AE290" s="468">
        <v>2</v>
      </c>
      <c r="AF290" s="469">
        <v>4</v>
      </c>
      <c r="AG290" s="468">
        <v>0</v>
      </c>
      <c r="AH290" s="469">
        <v>4</v>
      </c>
      <c r="AI290" s="468">
        <v>0</v>
      </c>
      <c r="AJ290" s="469">
        <v>2</v>
      </c>
      <c r="AK290" s="468">
        <v>0</v>
      </c>
      <c r="AL290" s="469">
        <v>1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7</v>
      </c>
      <c r="E291" s="465">
        <f t="shared" si="234"/>
        <v>2</v>
      </c>
      <c r="F291" s="486">
        <f t="shared" si="234"/>
        <v>5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0</v>
      </c>
      <c r="X291" s="476">
        <v>0</v>
      </c>
      <c r="Y291" s="475">
        <v>0</v>
      </c>
      <c r="Z291" s="476">
        <v>1</v>
      </c>
      <c r="AA291" s="475">
        <v>0</v>
      </c>
      <c r="AB291" s="476">
        <v>1</v>
      </c>
      <c r="AC291" s="475">
        <v>0</v>
      </c>
      <c r="AD291" s="476">
        <v>0</v>
      </c>
      <c r="AE291" s="475">
        <v>1</v>
      </c>
      <c r="AF291" s="476">
        <v>0</v>
      </c>
      <c r="AG291" s="475">
        <v>0</v>
      </c>
      <c r="AH291" s="476">
        <v>1</v>
      </c>
      <c r="AI291" s="475">
        <v>1</v>
      </c>
      <c r="AJ291" s="476">
        <v>1</v>
      </c>
      <c r="AK291" s="475">
        <v>0</v>
      </c>
      <c r="AL291" s="476">
        <v>1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5</v>
      </c>
      <c r="E292" s="465">
        <f t="shared" si="234"/>
        <v>1</v>
      </c>
      <c r="F292" s="486">
        <f t="shared" si="234"/>
        <v>4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0</v>
      </c>
      <c r="AD292" s="476">
        <v>1</v>
      </c>
      <c r="AE292" s="475">
        <v>1</v>
      </c>
      <c r="AF292" s="476">
        <v>3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19</v>
      </c>
      <c r="E294" s="139">
        <f>SUM(O294+Q294+S294+U294+W294+Y294+AA294+AC294+AE294+AG294+AI294+AK294)</f>
        <v>8</v>
      </c>
      <c r="F294" s="812">
        <f>SUM(P294+R294+T294+V294+X294+Z294+AB294+AD294+AF294+AH294+AJ294+AL294)</f>
        <v>11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1</v>
      </c>
      <c r="AD294" s="463">
        <v>1</v>
      </c>
      <c r="AE294" s="461">
        <v>0</v>
      </c>
      <c r="AF294" s="463">
        <v>2</v>
      </c>
      <c r="AG294" s="461">
        <v>1</v>
      </c>
      <c r="AH294" s="463">
        <v>0</v>
      </c>
      <c r="AI294" s="461">
        <v>5</v>
      </c>
      <c r="AJ294" s="463">
        <v>4</v>
      </c>
      <c r="AK294" s="461">
        <v>1</v>
      </c>
      <c r="AL294" s="463">
        <v>4</v>
      </c>
      <c r="AM294" s="458">
        <v>0</v>
      </c>
      <c r="AN294" s="459">
        <v>0</v>
      </c>
      <c r="AO294" s="462">
        <v>0</v>
      </c>
      <c r="AP294" s="460">
        <v>0</v>
      </c>
      <c r="AQ294" s="818">
        <v>4</v>
      </c>
      <c r="AR294" s="461">
        <v>0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81</v>
      </c>
      <c r="E295" s="465">
        <f t="shared" ref="E295:F296" si="236">SUM(O295+Q295+S295+U295+W295+Y295+AA295+AC295+AE295+AG295+AI295+AK295)</f>
        <v>39</v>
      </c>
      <c r="F295" s="147">
        <f t="shared" si="236"/>
        <v>42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0</v>
      </c>
      <c r="AD295" s="469">
        <v>1</v>
      </c>
      <c r="AE295" s="468">
        <v>8</v>
      </c>
      <c r="AF295" s="469">
        <v>4</v>
      </c>
      <c r="AG295" s="468">
        <v>2</v>
      </c>
      <c r="AH295" s="469">
        <v>6</v>
      </c>
      <c r="AI295" s="468">
        <v>18</v>
      </c>
      <c r="AJ295" s="469">
        <v>19</v>
      </c>
      <c r="AK295" s="468">
        <v>11</v>
      </c>
      <c r="AL295" s="469">
        <v>12</v>
      </c>
      <c r="AM295" s="470">
        <v>0</v>
      </c>
      <c r="AN295" s="471">
        <v>0</v>
      </c>
      <c r="AO295" s="446"/>
      <c r="AP295" s="447"/>
      <c r="AQ295" s="461">
        <v>17</v>
      </c>
      <c r="AR295" s="468">
        <v>0</v>
      </c>
      <c r="AS295" s="447"/>
      <c r="AT295" s="466">
        <v>8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18</v>
      </c>
      <c r="E296" s="465">
        <f t="shared" si="236"/>
        <v>7</v>
      </c>
      <c r="F296" s="147">
        <f t="shared" si="236"/>
        <v>11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0</v>
      </c>
      <c r="AD296" s="469">
        <v>1</v>
      </c>
      <c r="AE296" s="468">
        <v>0</v>
      </c>
      <c r="AF296" s="469">
        <v>2</v>
      </c>
      <c r="AG296" s="468">
        <v>1</v>
      </c>
      <c r="AH296" s="469">
        <v>0</v>
      </c>
      <c r="AI296" s="468">
        <v>5</v>
      </c>
      <c r="AJ296" s="469">
        <v>4</v>
      </c>
      <c r="AK296" s="468">
        <v>1</v>
      </c>
      <c r="AL296" s="469">
        <v>4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0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43</v>
      </c>
      <c r="E297" s="465">
        <f>SUM(O297+Q297+S297+U297+W297+Y297+AA297+AC297+AE297+AG297+AI297+AK297)</f>
        <v>17</v>
      </c>
      <c r="F297" s="147">
        <f>SUM(+P297+R297+T297+V297+X297+Z297+AB297+AD297+AF297+AH297+AJ297+AL297)</f>
        <v>26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1</v>
      </c>
      <c r="AC297" s="475">
        <v>1</v>
      </c>
      <c r="AD297" s="476">
        <v>1</v>
      </c>
      <c r="AE297" s="475">
        <v>6</v>
      </c>
      <c r="AF297" s="476">
        <v>4</v>
      </c>
      <c r="AG297" s="475">
        <v>2</v>
      </c>
      <c r="AH297" s="476">
        <v>4</v>
      </c>
      <c r="AI297" s="475">
        <v>3</v>
      </c>
      <c r="AJ297" s="476">
        <v>7</v>
      </c>
      <c r="AK297" s="475">
        <v>5</v>
      </c>
      <c r="AL297" s="476">
        <v>9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6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21</v>
      </c>
      <c r="E298" s="465">
        <f>SUM(O298+Q298+S298+U298+W298+Y298+AA298+AC298+AE298+AG298+AI298+AK298)</f>
        <v>4</v>
      </c>
      <c r="F298" s="147">
        <f>SUM(P298+R298+T298+V298+X298+Z298+AB298+AD298+AF298+AH298+AJ298+AL298)</f>
        <v>17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1</v>
      </c>
      <c r="AE298" s="475">
        <v>0</v>
      </c>
      <c r="AF298" s="476">
        <v>0</v>
      </c>
      <c r="AG298" s="475">
        <v>0</v>
      </c>
      <c r="AH298" s="476">
        <v>2</v>
      </c>
      <c r="AI298" s="475">
        <v>1</v>
      </c>
      <c r="AJ298" s="476">
        <v>7</v>
      </c>
      <c r="AK298" s="475">
        <v>3</v>
      </c>
      <c r="AL298" s="476">
        <v>7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2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1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1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1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>
        <v>0</v>
      </c>
      <c r="AN300" s="459">
        <v>0</v>
      </c>
      <c r="AO300" s="462"/>
      <c r="AP300" s="460"/>
      <c r="AQ300" s="818"/>
      <c r="AR300" s="461">
        <v>0</v>
      </c>
      <c r="AS300" s="447"/>
      <c r="AT300" s="462">
        <v>0</v>
      </c>
      <c r="AU300" s="463">
        <v>0</v>
      </c>
      <c r="AV300" s="447"/>
      <c r="AW300" s="462">
        <v>0</v>
      </c>
      <c r="AX300" s="463">
        <v>0</v>
      </c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>
        <v>0</v>
      </c>
      <c r="AN301" s="471">
        <v>0</v>
      </c>
      <c r="AO301" s="446"/>
      <c r="AP301" s="447"/>
      <c r="AQ301" s="461"/>
      <c r="AR301" s="468">
        <v>0</v>
      </c>
      <c r="AS301" s="447"/>
      <c r="AT301" s="466">
        <v>0</v>
      </c>
      <c r="AU301" s="469">
        <v>0</v>
      </c>
      <c r="AV301" s="447"/>
      <c r="AW301" s="466">
        <v>0</v>
      </c>
      <c r="AX301" s="469">
        <v>0</v>
      </c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>
        <v>0</v>
      </c>
      <c r="AN302" s="471">
        <v>0</v>
      </c>
      <c r="AO302" s="446"/>
      <c r="AP302" s="447"/>
      <c r="AQ302" s="472"/>
      <c r="AR302" s="468">
        <v>0</v>
      </c>
      <c r="AS302" s="447"/>
      <c r="AT302" s="466">
        <v>0</v>
      </c>
      <c r="AU302" s="469">
        <v>0</v>
      </c>
      <c r="AV302" s="447"/>
      <c r="AW302" s="466">
        <v>0</v>
      </c>
      <c r="AX302" s="469">
        <v>0</v>
      </c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>
        <v>0</v>
      </c>
      <c r="AN303" s="478">
        <v>0</v>
      </c>
      <c r="AO303" s="446"/>
      <c r="AP303" s="447"/>
      <c r="AQ303" s="472"/>
      <c r="AR303" s="475">
        <v>0</v>
      </c>
      <c r="AS303" s="447"/>
      <c r="AT303" s="473">
        <v>0</v>
      </c>
      <c r="AU303" s="476">
        <v>0</v>
      </c>
      <c r="AV303" s="469"/>
      <c r="AW303" s="473">
        <v>0</v>
      </c>
      <c r="AX303" s="476">
        <v>0</v>
      </c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>
        <v>0</v>
      </c>
      <c r="AN304" s="478">
        <v>0</v>
      </c>
      <c r="AO304" s="479"/>
      <c r="AP304" s="480"/>
      <c r="AQ304" s="481"/>
      <c r="AR304" s="475">
        <v>0</v>
      </c>
      <c r="AS304" s="480"/>
      <c r="AT304" s="473">
        <v>0</v>
      </c>
      <c r="AU304" s="476">
        <v>0</v>
      </c>
      <c r="AV304" s="480"/>
      <c r="AW304" s="473">
        <v>0</v>
      </c>
      <c r="AX304" s="476">
        <v>0</v>
      </c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>
        <v>0</v>
      </c>
      <c r="AN305" s="456">
        <v>0</v>
      </c>
      <c r="AO305" s="482"/>
      <c r="AP305" s="457"/>
      <c r="AQ305" s="483"/>
      <c r="AR305" s="453">
        <v>0</v>
      </c>
      <c r="AS305" s="457"/>
      <c r="AT305" s="451">
        <v>0</v>
      </c>
      <c r="AU305" s="454">
        <v>0</v>
      </c>
      <c r="AV305" s="457"/>
      <c r="AW305" s="451">
        <v>0</v>
      </c>
      <c r="AX305" s="454">
        <v>0</v>
      </c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>
        <v>0</v>
      </c>
      <c r="AN306" s="459">
        <v>0</v>
      </c>
      <c r="AO306" s="462"/>
      <c r="AP306" s="460"/>
      <c r="AQ306" s="818"/>
      <c r="AR306" s="461">
        <v>0</v>
      </c>
      <c r="AS306" s="447"/>
      <c r="AT306" s="462">
        <v>0</v>
      </c>
      <c r="AU306" s="463">
        <v>0</v>
      </c>
      <c r="AV306" s="447"/>
      <c r="AW306" s="462">
        <v>0</v>
      </c>
      <c r="AX306" s="463">
        <v>0</v>
      </c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>
        <v>0</v>
      </c>
      <c r="AN307" s="471">
        <v>0</v>
      </c>
      <c r="AO307" s="446"/>
      <c r="AP307" s="447"/>
      <c r="AQ307" s="461"/>
      <c r="AR307" s="468">
        <v>0</v>
      </c>
      <c r="AS307" s="447"/>
      <c r="AT307" s="466">
        <v>0</v>
      </c>
      <c r="AU307" s="469">
        <v>0</v>
      </c>
      <c r="AV307" s="447"/>
      <c r="AW307" s="466">
        <v>0</v>
      </c>
      <c r="AX307" s="469">
        <v>0</v>
      </c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>
        <v>0</v>
      </c>
      <c r="AN308" s="471">
        <v>0</v>
      </c>
      <c r="AO308" s="446"/>
      <c r="AP308" s="447"/>
      <c r="AQ308" s="472"/>
      <c r="AR308" s="468">
        <v>0</v>
      </c>
      <c r="AS308" s="447"/>
      <c r="AT308" s="466">
        <v>0</v>
      </c>
      <c r="AU308" s="469">
        <v>0</v>
      </c>
      <c r="AV308" s="447"/>
      <c r="AW308" s="466">
        <v>0</v>
      </c>
      <c r="AX308" s="469">
        <v>0</v>
      </c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>
        <v>0</v>
      </c>
      <c r="AN309" s="478">
        <v>0</v>
      </c>
      <c r="AO309" s="446"/>
      <c r="AP309" s="447"/>
      <c r="AQ309" s="472"/>
      <c r="AR309" s="475">
        <v>0</v>
      </c>
      <c r="AS309" s="447"/>
      <c r="AT309" s="473">
        <v>0</v>
      </c>
      <c r="AU309" s="476">
        <v>0</v>
      </c>
      <c r="AV309" s="469"/>
      <c r="AW309" s="473">
        <v>0</v>
      </c>
      <c r="AX309" s="476">
        <v>0</v>
      </c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>
        <v>0</v>
      </c>
      <c r="AN310" s="478">
        <v>0</v>
      </c>
      <c r="AO310" s="479"/>
      <c r="AP310" s="480"/>
      <c r="AQ310" s="472"/>
      <c r="AR310" s="475">
        <v>0</v>
      </c>
      <c r="AS310" s="480"/>
      <c r="AT310" s="473">
        <v>0</v>
      </c>
      <c r="AU310" s="476">
        <v>0</v>
      </c>
      <c r="AV310" s="480"/>
      <c r="AW310" s="473">
        <v>0</v>
      </c>
      <c r="AX310" s="476">
        <v>0</v>
      </c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>
        <v>0</v>
      </c>
      <c r="AN311" s="456">
        <v>0</v>
      </c>
      <c r="AO311" s="482"/>
      <c r="AP311" s="457"/>
      <c r="AQ311" s="472"/>
      <c r="AR311" s="453">
        <v>0</v>
      </c>
      <c r="AS311" s="457"/>
      <c r="AT311" s="451">
        <v>0</v>
      </c>
      <c r="AU311" s="454">
        <v>0</v>
      </c>
      <c r="AV311" s="457"/>
      <c r="AW311" s="451">
        <v>0</v>
      </c>
      <c r="AX311" s="454">
        <v>0</v>
      </c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16</v>
      </c>
      <c r="E312" s="139">
        <f>SUM(G312++I312+K312+M312+O312+Q312+S312+U312+W312+Y312+AA312+AC312+AE312+AG312+AI312+AK312)</f>
        <v>2</v>
      </c>
      <c r="F312" s="812">
        <f>SUM(H312++J312+L312+N312+P312+R312+T312+V312+X312+Z312+AB312+AD312+AF312+AH312+AJ312+AL312)</f>
        <v>14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0</v>
      </c>
      <c r="V312" s="463">
        <v>1</v>
      </c>
      <c r="W312" s="461">
        <v>0</v>
      </c>
      <c r="X312" s="463">
        <v>0</v>
      </c>
      <c r="Y312" s="461">
        <v>0</v>
      </c>
      <c r="Z312" s="463">
        <v>1</v>
      </c>
      <c r="AA312" s="461">
        <v>0</v>
      </c>
      <c r="AB312" s="463">
        <v>1</v>
      </c>
      <c r="AC312" s="461">
        <v>0</v>
      </c>
      <c r="AD312" s="463">
        <v>3</v>
      </c>
      <c r="AE312" s="461">
        <v>1</v>
      </c>
      <c r="AF312" s="463">
        <v>3</v>
      </c>
      <c r="AG312" s="461">
        <v>0</v>
      </c>
      <c r="AH312" s="463">
        <v>0</v>
      </c>
      <c r="AI312" s="461">
        <v>1</v>
      </c>
      <c r="AJ312" s="463">
        <v>3</v>
      </c>
      <c r="AK312" s="461">
        <v>0</v>
      </c>
      <c r="AL312" s="463">
        <v>2</v>
      </c>
      <c r="AM312" s="458">
        <v>0</v>
      </c>
      <c r="AN312" s="459">
        <v>0</v>
      </c>
      <c r="AO312" s="462">
        <v>0</v>
      </c>
      <c r="AP312" s="460">
        <v>0</v>
      </c>
      <c r="AQ312" s="818">
        <v>9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17</v>
      </c>
      <c r="E313" s="465">
        <f t="shared" ref="E313:E323" si="242">SUM(G313++I313+K313+M313+O313+Q313+S313+U313+W313+Y313+AA313+AC313+AE313+AG313+AI313+AK313)</f>
        <v>2</v>
      </c>
      <c r="F313" s="147">
        <f t="shared" ref="F313:F329" si="243">SUM(H313++J313+L313+N313+P313+R313+T313+V313+X313+Z313+AB313+AD313+AF313+AH313+AJ313+AL313)</f>
        <v>15</v>
      </c>
      <c r="G313" s="466">
        <v>0</v>
      </c>
      <c r="H313" s="467">
        <v>0</v>
      </c>
      <c r="I313" s="468">
        <v>0</v>
      </c>
      <c r="J313" s="467">
        <v>1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1</v>
      </c>
      <c r="W313" s="468">
        <v>0</v>
      </c>
      <c r="X313" s="469">
        <v>0</v>
      </c>
      <c r="Y313" s="468">
        <v>0</v>
      </c>
      <c r="Z313" s="469">
        <v>1</v>
      </c>
      <c r="AA313" s="468">
        <v>0</v>
      </c>
      <c r="AB313" s="469">
        <v>0</v>
      </c>
      <c r="AC313" s="468">
        <v>0</v>
      </c>
      <c r="AD313" s="469">
        <v>1</v>
      </c>
      <c r="AE313" s="468">
        <v>1</v>
      </c>
      <c r="AF313" s="469">
        <v>5</v>
      </c>
      <c r="AG313" s="468">
        <v>0</v>
      </c>
      <c r="AH313" s="469">
        <v>0</v>
      </c>
      <c r="AI313" s="468">
        <v>1</v>
      </c>
      <c r="AJ313" s="469">
        <v>5</v>
      </c>
      <c r="AK313" s="468">
        <v>0</v>
      </c>
      <c r="AL313" s="469">
        <v>1</v>
      </c>
      <c r="AM313" s="470">
        <v>0</v>
      </c>
      <c r="AN313" s="471">
        <v>0</v>
      </c>
      <c r="AO313" s="446"/>
      <c r="AP313" s="447"/>
      <c r="AQ313" s="461">
        <v>6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15</v>
      </c>
      <c r="E314" s="465">
        <f t="shared" si="242"/>
        <v>2</v>
      </c>
      <c r="F314" s="486">
        <f t="shared" si="243"/>
        <v>13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0</v>
      </c>
      <c r="V314" s="469">
        <v>1</v>
      </c>
      <c r="W314" s="468">
        <v>0</v>
      </c>
      <c r="X314" s="469">
        <v>0</v>
      </c>
      <c r="Y314" s="468">
        <v>0</v>
      </c>
      <c r="Z314" s="469">
        <v>1</v>
      </c>
      <c r="AA314" s="468">
        <v>0</v>
      </c>
      <c r="AB314" s="469">
        <v>1</v>
      </c>
      <c r="AC314" s="468">
        <v>0</v>
      </c>
      <c r="AD314" s="469">
        <v>2</v>
      </c>
      <c r="AE314" s="468">
        <v>1</v>
      </c>
      <c r="AF314" s="469">
        <v>3</v>
      </c>
      <c r="AG314" s="468">
        <v>0</v>
      </c>
      <c r="AH314" s="469">
        <v>0</v>
      </c>
      <c r="AI314" s="468">
        <v>1</v>
      </c>
      <c r="AJ314" s="469">
        <v>3</v>
      </c>
      <c r="AK314" s="468">
        <v>0</v>
      </c>
      <c r="AL314" s="469">
        <v>2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23</v>
      </c>
      <c r="E315" s="465">
        <f t="shared" si="242"/>
        <v>2</v>
      </c>
      <c r="F315" s="486">
        <f t="shared" si="243"/>
        <v>21</v>
      </c>
      <c r="G315" s="475">
        <v>0</v>
      </c>
      <c r="H315" s="474">
        <v>0</v>
      </c>
      <c r="I315" s="475">
        <v>0</v>
      </c>
      <c r="J315" s="474">
        <v>1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0</v>
      </c>
      <c r="V315" s="476">
        <v>2</v>
      </c>
      <c r="W315" s="475">
        <v>0</v>
      </c>
      <c r="X315" s="476">
        <v>0</v>
      </c>
      <c r="Y315" s="475">
        <v>0</v>
      </c>
      <c r="Z315" s="476">
        <v>1</v>
      </c>
      <c r="AA315" s="475">
        <v>0</v>
      </c>
      <c r="AB315" s="476">
        <v>1</v>
      </c>
      <c r="AC315" s="475">
        <v>0</v>
      </c>
      <c r="AD315" s="476">
        <v>2</v>
      </c>
      <c r="AE315" s="475">
        <v>1</v>
      </c>
      <c r="AF315" s="476">
        <v>5</v>
      </c>
      <c r="AG315" s="475">
        <v>0</v>
      </c>
      <c r="AH315" s="476">
        <v>1</v>
      </c>
      <c r="AI315" s="475">
        <v>1</v>
      </c>
      <c r="AJ315" s="476">
        <v>7</v>
      </c>
      <c r="AK315" s="475">
        <v>0</v>
      </c>
      <c r="AL315" s="476">
        <v>1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4</v>
      </c>
      <c r="E316" s="465">
        <f t="shared" si="242"/>
        <v>0</v>
      </c>
      <c r="F316" s="486">
        <f t="shared" si="243"/>
        <v>4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1</v>
      </c>
      <c r="AE316" s="475">
        <v>0</v>
      </c>
      <c r="AF316" s="476">
        <v>0</v>
      </c>
      <c r="AG316" s="475">
        <v>0</v>
      </c>
      <c r="AH316" s="476">
        <v>1</v>
      </c>
      <c r="AI316" s="475">
        <v>0</v>
      </c>
      <c r="AJ316" s="476">
        <v>2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2</v>
      </c>
      <c r="E317" s="109">
        <f t="shared" si="242"/>
        <v>1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1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1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1044"/>
      <c r="H318" s="1045"/>
      <c r="I318" s="1046"/>
      <c r="J318" s="1045"/>
      <c r="K318" s="1046"/>
      <c r="L318" s="1045"/>
      <c r="M318" s="1046"/>
      <c r="N318" s="1045"/>
      <c r="O318" s="1046"/>
      <c r="P318" s="1045"/>
      <c r="Q318" s="1046"/>
      <c r="R318" s="1045"/>
      <c r="S318" s="1046"/>
      <c r="T318" s="1047"/>
      <c r="U318" s="1046"/>
      <c r="V318" s="1047"/>
      <c r="W318" s="1046"/>
      <c r="X318" s="1047"/>
      <c r="Y318" s="1046"/>
      <c r="Z318" s="1047"/>
      <c r="AA318" s="1046"/>
      <c r="AB318" s="1047"/>
      <c r="AC318" s="1046"/>
      <c r="AD318" s="1047"/>
      <c r="AE318" s="1046"/>
      <c r="AF318" s="1047"/>
      <c r="AG318" s="1046"/>
      <c r="AH318" s="1047"/>
      <c r="AI318" s="1046"/>
      <c r="AJ318" s="1047"/>
      <c r="AK318" s="1044"/>
      <c r="AL318" s="1048"/>
      <c r="AM318" s="1046"/>
      <c r="AN318" s="1049"/>
      <c r="AO318" s="1044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58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1044"/>
      <c r="H324" s="1045"/>
      <c r="I324" s="1046"/>
      <c r="J324" s="1045"/>
      <c r="K324" s="1046"/>
      <c r="L324" s="1045"/>
      <c r="M324" s="1046"/>
      <c r="N324" s="1045"/>
      <c r="O324" s="1046"/>
      <c r="P324" s="1045"/>
      <c r="Q324" s="1046"/>
      <c r="R324" s="1045"/>
      <c r="S324" s="1046"/>
      <c r="T324" s="1047"/>
      <c r="U324" s="1046"/>
      <c r="V324" s="1047"/>
      <c r="W324" s="1046"/>
      <c r="X324" s="1047"/>
      <c r="Y324" s="1046"/>
      <c r="Z324" s="1047"/>
      <c r="AA324" s="1046"/>
      <c r="AB324" s="1047"/>
      <c r="AC324" s="1046"/>
      <c r="AD324" s="1047"/>
      <c r="AE324" s="1046"/>
      <c r="AF324" s="1047"/>
      <c r="AG324" s="1046"/>
      <c r="AH324" s="1047"/>
      <c r="AI324" s="1046"/>
      <c r="AJ324" s="1047"/>
      <c r="AK324" s="1044"/>
      <c r="AL324" s="1048"/>
      <c r="AM324" s="1046"/>
      <c r="AN324" s="1045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58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58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58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58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58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348</v>
      </c>
      <c r="E330" s="529">
        <f>SUM(G330++I330+K330+M330+O330+Q330+S330+U330+W330+Y330+AA330+AC330+AE330+AG330+AI330+AK330)</f>
        <v>145</v>
      </c>
      <c r="F330" s="267">
        <f>SUM(H330++J330+L330+N330+P330+R330+T330+V330+X330+Z330+AB330+AD330+AF330+AH330+AJ330+AL330)</f>
        <v>203</v>
      </c>
      <c r="G330" s="712">
        <f>G252+G264+G270+G276+G282+G312+G318+G324</f>
        <v>10</v>
      </c>
      <c r="H330" s="343">
        <f t="shared" ref="H330:N334" si="264">H252+H258+H264+H270+H276+H282+H306+H312+H318+H324</f>
        <v>9</v>
      </c>
      <c r="I330" s="712">
        <f t="shared" si="264"/>
        <v>3</v>
      </c>
      <c r="J330" s="343">
        <f t="shared" si="264"/>
        <v>1</v>
      </c>
      <c r="K330" s="712">
        <f t="shared" si="264"/>
        <v>4</v>
      </c>
      <c r="L330" s="343">
        <f>L252+L258+L264+L270+L276+L282+L306+L312+L318+L324</f>
        <v>2</v>
      </c>
      <c r="M330" s="712">
        <f t="shared" si="264"/>
        <v>2</v>
      </c>
      <c r="N330" s="343">
        <f t="shared" si="264"/>
        <v>3</v>
      </c>
      <c r="O330" s="712">
        <f t="shared" ref="O330:V334" si="265">O252+O258+O264+O270+O276+O282+O294+O312+O318+O324</f>
        <v>2</v>
      </c>
      <c r="P330" s="821">
        <f t="shared" si="265"/>
        <v>3</v>
      </c>
      <c r="Q330" s="712">
        <f t="shared" si="265"/>
        <v>5</v>
      </c>
      <c r="R330" s="821">
        <f t="shared" si="265"/>
        <v>0</v>
      </c>
      <c r="S330" s="712">
        <f t="shared" si="265"/>
        <v>3</v>
      </c>
      <c r="T330" s="821">
        <f t="shared" si="265"/>
        <v>4</v>
      </c>
      <c r="U330" s="712">
        <f t="shared" si="265"/>
        <v>28</v>
      </c>
      <c r="V330" s="822">
        <f t="shared" si="265"/>
        <v>28</v>
      </c>
      <c r="W330" s="712">
        <f>W252+W258+W264+W270+W276+W282+W288+W294+W300+W306+W312+W318+W324</f>
        <v>32</v>
      </c>
      <c r="X330" s="821">
        <f t="shared" ref="X330:AN334" si="266">X252+X258+X264+X270+X276+X282+X288+X294+X300+X306+X312+X318+X324</f>
        <v>22</v>
      </c>
      <c r="Y330" s="712">
        <f>Y252+Y258+Y264+Y270+Y276+Y282+Y288+Y294+Y300+Y306+Y312+Y318+Y324</f>
        <v>4</v>
      </c>
      <c r="Z330" s="821">
        <f t="shared" si="266"/>
        <v>12</v>
      </c>
      <c r="AA330" s="712">
        <f t="shared" si="266"/>
        <v>10</v>
      </c>
      <c r="AB330" s="821">
        <f t="shared" si="266"/>
        <v>19</v>
      </c>
      <c r="AC330" s="712">
        <f t="shared" si="266"/>
        <v>6</v>
      </c>
      <c r="AD330" s="821">
        <f t="shared" si="266"/>
        <v>31</v>
      </c>
      <c r="AE330" s="712">
        <f t="shared" si="266"/>
        <v>12</v>
      </c>
      <c r="AF330" s="821">
        <f t="shared" si="266"/>
        <v>32</v>
      </c>
      <c r="AG330" s="712">
        <f t="shared" si="266"/>
        <v>6</v>
      </c>
      <c r="AH330" s="821">
        <f t="shared" si="266"/>
        <v>14</v>
      </c>
      <c r="AI330" s="712">
        <f t="shared" si="266"/>
        <v>16</v>
      </c>
      <c r="AJ330" s="821">
        <f t="shared" si="266"/>
        <v>14</v>
      </c>
      <c r="AK330" s="712">
        <f t="shared" si="266"/>
        <v>2</v>
      </c>
      <c r="AL330" s="530">
        <f t="shared" si="266"/>
        <v>9</v>
      </c>
      <c r="AM330" s="821">
        <f t="shared" si="266"/>
        <v>0</v>
      </c>
      <c r="AN330" s="821">
        <f t="shared" si="266"/>
        <v>0</v>
      </c>
      <c r="AO330" s="501">
        <f>SUM(AO252+AO258+AO264+AO270+AO276+AO282+AO288+AO294+AO300+AO306+AO312+AO318)</f>
        <v>0</v>
      </c>
      <c r="AP330" s="372">
        <f>SUM(AP252+AP258+AP264+AP270+AP276+AP282+AP288+AP294+AP300+AP306+AP312+AP318)</f>
        <v>0</v>
      </c>
      <c r="AQ330" s="343">
        <f t="shared" ref="AQ330:AR331" si="267">AQ252+AQ258+AQ264+AQ270+AQ276+AQ282+AQ288+AQ294+AQ300+AQ306+AQ312+AQ318+AQ324</f>
        <v>61</v>
      </c>
      <c r="AR330" s="343">
        <f t="shared" si="267"/>
        <v>0</v>
      </c>
      <c r="AS330" s="267">
        <f>SUM(AS264,AS276)</f>
        <v>0</v>
      </c>
      <c r="AT330" s="712">
        <f t="shared" ref="AT330:AX331" si="268">AT252+AT258+AT264+AT270+AT276+AT282+AT288+AT294+AT300+AT306+AT312+AT318+AT324</f>
        <v>11</v>
      </c>
      <c r="AU330" s="822">
        <f t="shared" si="268"/>
        <v>2</v>
      </c>
      <c r="AV330" s="823"/>
      <c r="AW330" s="712">
        <f t="shared" si="268"/>
        <v>1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935</v>
      </c>
      <c r="E331" s="531">
        <f t="shared" ref="E331:F335" si="270">SUM(G331++I331+K331+M331+O331+Q331+S331+U331+W331+Y331+AA331+AC331+AE331+AG331+AI331+AK331)</f>
        <v>408</v>
      </c>
      <c r="F331" s="532">
        <f t="shared" si="270"/>
        <v>527</v>
      </c>
      <c r="G331" s="464">
        <f>G253+G265+G271+G277+G283+G313+G319+G325</f>
        <v>6</v>
      </c>
      <c r="H331" s="533">
        <f t="shared" si="264"/>
        <v>8</v>
      </c>
      <c r="I331" s="464">
        <f t="shared" si="264"/>
        <v>1</v>
      </c>
      <c r="J331" s="533">
        <f t="shared" si="264"/>
        <v>2</v>
      </c>
      <c r="K331" s="464">
        <f>K253+K259+K265+K271+K277+K283+K307+K313+K319+K325</f>
        <v>7</v>
      </c>
      <c r="L331" s="533">
        <f t="shared" si="264"/>
        <v>4</v>
      </c>
      <c r="M331" s="464">
        <f t="shared" si="264"/>
        <v>4</v>
      </c>
      <c r="N331" s="533">
        <f t="shared" si="264"/>
        <v>4</v>
      </c>
      <c r="O331" s="501">
        <f>O253+O259+O265+O271+O277+O283+O295+O313+O319+O325</f>
        <v>9</v>
      </c>
      <c r="P331" s="343">
        <f t="shared" si="265"/>
        <v>5</v>
      </c>
      <c r="Q331" s="501">
        <f t="shared" si="265"/>
        <v>6</v>
      </c>
      <c r="R331" s="343">
        <f t="shared" si="265"/>
        <v>6</v>
      </c>
      <c r="S331" s="501">
        <f t="shared" si="265"/>
        <v>21</v>
      </c>
      <c r="T331" s="343">
        <f t="shared" si="265"/>
        <v>18</v>
      </c>
      <c r="U331" s="501">
        <f t="shared" si="265"/>
        <v>72</v>
      </c>
      <c r="V331" s="372">
        <f t="shared" si="265"/>
        <v>65</v>
      </c>
      <c r="W331" s="464">
        <f>W253+W259+W265+W271+W277+W283+W289+W295+W301+W307+W313+W319+W325</f>
        <v>103</v>
      </c>
      <c r="X331" s="533">
        <f t="shared" si="266"/>
        <v>105</v>
      </c>
      <c r="Y331" s="464">
        <f t="shared" si="266"/>
        <v>26</v>
      </c>
      <c r="Z331" s="533">
        <f t="shared" si="266"/>
        <v>37</v>
      </c>
      <c r="AA331" s="464">
        <f t="shared" si="266"/>
        <v>29</v>
      </c>
      <c r="AB331" s="533">
        <f t="shared" si="266"/>
        <v>45</v>
      </c>
      <c r="AC331" s="464">
        <f t="shared" si="266"/>
        <v>9</v>
      </c>
      <c r="AD331" s="533">
        <f t="shared" si="266"/>
        <v>55</v>
      </c>
      <c r="AE331" s="464">
        <f t="shared" si="266"/>
        <v>41</v>
      </c>
      <c r="AF331" s="533">
        <f t="shared" si="266"/>
        <v>75</v>
      </c>
      <c r="AG331" s="464">
        <f t="shared" si="266"/>
        <v>20</v>
      </c>
      <c r="AH331" s="533">
        <f t="shared" si="266"/>
        <v>31</v>
      </c>
      <c r="AI331" s="464">
        <f t="shared" si="266"/>
        <v>36</v>
      </c>
      <c r="AJ331" s="533">
        <f t="shared" si="266"/>
        <v>49</v>
      </c>
      <c r="AK331" s="464">
        <f t="shared" si="266"/>
        <v>18</v>
      </c>
      <c r="AL331" s="534">
        <f t="shared" si="266"/>
        <v>18</v>
      </c>
      <c r="AM331" s="533">
        <f t="shared" si="266"/>
        <v>1</v>
      </c>
      <c r="AN331" s="533">
        <f t="shared" si="266"/>
        <v>0</v>
      </c>
      <c r="AO331" s="535"/>
      <c r="AP331" s="536"/>
      <c r="AQ331" s="533">
        <f t="shared" si="267"/>
        <v>147</v>
      </c>
      <c r="AR331" s="533">
        <f t="shared" si="267"/>
        <v>0</v>
      </c>
      <c r="AS331" s="537">
        <f>SUM(AS277+ AS265)</f>
        <v>0</v>
      </c>
      <c r="AT331" s="464">
        <f t="shared" si="268"/>
        <v>26</v>
      </c>
      <c r="AU331" s="296">
        <f t="shared" si="268"/>
        <v>1</v>
      </c>
      <c r="AV331" s="351"/>
      <c r="AW331" s="464">
        <f t="shared" si="268"/>
        <v>0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308</v>
      </c>
      <c r="E332" s="531">
        <f t="shared" si="270"/>
        <v>127</v>
      </c>
      <c r="F332" s="532">
        <f t="shared" si="270"/>
        <v>181</v>
      </c>
      <c r="G332" s="464">
        <f>G254+G266+G272+G278+G284+G314+G320+G326</f>
        <v>8</v>
      </c>
      <c r="H332" s="533">
        <f t="shared" si="264"/>
        <v>9</v>
      </c>
      <c r="I332" s="464">
        <f t="shared" si="264"/>
        <v>1</v>
      </c>
      <c r="J332" s="533">
        <f t="shared" si="264"/>
        <v>2</v>
      </c>
      <c r="K332" s="464">
        <f t="shared" si="264"/>
        <v>4</v>
      </c>
      <c r="L332" s="533">
        <f t="shared" si="264"/>
        <v>2</v>
      </c>
      <c r="M332" s="464">
        <f t="shared" si="264"/>
        <v>2</v>
      </c>
      <c r="N332" s="533">
        <f t="shared" si="264"/>
        <v>3</v>
      </c>
      <c r="O332" s="501">
        <f t="shared" si="265"/>
        <v>3</v>
      </c>
      <c r="P332" s="343">
        <f t="shared" si="265"/>
        <v>4</v>
      </c>
      <c r="Q332" s="501">
        <f t="shared" si="265"/>
        <v>5</v>
      </c>
      <c r="R332" s="343">
        <f t="shared" si="265"/>
        <v>0</v>
      </c>
      <c r="S332" s="501">
        <f t="shared" si="265"/>
        <v>4</v>
      </c>
      <c r="T332" s="343">
        <f t="shared" si="265"/>
        <v>2</v>
      </c>
      <c r="U332" s="501">
        <f t="shared" si="265"/>
        <v>23</v>
      </c>
      <c r="V332" s="372">
        <f t="shared" si="265"/>
        <v>22</v>
      </c>
      <c r="W332" s="464">
        <f>W254+W260+W266+W272+W278+W284+W290+W296+W302+W308+W314+W320+W326</f>
        <v>23</v>
      </c>
      <c r="X332" s="533">
        <f t="shared" si="266"/>
        <v>21</v>
      </c>
      <c r="Y332" s="464">
        <f t="shared" si="266"/>
        <v>4</v>
      </c>
      <c r="Z332" s="533">
        <f t="shared" si="266"/>
        <v>12</v>
      </c>
      <c r="AA332" s="464">
        <f t="shared" si="266"/>
        <v>11</v>
      </c>
      <c r="AB332" s="533">
        <f t="shared" si="266"/>
        <v>15</v>
      </c>
      <c r="AC332" s="464">
        <f t="shared" si="266"/>
        <v>4</v>
      </c>
      <c r="AD332" s="533">
        <f t="shared" si="266"/>
        <v>27</v>
      </c>
      <c r="AE332" s="464">
        <f t="shared" si="266"/>
        <v>12</v>
      </c>
      <c r="AF332" s="533">
        <f t="shared" si="266"/>
        <v>27</v>
      </c>
      <c r="AG332" s="464">
        <f t="shared" si="266"/>
        <v>6</v>
      </c>
      <c r="AH332" s="533">
        <f t="shared" si="266"/>
        <v>12</v>
      </c>
      <c r="AI332" s="464">
        <f t="shared" si="266"/>
        <v>15</v>
      </c>
      <c r="AJ332" s="533">
        <f t="shared" si="266"/>
        <v>15</v>
      </c>
      <c r="AK332" s="464">
        <f t="shared" si="266"/>
        <v>2</v>
      </c>
      <c r="AL332" s="534">
        <f t="shared" si="266"/>
        <v>8</v>
      </c>
      <c r="AM332" s="533">
        <f t="shared" si="266"/>
        <v>0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0</v>
      </c>
      <c r="AT332" s="464">
        <f t="shared" ref="AT332:AX332" si="271">SUM(AT254+AT260+AT266+AT272+AT278+AT284+AT290+AT296+AT302+AT308+AT314+AT320+AT326)</f>
        <v>10</v>
      </c>
      <c r="AU332" s="296">
        <f t="shared" si="271"/>
        <v>2</v>
      </c>
      <c r="AV332" s="351"/>
      <c r="AW332" s="464">
        <f t="shared" si="271"/>
        <v>3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254</v>
      </c>
      <c r="E333" s="531">
        <f t="shared" si="270"/>
        <v>97</v>
      </c>
      <c r="F333" s="532">
        <f t="shared" si="270"/>
        <v>157</v>
      </c>
      <c r="G333" s="464">
        <f>G255+G267+G273+G279+G285+G315+G321+G327</f>
        <v>6</v>
      </c>
      <c r="H333" s="533">
        <f t="shared" si="264"/>
        <v>8</v>
      </c>
      <c r="I333" s="464">
        <f t="shared" si="264"/>
        <v>0</v>
      </c>
      <c r="J333" s="533">
        <f t="shared" si="264"/>
        <v>2</v>
      </c>
      <c r="K333" s="464">
        <f t="shared" si="264"/>
        <v>2</v>
      </c>
      <c r="L333" s="533">
        <f t="shared" si="264"/>
        <v>1</v>
      </c>
      <c r="M333" s="464">
        <f t="shared" si="264"/>
        <v>2</v>
      </c>
      <c r="N333" s="533">
        <f t="shared" si="264"/>
        <v>0</v>
      </c>
      <c r="O333" s="501">
        <f>O255+O261+O267+O273+O279+O285+O297+O315+O321+O327</f>
        <v>5</v>
      </c>
      <c r="P333" s="343">
        <f>P255+P261+P267+P273+P279+P285+P297+P315+P321+P327</f>
        <v>1</v>
      </c>
      <c r="Q333" s="501">
        <f t="shared" si="265"/>
        <v>1</v>
      </c>
      <c r="R333" s="343">
        <f t="shared" si="265"/>
        <v>0</v>
      </c>
      <c r="S333" s="501">
        <f t="shared" si="265"/>
        <v>3</v>
      </c>
      <c r="T333" s="343">
        <f t="shared" si="265"/>
        <v>2</v>
      </c>
      <c r="U333" s="501">
        <f t="shared" si="265"/>
        <v>9</v>
      </c>
      <c r="V333" s="372">
        <f t="shared" si="265"/>
        <v>9</v>
      </c>
      <c r="W333" s="464">
        <f>W255+W261+W267+W273+W279+W285+W291+W297+W303+W309+W315+W321+W327</f>
        <v>11</v>
      </c>
      <c r="X333" s="533">
        <f t="shared" si="266"/>
        <v>22</v>
      </c>
      <c r="Y333" s="464">
        <f t="shared" si="266"/>
        <v>4</v>
      </c>
      <c r="Z333" s="533">
        <f t="shared" si="266"/>
        <v>10</v>
      </c>
      <c r="AA333" s="464">
        <f t="shared" si="266"/>
        <v>7</v>
      </c>
      <c r="AB333" s="533">
        <f t="shared" si="266"/>
        <v>10</v>
      </c>
      <c r="AC333" s="464">
        <f t="shared" si="266"/>
        <v>7</v>
      </c>
      <c r="AD333" s="533">
        <f t="shared" si="266"/>
        <v>18</v>
      </c>
      <c r="AE333" s="464">
        <f t="shared" si="266"/>
        <v>18</v>
      </c>
      <c r="AF333" s="533">
        <f t="shared" si="266"/>
        <v>27</v>
      </c>
      <c r="AG333" s="464">
        <f t="shared" si="266"/>
        <v>6</v>
      </c>
      <c r="AH333" s="533">
        <f t="shared" si="266"/>
        <v>14</v>
      </c>
      <c r="AI333" s="464">
        <f t="shared" si="266"/>
        <v>9</v>
      </c>
      <c r="AJ333" s="533">
        <f t="shared" si="266"/>
        <v>20</v>
      </c>
      <c r="AK333" s="464">
        <f t="shared" si="266"/>
        <v>7</v>
      </c>
      <c r="AL333" s="534">
        <f t="shared" si="266"/>
        <v>13</v>
      </c>
      <c r="AM333" s="533">
        <f t="shared" si="266"/>
        <v>1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10</v>
      </c>
      <c r="AU333" s="296">
        <f t="shared" si="272"/>
        <v>1</v>
      </c>
      <c r="AV333" s="296">
        <f>AV255+AV261+AV267+AV273+AV279+AV285+AV291+AV297+AV303+AV309+AV315+AV321+AV327</f>
        <v>0</v>
      </c>
      <c r="AW333" s="464">
        <f t="shared" si="272"/>
        <v>1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80</v>
      </c>
      <c r="E334" s="531">
        <f t="shared" si="270"/>
        <v>21</v>
      </c>
      <c r="F334" s="532">
        <f t="shared" si="270"/>
        <v>59</v>
      </c>
      <c r="G334" s="464">
        <f>G256+G268+G274+G280+G286+G316+G322+G328</f>
        <v>0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1</v>
      </c>
      <c r="L334" s="533">
        <f t="shared" si="264"/>
        <v>0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2</v>
      </c>
      <c r="P334" s="343">
        <f t="shared" si="265"/>
        <v>0</v>
      </c>
      <c r="Q334" s="501">
        <f t="shared" si="265"/>
        <v>0</v>
      </c>
      <c r="R334" s="343">
        <f t="shared" si="265"/>
        <v>1</v>
      </c>
      <c r="S334" s="501">
        <f t="shared" si="265"/>
        <v>3</v>
      </c>
      <c r="T334" s="343">
        <f t="shared" si="265"/>
        <v>1</v>
      </c>
      <c r="U334" s="501">
        <f t="shared" si="265"/>
        <v>0</v>
      </c>
      <c r="V334" s="372">
        <f t="shared" si="265"/>
        <v>2</v>
      </c>
      <c r="W334" s="464">
        <f>W256+W262+W268+W274+W280+W286+W292+W298+W304+W310+W316+W322+W328</f>
        <v>1</v>
      </c>
      <c r="X334" s="533">
        <f t="shared" si="266"/>
        <v>5</v>
      </c>
      <c r="Y334" s="464">
        <f t="shared" si="266"/>
        <v>3</v>
      </c>
      <c r="Z334" s="533">
        <f t="shared" si="266"/>
        <v>5</v>
      </c>
      <c r="AA334" s="464">
        <f t="shared" si="266"/>
        <v>0</v>
      </c>
      <c r="AB334" s="533">
        <f t="shared" si="266"/>
        <v>2</v>
      </c>
      <c r="AC334" s="464">
        <f t="shared" si="266"/>
        <v>0</v>
      </c>
      <c r="AD334" s="533">
        <f t="shared" si="266"/>
        <v>7</v>
      </c>
      <c r="AE334" s="464">
        <f t="shared" si="266"/>
        <v>3</v>
      </c>
      <c r="AF334" s="533">
        <f t="shared" si="266"/>
        <v>12</v>
      </c>
      <c r="AG334" s="464">
        <f t="shared" si="266"/>
        <v>1</v>
      </c>
      <c r="AH334" s="533">
        <f t="shared" si="266"/>
        <v>3</v>
      </c>
      <c r="AI334" s="464">
        <f t="shared" si="266"/>
        <v>2</v>
      </c>
      <c r="AJ334" s="533">
        <f t="shared" si="266"/>
        <v>11</v>
      </c>
      <c r="AK334" s="464">
        <f t="shared" si="266"/>
        <v>5</v>
      </c>
      <c r="AL334" s="534">
        <f t="shared" si="266"/>
        <v>10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5</v>
      </c>
      <c r="AU334" s="296">
        <f t="shared" si="273"/>
        <v>1</v>
      </c>
      <c r="AV334" s="351"/>
      <c r="AW334" s="464">
        <f t="shared" si="273"/>
        <v>1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5</v>
      </c>
      <c r="E335" s="538">
        <f t="shared" si="270"/>
        <v>2</v>
      </c>
      <c r="F335" s="539">
        <f t="shared" si="270"/>
        <v>3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2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1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1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1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56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57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56" t="s">
        <v>15</v>
      </c>
      <c r="J338" s="1546"/>
      <c r="K338" s="1656" t="s">
        <v>16</v>
      </c>
      <c r="L338" s="1546"/>
      <c r="M338" s="1656" t="s">
        <v>17</v>
      </c>
      <c r="N338" s="1546"/>
      <c r="O338" s="1656" t="s">
        <v>18</v>
      </c>
      <c r="P338" s="1546"/>
      <c r="Q338" s="1656" t="s">
        <v>19</v>
      </c>
      <c r="R338" s="1546"/>
      <c r="S338" s="1656" t="s">
        <v>20</v>
      </c>
      <c r="T338" s="1546"/>
      <c r="U338" s="1656" t="s">
        <v>21</v>
      </c>
      <c r="V338" s="1546"/>
      <c r="W338" s="1656" t="s">
        <v>22</v>
      </c>
      <c r="X338" s="1546"/>
      <c r="Y338" s="1656" t="s">
        <v>23</v>
      </c>
      <c r="Z338" s="1550"/>
      <c r="AA338" s="1656" t="s">
        <v>24</v>
      </c>
      <c r="AB338" s="1550"/>
      <c r="AC338" s="1656" t="s">
        <v>286</v>
      </c>
      <c r="AD338" s="1550"/>
      <c r="AE338" s="1656" t="s">
        <v>287</v>
      </c>
      <c r="AF338" s="1550"/>
      <c r="AG338" s="1656" t="s">
        <v>288</v>
      </c>
      <c r="AH338" s="1550"/>
      <c r="AI338" s="1656" t="s">
        <v>289</v>
      </c>
      <c r="AJ338" s="1550"/>
      <c r="AK338" s="1656" t="s">
        <v>29</v>
      </c>
      <c r="AL338" s="1550"/>
      <c r="AM338" s="1656" t="s">
        <v>30</v>
      </c>
      <c r="AN338" s="1550"/>
      <c r="AO338" s="1656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1026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56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8690</v>
      </c>
      <c r="B384" s="561">
        <f>SUM(CO12:CZ344)</f>
        <v>1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F62191BF-8262-42AF-AD18-AB276B7B6568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927FD7F7-1476-416E-B468-357967E43FA4}">
      <formula1>0</formula1>
      <formula2>9.99999999999999E+38</formula2>
    </dataValidation>
    <dataValidation type="whole" allowBlank="1" showInputMessage="1" showErrorMessage="1" sqref="G202:X203 C347:E357" xr:uid="{9AC7807E-F985-49C5-B8B0-FD3C80359E70}">
      <formula1>0</formula1>
      <formula2>9.99999999999999E+42</formula2>
    </dataValidation>
    <dataValidation type="whole" allowBlank="1" showInputMessage="1" showErrorMessage="1" sqref="E179:E191 F192:F200" xr:uid="{A31F8B8C-E5F5-4EC7-B3A3-9B8D9A0F7460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F5DFC295-6E59-4119-8BFB-4FF279458F4D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CB1DF944-1CE3-4389-B2FC-46F73364DC05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1B4C25D7-9046-408F-88AC-565E49476AA4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4CD3E3D3-8B63-4061-B5DC-DB7204167898}">
      <formula1>0</formula1>
    </dataValidation>
    <dataValidation type="whole" operator="greaterThanOrEqual" allowBlank="1" showInputMessage="1" showErrorMessage="1" sqref="J71:N81 E71:H81" xr:uid="{8C93ED10-F39F-4BC5-9A2A-BC2530271A13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91F9C10F-B90D-4CD4-A900-A5559658552E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I384"/>
  <sheetViews>
    <sheetView topLeftCell="A334" workbookViewId="0">
      <selection activeCell="D330" sqref="D330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56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657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59" t="s">
        <v>14</v>
      </c>
      <c r="H10" s="1557"/>
      <c r="I10" s="1656" t="s">
        <v>15</v>
      </c>
      <c r="J10" s="1546"/>
      <c r="K10" s="1553" t="s">
        <v>16</v>
      </c>
      <c r="L10" s="1546"/>
      <c r="M10" s="1656" t="s">
        <v>17</v>
      </c>
      <c r="N10" s="1546"/>
      <c r="O10" s="1656" t="s">
        <v>18</v>
      </c>
      <c r="P10" s="1546"/>
      <c r="Q10" s="1656" t="s">
        <v>19</v>
      </c>
      <c r="R10" s="1546"/>
      <c r="S10" s="1656" t="s">
        <v>20</v>
      </c>
      <c r="T10" s="1546"/>
      <c r="U10" s="1656" t="s">
        <v>21</v>
      </c>
      <c r="V10" s="1546"/>
      <c r="W10" s="1656" t="s">
        <v>22</v>
      </c>
      <c r="X10" s="1546"/>
      <c r="Y10" s="1656" t="s">
        <v>23</v>
      </c>
      <c r="Z10" s="1550"/>
      <c r="AA10" s="1656" t="s">
        <v>24</v>
      </c>
      <c r="AB10" s="1550"/>
      <c r="AC10" s="1656" t="s">
        <v>25</v>
      </c>
      <c r="AD10" s="1550"/>
      <c r="AE10" s="1656" t="s">
        <v>26</v>
      </c>
      <c r="AF10" s="1550"/>
      <c r="AG10" s="1656" t="s">
        <v>27</v>
      </c>
      <c r="AH10" s="1550"/>
      <c r="AI10" s="1656" t="s">
        <v>28</v>
      </c>
      <c r="AJ10" s="1550"/>
      <c r="AK10" s="1656" t="s">
        <v>29</v>
      </c>
      <c r="AL10" s="1550"/>
      <c r="AM10" s="1656" t="s">
        <v>30</v>
      </c>
      <c r="AN10" s="1550"/>
      <c r="AO10" s="1656" t="s">
        <v>31</v>
      </c>
      <c r="AP10" s="1663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1027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1025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319</v>
      </c>
      <c r="E12" s="15">
        <f>SUM(G12+I12+K12+M12+O12+Q12+S12+U12+W12+Y12+AA12+AC12+AE12+AG12+AI12+AK12+AM12+AO12)</f>
        <v>132</v>
      </c>
      <c r="F12" s="16">
        <f>SUM(H12+J12+L12+N12+P12+R12+T12+V12+X12+Z12+AB12+AD12+AF12+AH12+AJ12+AL12+AN12+AP12)</f>
        <v>187</v>
      </c>
      <c r="G12" s="17">
        <v>8</v>
      </c>
      <c r="H12" s="18">
        <v>7</v>
      </c>
      <c r="I12" s="17">
        <v>1</v>
      </c>
      <c r="J12" s="18">
        <v>0</v>
      </c>
      <c r="K12" s="17">
        <v>0</v>
      </c>
      <c r="L12" s="18">
        <v>0</v>
      </c>
      <c r="M12" s="17">
        <v>1</v>
      </c>
      <c r="N12" s="18">
        <v>0</v>
      </c>
      <c r="O12" s="17">
        <v>0</v>
      </c>
      <c r="P12" s="18">
        <v>2</v>
      </c>
      <c r="Q12" s="17">
        <v>5</v>
      </c>
      <c r="R12" s="19">
        <v>1</v>
      </c>
      <c r="S12" s="17">
        <v>7</v>
      </c>
      <c r="T12" s="19">
        <v>3</v>
      </c>
      <c r="U12" s="17">
        <v>5</v>
      </c>
      <c r="V12" s="19">
        <v>2</v>
      </c>
      <c r="W12" s="17">
        <v>2</v>
      </c>
      <c r="X12" s="19">
        <v>8</v>
      </c>
      <c r="Y12" s="17">
        <v>18</v>
      </c>
      <c r="Z12" s="19">
        <v>13</v>
      </c>
      <c r="AA12" s="17">
        <v>22</v>
      </c>
      <c r="AB12" s="19">
        <v>20</v>
      </c>
      <c r="AC12" s="17">
        <v>14</v>
      </c>
      <c r="AD12" s="19">
        <v>22</v>
      </c>
      <c r="AE12" s="17">
        <v>7</v>
      </c>
      <c r="AF12" s="19">
        <v>23</v>
      </c>
      <c r="AG12" s="17">
        <v>7</v>
      </c>
      <c r="AH12" s="19">
        <v>23</v>
      </c>
      <c r="AI12" s="17">
        <v>6</v>
      </c>
      <c r="AJ12" s="19">
        <v>17</v>
      </c>
      <c r="AK12" s="17">
        <v>5</v>
      </c>
      <c r="AL12" s="19">
        <v>12</v>
      </c>
      <c r="AM12" s="17">
        <v>16</v>
      </c>
      <c r="AN12" s="19">
        <v>18</v>
      </c>
      <c r="AO12" s="17">
        <v>8</v>
      </c>
      <c r="AP12" s="20">
        <v>16</v>
      </c>
      <c r="AQ12" s="21">
        <v>0</v>
      </c>
      <c r="AR12" s="22">
        <v>1</v>
      </c>
      <c r="AS12" s="22">
        <v>1</v>
      </c>
      <c r="AT12" s="22">
        <v>11</v>
      </c>
      <c r="AU12" s="22">
        <v>2</v>
      </c>
      <c r="AV12" s="22">
        <v>0</v>
      </c>
      <c r="AW12" s="22">
        <v>2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902</v>
      </c>
      <c r="E13" s="563">
        <f t="shared" ref="E13:F15" si="6">SUM(G13+I13+K13+M13+O13+Q13+S13+U13+W13+Y13+AA13+AC13+AE13+AG13+AI13+AK13+AM13+AO13)</f>
        <v>411</v>
      </c>
      <c r="F13" s="564">
        <f t="shared" si="6"/>
        <v>491</v>
      </c>
      <c r="G13" s="558">
        <v>8</v>
      </c>
      <c r="H13" s="25">
        <v>6</v>
      </c>
      <c r="I13" s="558">
        <v>0</v>
      </c>
      <c r="J13" s="25">
        <v>0</v>
      </c>
      <c r="K13" s="558">
        <v>1</v>
      </c>
      <c r="L13" s="25">
        <v>0</v>
      </c>
      <c r="M13" s="558">
        <v>3</v>
      </c>
      <c r="N13" s="25">
        <v>1</v>
      </c>
      <c r="O13" s="558">
        <v>3</v>
      </c>
      <c r="P13" s="25">
        <v>6</v>
      </c>
      <c r="Q13" s="558">
        <v>3</v>
      </c>
      <c r="R13" s="548">
        <v>2</v>
      </c>
      <c r="S13" s="558">
        <v>10</v>
      </c>
      <c r="T13" s="548">
        <v>8</v>
      </c>
      <c r="U13" s="558">
        <v>6</v>
      </c>
      <c r="V13" s="548">
        <v>3</v>
      </c>
      <c r="W13" s="558">
        <v>15</v>
      </c>
      <c r="X13" s="548">
        <v>22</v>
      </c>
      <c r="Y13" s="558">
        <v>74</v>
      </c>
      <c r="Z13" s="548">
        <v>50</v>
      </c>
      <c r="AA13" s="558">
        <v>116</v>
      </c>
      <c r="AB13" s="548">
        <v>107</v>
      </c>
      <c r="AC13" s="558">
        <v>60</v>
      </c>
      <c r="AD13" s="548">
        <v>55</v>
      </c>
      <c r="AE13" s="558">
        <v>6</v>
      </c>
      <c r="AF13" s="548">
        <v>55</v>
      </c>
      <c r="AG13" s="558">
        <v>18</v>
      </c>
      <c r="AH13" s="548">
        <v>48</v>
      </c>
      <c r="AI13" s="558">
        <v>22</v>
      </c>
      <c r="AJ13" s="548">
        <v>52</v>
      </c>
      <c r="AK13" s="558">
        <v>28</v>
      </c>
      <c r="AL13" s="548">
        <v>22</v>
      </c>
      <c r="AM13" s="558">
        <v>27</v>
      </c>
      <c r="AN13" s="548">
        <v>37</v>
      </c>
      <c r="AO13" s="558">
        <v>11</v>
      </c>
      <c r="AP13" s="549">
        <v>17</v>
      </c>
      <c r="AQ13" s="550">
        <v>0</v>
      </c>
      <c r="AR13" s="559">
        <v>1</v>
      </c>
      <c r="AS13" s="559">
        <v>1</v>
      </c>
      <c r="AT13" s="559">
        <v>21</v>
      </c>
      <c r="AU13" s="559">
        <v>3</v>
      </c>
      <c r="AV13" s="559">
        <v>0</v>
      </c>
      <c r="AW13" s="559">
        <v>1</v>
      </c>
      <c r="AX13" s="25">
        <v>2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9</v>
      </c>
      <c r="E14" s="563">
        <f t="shared" si="6"/>
        <v>7</v>
      </c>
      <c r="F14" s="564">
        <f t="shared" si="6"/>
        <v>2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1</v>
      </c>
      <c r="R14" s="548">
        <v>0</v>
      </c>
      <c r="S14" s="558">
        <v>2</v>
      </c>
      <c r="T14" s="548">
        <v>1</v>
      </c>
      <c r="U14" s="558">
        <v>1</v>
      </c>
      <c r="V14" s="548">
        <v>0</v>
      </c>
      <c r="W14" s="558">
        <v>1</v>
      </c>
      <c r="X14" s="548">
        <v>0</v>
      </c>
      <c r="Y14" s="558">
        <v>2</v>
      </c>
      <c r="Z14" s="548">
        <v>1</v>
      </c>
      <c r="AA14" s="558">
        <v>0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0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202</v>
      </c>
      <c r="E15" s="563">
        <f t="shared" si="6"/>
        <v>90</v>
      </c>
      <c r="F15" s="564">
        <f t="shared" si="6"/>
        <v>112</v>
      </c>
      <c r="G15" s="558">
        <v>1</v>
      </c>
      <c r="H15" s="25">
        <v>0</v>
      </c>
      <c r="I15" s="558">
        <v>0</v>
      </c>
      <c r="J15" s="25">
        <v>0</v>
      </c>
      <c r="K15" s="558">
        <v>2</v>
      </c>
      <c r="L15" s="25">
        <v>0</v>
      </c>
      <c r="M15" s="558">
        <v>0</v>
      </c>
      <c r="N15" s="548">
        <v>2</v>
      </c>
      <c r="O15" s="558">
        <v>3</v>
      </c>
      <c r="P15" s="548">
        <v>0</v>
      </c>
      <c r="Q15" s="558">
        <v>0</v>
      </c>
      <c r="R15" s="548">
        <v>0</v>
      </c>
      <c r="S15" s="558">
        <v>4</v>
      </c>
      <c r="T15" s="548">
        <v>1</v>
      </c>
      <c r="U15" s="558">
        <v>3</v>
      </c>
      <c r="V15" s="548">
        <v>0</v>
      </c>
      <c r="W15" s="558">
        <v>1</v>
      </c>
      <c r="X15" s="548">
        <v>4</v>
      </c>
      <c r="Y15" s="558">
        <v>9</v>
      </c>
      <c r="Z15" s="548">
        <v>10</v>
      </c>
      <c r="AA15" s="558">
        <v>20</v>
      </c>
      <c r="AB15" s="548">
        <v>10</v>
      </c>
      <c r="AC15" s="558">
        <v>7</v>
      </c>
      <c r="AD15" s="548">
        <v>14</v>
      </c>
      <c r="AE15" s="558">
        <v>6</v>
      </c>
      <c r="AF15" s="548">
        <v>10</v>
      </c>
      <c r="AG15" s="558">
        <v>9</v>
      </c>
      <c r="AH15" s="548">
        <v>18</v>
      </c>
      <c r="AI15" s="558">
        <v>5</v>
      </c>
      <c r="AJ15" s="548">
        <v>11</v>
      </c>
      <c r="AK15" s="558">
        <v>2</v>
      </c>
      <c r="AL15" s="548">
        <v>8</v>
      </c>
      <c r="AM15" s="558">
        <v>11</v>
      </c>
      <c r="AN15" s="548">
        <v>10</v>
      </c>
      <c r="AO15" s="558">
        <v>7</v>
      </c>
      <c r="AP15" s="549">
        <v>14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10</v>
      </c>
      <c r="E16" s="15">
        <f>SUM(G16+I16+K16+M16+O16+Q16+S16+U16+W16+Y16+AA16+AC16+AE16+AG16+AI16+AK16+AM16+AO16)</f>
        <v>1</v>
      </c>
      <c r="F16" s="16">
        <f>SUM(H16+J16+L16+N16+P16+R16+T16+V16+X16+Z16+AB16+AD16+AF16+AH16+AJ16+AL16+AN16+AP16)</f>
        <v>9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0</v>
      </c>
      <c r="AF16" s="19">
        <v>4</v>
      </c>
      <c r="AG16" s="17">
        <v>0</v>
      </c>
      <c r="AH16" s="19">
        <v>1</v>
      </c>
      <c r="AI16" s="17">
        <v>1</v>
      </c>
      <c r="AJ16" s="19">
        <v>2</v>
      </c>
      <c r="AK16" s="17">
        <v>0</v>
      </c>
      <c r="AL16" s="19">
        <v>1</v>
      </c>
      <c r="AM16" s="17">
        <v>0</v>
      </c>
      <c r="AN16" s="19">
        <v>0</v>
      </c>
      <c r="AO16" s="17">
        <v>0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50</v>
      </c>
      <c r="E17" s="27">
        <f>SUM(G17+I17+K17+M17+O17+Q17+S17+U17+W17+Y17+AA17+AC17+AE17+AG17+AI17+AK17+AM17+AO17)</f>
        <v>13</v>
      </c>
      <c r="F17" s="28">
        <f>SUM(H17+J17+L17+N17+P17+R17+T17+V17+X17+Z17+AB17+AD17+AF17+AH17+AJ17+AL17+AN17+AP17)</f>
        <v>37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2</v>
      </c>
      <c r="AD17" s="31">
        <v>0</v>
      </c>
      <c r="AE17" s="29">
        <v>0</v>
      </c>
      <c r="AF17" s="31">
        <v>5</v>
      </c>
      <c r="AG17" s="29">
        <v>0</v>
      </c>
      <c r="AH17" s="31">
        <v>3</v>
      </c>
      <c r="AI17" s="29">
        <v>0</v>
      </c>
      <c r="AJ17" s="31">
        <v>3</v>
      </c>
      <c r="AK17" s="29">
        <v>2</v>
      </c>
      <c r="AL17" s="31">
        <v>8</v>
      </c>
      <c r="AM17" s="29">
        <v>8</v>
      </c>
      <c r="AN17" s="31">
        <v>14</v>
      </c>
      <c r="AO17" s="29">
        <v>1</v>
      </c>
      <c r="AP17" s="32">
        <v>4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656" t="s">
        <v>43</v>
      </c>
      <c r="E19" s="1553"/>
      <c r="F19" s="1546"/>
      <c r="G19" s="1619" t="s">
        <v>14</v>
      </c>
      <c r="H19" s="1492"/>
      <c r="I19" s="1546" t="s">
        <v>15</v>
      </c>
      <c r="J19" s="1667"/>
      <c r="K19" s="1656" t="s">
        <v>16</v>
      </c>
      <c r="L19" s="1546"/>
      <c r="M19" s="1546" t="s">
        <v>17</v>
      </c>
      <c r="N19" s="1667"/>
      <c r="O19" s="1656" t="s">
        <v>18</v>
      </c>
      <c r="P19" s="1546"/>
      <c r="Q19" s="1656" t="s">
        <v>19</v>
      </c>
      <c r="R19" s="1546"/>
      <c r="S19" s="1656" t="s">
        <v>20</v>
      </c>
      <c r="T19" s="1546"/>
      <c r="U19" s="1656" t="s">
        <v>21</v>
      </c>
      <c r="V19" s="1546"/>
      <c r="W19" s="1553" t="s">
        <v>22</v>
      </c>
      <c r="X19" s="1553"/>
      <c r="Y19" s="1656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63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1026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1026" t="s">
        <v>33</v>
      </c>
      <c r="X20" s="825" t="s">
        <v>34</v>
      </c>
      <c r="Y20" s="832" t="s">
        <v>33</v>
      </c>
      <c r="Z20" s="827" t="s">
        <v>34</v>
      </c>
      <c r="AA20" s="1026" t="s">
        <v>33</v>
      </c>
      <c r="AB20" s="825" t="s">
        <v>34</v>
      </c>
      <c r="AC20" s="832" t="s">
        <v>33</v>
      </c>
      <c r="AD20" s="827" t="s">
        <v>34</v>
      </c>
      <c r="AE20" s="1026" t="s">
        <v>33</v>
      </c>
      <c r="AF20" s="825" t="s">
        <v>34</v>
      </c>
      <c r="AG20" s="832" t="s">
        <v>33</v>
      </c>
      <c r="AH20" s="827" t="s">
        <v>34</v>
      </c>
      <c r="AI20" s="1026" t="s">
        <v>33</v>
      </c>
      <c r="AJ20" s="825" t="s">
        <v>34</v>
      </c>
      <c r="AK20" s="832" t="s">
        <v>33</v>
      </c>
      <c r="AL20" s="827" t="s">
        <v>34</v>
      </c>
      <c r="AM20" s="1026" t="s">
        <v>33</v>
      </c>
      <c r="AN20" s="827" t="s">
        <v>34</v>
      </c>
      <c r="AO20" s="1026" t="s">
        <v>33</v>
      </c>
      <c r="AP20" s="1025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61</v>
      </c>
      <c r="E21" s="844">
        <f>SUM(G21+I21+K21+M21+O21+Q21+S21+U21+W21+Y21+AA21+AC21+AE21+AG21+AI21+AK21+AM21+AO21)</f>
        <v>33</v>
      </c>
      <c r="F21" s="45">
        <f>SUM(H21+J21+L21+N21+P21+R21+T21+V21+X21+Z21+AB21+AD21+AF21+AH21+AJ21+AL21+AN21+AP21)</f>
        <v>28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10</v>
      </c>
      <c r="Z21" s="47">
        <v>5</v>
      </c>
      <c r="AA21" s="834">
        <v>16</v>
      </c>
      <c r="AB21" s="690">
        <v>13</v>
      </c>
      <c r="AC21" s="689">
        <v>7</v>
      </c>
      <c r="AD21" s="47">
        <v>6</v>
      </c>
      <c r="AE21" s="834">
        <v>0</v>
      </c>
      <c r="AF21" s="690">
        <v>0</v>
      </c>
      <c r="AG21" s="689">
        <v>0</v>
      </c>
      <c r="AH21" s="47">
        <v>1</v>
      </c>
      <c r="AI21" s="834">
        <v>0</v>
      </c>
      <c r="AJ21" s="690">
        <v>1</v>
      </c>
      <c r="AK21" s="689">
        <v>0</v>
      </c>
      <c r="AL21" s="47">
        <v>1</v>
      </c>
      <c r="AM21" s="834">
        <v>0</v>
      </c>
      <c r="AN21" s="47">
        <v>0</v>
      </c>
      <c r="AO21" s="834">
        <v>0</v>
      </c>
      <c r="AP21" s="50">
        <v>0</v>
      </c>
      <c r="AQ21" s="691">
        <v>0</v>
      </c>
      <c r="AR21" s="52">
        <v>0</v>
      </c>
      <c r="AS21" s="52">
        <v>1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237</v>
      </c>
      <c r="E23" s="563">
        <f t="shared" ref="E23:F33" si="31">SUM(G23+I23+K23+M23+O23+Q23+S23+U23+W23+Y23+AA23+AC23+AE23+AG23+AI23+AK23+AM23+AO23)</f>
        <v>99</v>
      </c>
      <c r="F23" s="564">
        <f t="shared" si="31"/>
        <v>138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1</v>
      </c>
      <c r="N23" s="25">
        <v>0</v>
      </c>
      <c r="O23" s="558">
        <v>0</v>
      </c>
      <c r="P23" s="548">
        <v>2</v>
      </c>
      <c r="Q23" s="558">
        <v>3</v>
      </c>
      <c r="R23" s="548">
        <v>1</v>
      </c>
      <c r="S23" s="558">
        <v>5</v>
      </c>
      <c r="T23" s="548">
        <v>1</v>
      </c>
      <c r="U23" s="558">
        <v>4</v>
      </c>
      <c r="V23" s="548">
        <v>0</v>
      </c>
      <c r="W23" s="547">
        <v>0</v>
      </c>
      <c r="X23" s="567">
        <v>7</v>
      </c>
      <c r="Y23" s="558">
        <v>23</v>
      </c>
      <c r="Z23" s="548">
        <v>18</v>
      </c>
      <c r="AA23" s="547">
        <v>16</v>
      </c>
      <c r="AB23" s="567">
        <v>14</v>
      </c>
      <c r="AC23" s="558">
        <v>11</v>
      </c>
      <c r="AD23" s="548">
        <v>9</v>
      </c>
      <c r="AE23" s="547">
        <v>3</v>
      </c>
      <c r="AF23" s="567">
        <v>18</v>
      </c>
      <c r="AG23" s="558">
        <v>2</v>
      </c>
      <c r="AH23" s="548">
        <v>17</v>
      </c>
      <c r="AI23" s="547">
        <v>4</v>
      </c>
      <c r="AJ23" s="567">
        <v>8</v>
      </c>
      <c r="AK23" s="558">
        <v>2</v>
      </c>
      <c r="AL23" s="548">
        <v>3</v>
      </c>
      <c r="AM23" s="547">
        <v>20</v>
      </c>
      <c r="AN23" s="548">
        <v>22</v>
      </c>
      <c r="AO23" s="547">
        <v>5</v>
      </c>
      <c r="AP23" s="549">
        <v>18</v>
      </c>
      <c r="AQ23" s="550">
        <v>0</v>
      </c>
      <c r="AR23" s="559">
        <v>1</v>
      </c>
      <c r="AS23" s="559">
        <v>0</v>
      </c>
      <c r="AT23" s="559">
        <v>0</v>
      </c>
      <c r="AU23" s="559">
        <v>11</v>
      </c>
      <c r="AV23" s="559">
        <v>0</v>
      </c>
      <c r="AW23" s="559">
        <v>1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15</v>
      </c>
      <c r="E24" s="563">
        <f t="shared" si="31"/>
        <v>2</v>
      </c>
      <c r="F24" s="564">
        <f t="shared" si="31"/>
        <v>13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0</v>
      </c>
      <c r="V24" s="548">
        <v>0</v>
      </c>
      <c r="W24" s="547">
        <v>2</v>
      </c>
      <c r="X24" s="567">
        <v>11</v>
      </c>
      <c r="Y24" s="558">
        <v>0</v>
      </c>
      <c r="Z24" s="548">
        <v>2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9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21</v>
      </c>
      <c r="E25" s="563">
        <f t="shared" si="31"/>
        <v>16</v>
      </c>
      <c r="F25" s="564">
        <f t="shared" si="31"/>
        <v>5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1</v>
      </c>
      <c r="N25" s="25">
        <v>0</v>
      </c>
      <c r="O25" s="558">
        <v>2</v>
      </c>
      <c r="P25" s="548">
        <v>2</v>
      </c>
      <c r="Q25" s="558">
        <v>1</v>
      </c>
      <c r="R25" s="548">
        <v>1</v>
      </c>
      <c r="S25" s="558">
        <v>3</v>
      </c>
      <c r="T25" s="548">
        <v>0</v>
      </c>
      <c r="U25" s="558">
        <v>1</v>
      </c>
      <c r="V25" s="548">
        <v>0</v>
      </c>
      <c r="W25" s="547">
        <v>2</v>
      </c>
      <c r="X25" s="567">
        <v>1</v>
      </c>
      <c r="Y25" s="558">
        <v>5</v>
      </c>
      <c r="Z25" s="548">
        <v>0</v>
      </c>
      <c r="AA25" s="547">
        <v>0</v>
      </c>
      <c r="AB25" s="567">
        <v>0</v>
      </c>
      <c r="AC25" s="558">
        <v>0</v>
      </c>
      <c r="AD25" s="548">
        <v>0</v>
      </c>
      <c r="AE25" s="547">
        <v>0</v>
      </c>
      <c r="AF25" s="567">
        <v>0</v>
      </c>
      <c r="AG25" s="558">
        <v>0</v>
      </c>
      <c r="AH25" s="548">
        <v>0</v>
      </c>
      <c r="AI25" s="547">
        <v>0</v>
      </c>
      <c r="AJ25" s="567">
        <v>1</v>
      </c>
      <c r="AK25" s="558">
        <v>0</v>
      </c>
      <c r="AL25" s="548">
        <v>0</v>
      </c>
      <c r="AM25" s="547">
        <v>1</v>
      </c>
      <c r="AN25" s="548">
        <v>0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8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16</v>
      </c>
      <c r="E28" s="563">
        <f t="shared" si="31"/>
        <v>6</v>
      </c>
      <c r="F28" s="564">
        <f t="shared" si="31"/>
        <v>10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1</v>
      </c>
      <c r="T28" s="548">
        <v>3</v>
      </c>
      <c r="U28" s="558">
        <v>0</v>
      </c>
      <c r="V28" s="548">
        <v>0</v>
      </c>
      <c r="W28" s="547">
        <v>0</v>
      </c>
      <c r="X28" s="567">
        <v>1</v>
      </c>
      <c r="Y28" s="558">
        <v>2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0</v>
      </c>
      <c r="AF28" s="567">
        <v>0</v>
      </c>
      <c r="AG28" s="558">
        <v>0</v>
      </c>
      <c r="AH28" s="548">
        <v>6</v>
      </c>
      <c r="AI28" s="547">
        <v>1</v>
      </c>
      <c r="AJ28" s="567">
        <v>0</v>
      </c>
      <c r="AK28" s="558">
        <v>2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31</v>
      </c>
      <c r="E31" s="563">
        <f t="shared" si="31"/>
        <v>3</v>
      </c>
      <c r="F31" s="564">
        <f t="shared" si="31"/>
        <v>28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0</v>
      </c>
      <c r="AF31" s="567">
        <v>4</v>
      </c>
      <c r="AG31" s="558">
        <v>2</v>
      </c>
      <c r="AH31" s="548">
        <v>7</v>
      </c>
      <c r="AI31" s="547">
        <v>0</v>
      </c>
      <c r="AJ31" s="567">
        <v>1</v>
      </c>
      <c r="AK31" s="558">
        <v>1</v>
      </c>
      <c r="AL31" s="548">
        <v>16</v>
      </c>
      <c r="AM31" s="547">
        <v>0</v>
      </c>
      <c r="AN31" s="548">
        <v>0</v>
      </c>
      <c r="AO31" s="547">
        <v>0</v>
      </c>
      <c r="AP31" s="549">
        <v>0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115</v>
      </c>
      <c r="E33" s="563">
        <f t="shared" si="31"/>
        <v>53</v>
      </c>
      <c r="F33" s="564">
        <f t="shared" si="31"/>
        <v>62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2</v>
      </c>
      <c r="N33" s="25">
        <v>5</v>
      </c>
      <c r="O33" s="558">
        <v>2</v>
      </c>
      <c r="P33" s="548">
        <v>6</v>
      </c>
      <c r="Q33" s="558">
        <v>5</v>
      </c>
      <c r="R33" s="548">
        <v>4</v>
      </c>
      <c r="S33" s="558">
        <v>11</v>
      </c>
      <c r="T33" s="548">
        <v>10</v>
      </c>
      <c r="U33" s="558">
        <v>4</v>
      </c>
      <c r="V33" s="548">
        <v>4</v>
      </c>
      <c r="W33" s="547">
        <v>18</v>
      </c>
      <c r="X33" s="567">
        <v>18</v>
      </c>
      <c r="Y33" s="558">
        <v>8</v>
      </c>
      <c r="Z33" s="548">
        <v>11</v>
      </c>
      <c r="AA33" s="547">
        <v>2</v>
      </c>
      <c r="AB33" s="567">
        <v>0</v>
      </c>
      <c r="AC33" s="558">
        <v>0</v>
      </c>
      <c r="AD33" s="548">
        <v>0</v>
      </c>
      <c r="AE33" s="547">
        <v>0</v>
      </c>
      <c r="AF33" s="567">
        <v>2</v>
      </c>
      <c r="AG33" s="558">
        <v>0</v>
      </c>
      <c r="AH33" s="548">
        <v>0</v>
      </c>
      <c r="AI33" s="547">
        <v>1</v>
      </c>
      <c r="AJ33" s="567">
        <v>0</v>
      </c>
      <c r="AK33" s="558">
        <v>0</v>
      </c>
      <c r="AL33" s="548">
        <v>1</v>
      </c>
      <c r="AM33" s="547">
        <v>0</v>
      </c>
      <c r="AN33" s="548">
        <v>1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24</v>
      </c>
      <c r="AV33" s="559">
        <v>0</v>
      </c>
      <c r="AW33" s="559">
        <v>0</v>
      </c>
      <c r="AX33" s="25">
        <v>4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164</v>
      </c>
      <c r="E37" s="563">
        <f t="shared" si="32"/>
        <v>56</v>
      </c>
      <c r="F37" s="564">
        <f t="shared" si="32"/>
        <v>108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1</v>
      </c>
      <c r="X37" s="567">
        <v>0</v>
      </c>
      <c r="Y37" s="558">
        <v>10</v>
      </c>
      <c r="Z37" s="548">
        <v>3</v>
      </c>
      <c r="AA37" s="547">
        <v>11</v>
      </c>
      <c r="AB37" s="567">
        <v>15</v>
      </c>
      <c r="AC37" s="558">
        <v>12</v>
      </c>
      <c r="AD37" s="548">
        <v>11</v>
      </c>
      <c r="AE37" s="547">
        <v>4</v>
      </c>
      <c r="AF37" s="567">
        <v>25</v>
      </c>
      <c r="AG37" s="558">
        <v>3</v>
      </c>
      <c r="AH37" s="548">
        <v>27</v>
      </c>
      <c r="AI37" s="547">
        <v>2</v>
      </c>
      <c r="AJ37" s="567">
        <v>17</v>
      </c>
      <c r="AK37" s="558">
        <v>4</v>
      </c>
      <c r="AL37" s="548">
        <v>6</v>
      </c>
      <c r="AM37" s="547">
        <v>7</v>
      </c>
      <c r="AN37" s="548">
        <v>3</v>
      </c>
      <c r="AO37" s="547">
        <v>2</v>
      </c>
      <c r="AP37" s="549">
        <v>1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67" t="s">
        <v>64</v>
      </c>
      <c r="B39" s="1667"/>
      <c r="C39" s="1667"/>
      <c r="D39" s="845">
        <f>SUM(D21:D38)</f>
        <v>660</v>
      </c>
      <c r="E39" s="1029">
        <f>SUM(E21:E38)</f>
        <v>268</v>
      </c>
      <c r="F39" s="847">
        <f t="shared" ref="F39:AX39" si="34">SUM(F21:F38)</f>
        <v>392</v>
      </c>
      <c r="G39" s="845">
        <f t="shared" si="34"/>
        <v>0</v>
      </c>
      <c r="H39" s="847">
        <f t="shared" si="34"/>
        <v>0</v>
      </c>
      <c r="I39" s="845">
        <f t="shared" si="34"/>
        <v>0</v>
      </c>
      <c r="J39" s="847">
        <f t="shared" si="34"/>
        <v>0</v>
      </c>
      <c r="K39" s="845">
        <f t="shared" si="34"/>
        <v>0</v>
      </c>
      <c r="L39" s="847">
        <f t="shared" si="34"/>
        <v>0</v>
      </c>
      <c r="M39" s="845">
        <f t="shared" si="34"/>
        <v>4</v>
      </c>
      <c r="N39" s="847">
        <f t="shared" si="34"/>
        <v>5</v>
      </c>
      <c r="O39" s="845">
        <f t="shared" si="34"/>
        <v>4</v>
      </c>
      <c r="P39" s="847">
        <f t="shared" si="34"/>
        <v>10</v>
      </c>
      <c r="Q39" s="845">
        <f t="shared" si="34"/>
        <v>9</v>
      </c>
      <c r="R39" s="847">
        <f t="shared" si="34"/>
        <v>6</v>
      </c>
      <c r="S39" s="845">
        <f t="shared" si="34"/>
        <v>20</v>
      </c>
      <c r="T39" s="847">
        <f t="shared" si="34"/>
        <v>14</v>
      </c>
      <c r="U39" s="845">
        <f t="shared" si="34"/>
        <v>9</v>
      </c>
      <c r="V39" s="847">
        <f t="shared" si="34"/>
        <v>4</v>
      </c>
      <c r="W39" s="845">
        <f t="shared" si="34"/>
        <v>23</v>
      </c>
      <c r="X39" s="847">
        <f t="shared" si="34"/>
        <v>39</v>
      </c>
      <c r="Y39" s="845">
        <f t="shared" si="34"/>
        <v>58</v>
      </c>
      <c r="Z39" s="847">
        <f t="shared" si="34"/>
        <v>39</v>
      </c>
      <c r="AA39" s="845">
        <f t="shared" si="34"/>
        <v>45</v>
      </c>
      <c r="AB39" s="847">
        <f t="shared" si="34"/>
        <v>42</v>
      </c>
      <c r="AC39" s="845">
        <f t="shared" si="34"/>
        <v>30</v>
      </c>
      <c r="AD39" s="847">
        <f t="shared" si="34"/>
        <v>26</v>
      </c>
      <c r="AE39" s="845">
        <f t="shared" si="34"/>
        <v>7</v>
      </c>
      <c r="AF39" s="847">
        <f t="shared" si="34"/>
        <v>49</v>
      </c>
      <c r="AG39" s="845">
        <f t="shared" si="34"/>
        <v>7</v>
      </c>
      <c r="AH39" s="847">
        <f t="shared" si="34"/>
        <v>58</v>
      </c>
      <c r="AI39" s="845">
        <f t="shared" si="34"/>
        <v>8</v>
      </c>
      <c r="AJ39" s="847">
        <f t="shared" si="34"/>
        <v>28</v>
      </c>
      <c r="AK39" s="845">
        <f t="shared" si="34"/>
        <v>9</v>
      </c>
      <c r="AL39" s="847">
        <f t="shared" si="34"/>
        <v>27</v>
      </c>
      <c r="AM39" s="845">
        <f t="shared" si="34"/>
        <v>28</v>
      </c>
      <c r="AN39" s="847">
        <f t="shared" si="34"/>
        <v>26</v>
      </c>
      <c r="AO39" s="845">
        <f t="shared" si="34"/>
        <v>7</v>
      </c>
      <c r="AP39" s="847">
        <f t="shared" si="34"/>
        <v>19</v>
      </c>
      <c r="AQ39" s="845">
        <f t="shared" si="34"/>
        <v>0</v>
      </c>
      <c r="AR39" s="847">
        <f t="shared" si="34"/>
        <v>1</v>
      </c>
      <c r="AS39" s="845">
        <f t="shared" si="34"/>
        <v>1</v>
      </c>
      <c r="AT39" s="847">
        <f t="shared" si="34"/>
        <v>0</v>
      </c>
      <c r="AU39" s="845">
        <f t="shared" si="34"/>
        <v>52</v>
      </c>
      <c r="AV39" s="847">
        <f t="shared" si="34"/>
        <v>0</v>
      </c>
      <c r="AW39" s="845">
        <f t="shared" si="34"/>
        <v>1</v>
      </c>
      <c r="AX39" s="847">
        <f t="shared" si="34"/>
        <v>4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656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657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61" t="s">
        <v>14</v>
      </c>
      <c r="H42" s="1550"/>
      <c r="I42" s="1656" t="s">
        <v>15</v>
      </c>
      <c r="J42" s="1546"/>
      <c r="K42" s="1553" t="s">
        <v>16</v>
      </c>
      <c r="L42" s="1546"/>
      <c r="M42" s="1656" t="s">
        <v>17</v>
      </c>
      <c r="N42" s="1546"/>
      <c r="O42" s="1656" t="s">
        <v>18</v>
      </c>
      <c r="P42" s="1546"/>
      <c r="Q42" s="1656" t="s">
        <v>19</v>
      </c>
      <c r="R42" s="1546"/>
      <c r="S42" s="1656" t="s">
        <v>20</v>
      </c>
      <c r="T42" s="1546"/>
      <c r="U42" s="1656" t="s">
        <v>21</v>
      </c>
      <c r="V42" s="1546"/>
      <c r="W42" s="1656" t="s">
        <v>22</v>
      </c>
      <c r="X42" s="1546"/>
      <c r="Y42" s="1656" t="s">
        <v>23</v>
      </c>
      <c r="Z42" s="1550"/>
      <c r="AA42" s="1656" t="s">
        <v>24</v>
      </c>
      <c r="AB42" s="1550"/>
      <c r="AC42" s="1656" t="s">
        <v>25</v>
      </c>
      <c r="AD42" s="1550"/>
      <c r="AE42" s="1656" t="s">
        <v>26</v>
      </c>
      <c r="AF42" s="1550"/>
      <c r="AG42" s="1656" t="s">
        <v>27</v>
      </c>
      <c r="AH42" s="1550"/>
      <c r="AI42" s="1656" t="s">
        <v>28</v>
      </c>
      <c r="AJ42" s="1550"/>
      <c r="AK42" s="1656" t="s">
        <v>29</v>
      </c>
      <c r="AL42" s="1550"/>
      <c r="AM42" s="1656" t="s">
        <v>30</v>
      </c>
      <c r="AN42" s="1550"/>
      <c r="AO42" s="1656" t="s">
        <v>31</v>
      </c>
      <c r="AP42" s="1663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1027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1024" t="s">
        <v>33</v>
      </c>
      <c r="V43" s="827" t="s">
        <v>34</v>
      </c>
      <c r="W43" s="1024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1025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9</v>
      </c>
      <c r="E48" s="77">
        <f>SUM(G48+I48+K48+M48+O48+Q48+S48+U48+W48+Y48+AA48+AC48+AE48+AG48+AI48+AK48+AM48+AO48)</f>
        <v>1</v>
      </c>
      <c r="F48" s="89">
        <f>SUM(H48+J48+L48+N48+P48+R48+T48+V48+X48+Z48+AB48+AD48+AF48+AH48+AJ48+AL48+AN48+AP48)</f>
        <v>8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4</v>
      </c>
      <c r="AG48" s="576">
        <v>0</v>
      </c>
      <c r="AH48" s="90">
        <v>1</v>
      </c>
      <c r="AI48" s="576">
        <v>1</v>
      </c>
      <c r="AJ48" s="88">
        <v>2</v>
      </c>
      <c r="AK48" s="578">
        <v>0</v>
      </c>
      <c r="AL48" s="90">
        <v>1</v>
      </c>
      <c r="AM48" s="576">
        <v>0</v>
      </c>
      <c r="AN48" s="88">
        <v>0</v>
      </c>
      <c r="AO48" s="578">
        <v>0</v>
      </c>
      <c r="AP48" s="580">
        <v>0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6</v>
      </c>
      <c r="E49" s="77">
        <f>SUM(G49+I49+K49+M49+O49+Q49+S49+U49+W49+Y49+AA49+AC49+AE49+AG49+AI49+AK49+AM49+AO49)</f>
        <v>0</v>
      </c>
      <c r="F49" s="89">
        <f>SUM(H49+J49+L49+N49+P49+R49+T49+V49+X49+Z49+AB49+AD49+AF49+AH49+AJ49+AL49+AN49+AP49)</f>
        <v>6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0</v>
      </c>
      <c r="AF49" s="96">
        <v>2</v>
      </c>
      <c r="AG49" s="93">
        <v>0</v>
      </c>
      <c r="AH49" s="96">
        <v>1</v>
      </c>
      <c r="AI49" s="93">
        <v>0</v>
      </c>
      <c r="AJ49" s="94">
        <v>1</v>
      </c>
      <c r="AK49" s="624">
        <v>0</v>
      </c>
      <c r="AL49" s="98">
        <v>2</v>
      </c>
      <c r="AM49" s="93">
        <v>0</v>
      </c>
      <c r="AN49" s="94">
        <v>0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66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1030"/>
      <c r="AD50" s="857"/>
      <c r="AE50" s="1031"/>
      <c r="AF50" s="857"/>
      <c r="AG50" s="854"/>
      <c r="AH50" s="857"/>
      <c r="AI50" s="854"/>
      <c r="AJ50" s="857"/>
      <c r="AK50" s="854"/>
      <c r="AL50" s="857"/>
      <c r="AM50" s="1030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67" t="s">
        <v>4</v>
      </c>
      <c r="B57" s="1667"/>
      <c r="C57" s="1667"/>
      <c r="D57" s="851">
        <f>SUM(D51:D56)</f>
        <v>0</v>
      </c>
      <c r="E57" s="1032">
        <f>SUM(E51:E56)</f>
        <v>0</v>
      </c>
      <c r="F57" s="853">
        <f>SUM(F51:F56)</f>
        <v>0</v>
      </c>
      <c r="G57" s="851">
        <f>SUM(G51:G56)</f>
        <v>0</v>
      </c>
      <c r="H57" s="1032">
        <f t="shared" ref="H57:AW57" si="56">SUM(H51:H56)</f>
        <v>0</v>
      </c>
      <c r="I57" s="851">
        <f t="shared" si="56"/>
        <v>0</v>
      </c>
      <c r="J57" s="1032">
        <f t="shared" si="56"/>
        <v>0</v>
      </c>
      <c r="K57" s="851">
        <f t="shared" si="56"/>
        <v>0</v>
      </c>
      <c r="L57" s="1032">
        <f t="shared" si="56"/>
        <v>0</v>
      </c>
      <c r="M57" s="851">
        <f t="shared" si="56"/>
        <v>0</v>
      </c>
      <c r="N57" s="1032">
        <f t="shared" si="56"/>
        <v>0</v>
      </c>
      <c r="O57" s="851">
        <f t="shared" si="56"/>
        <v>0</v>
      </c>
      <c r="P57" s="1032">
        <f t="shared" si="56"/>
        <v>0</v>
      </c>
      <c r="Q57" s="851">
        <f t="shared" si="56"/>
        <v>0</v>
      </c>
      <c r="R57" s="1032">
        <f t="shared" si="56"/>
        <v>0</v>
      </c>
      <c r="S57" s="851">
        <f t="shared" si="56"/>
        <v>0</v>
      </c>
      <c r="T57" s="1032">
        <f t="shared" si="56"/>
        <v>0</v>
      </c>
      <c r="U57" s="851">
        <f t="shared" si="56"/>
        <v>0</v>
      </c>
      <c r="V57" s="1032">
        <f t="shared" si="56"/>
        <v>0</v>
      </c>
      <c r="W57" s="851">
        <f t="shared" si="56"/>
        <v>0</v>
      </c>
      <c r="X57" s="1032">
        <f t="shared" si="56"/>
        <v>0</v>
      </c>
      <c r="Y57" s="851">
        <f>SUM(Y51:Y56)</f>
        <v>0</v>
      </c>
      <c r="Z57" s="1032">
        <f>SUM(Z51:Z56)</f>
        <v>0</v>
      </c>
      <c r="AA57" s="851">
        <f t="shared" si="56"/>
        <v>0</v>
      </c>
      <c r="AB57" s="1032">
        <f t="shared" si="56"/>
        <v>0</v>
      </c>
      <c r="AC57" s="851">
        <f t="shared" si="56"/>
        <v>0</v>
      </c>
      <c r="AD57" s="1032">
        <f t="shared" si="56"/>
        <v>0</v>
      </c>
      <c r="AE57" s="851">
        <f t="shared" si="56"/>
        <v>0</v>
      </c>
      <c r="AF57" s="1032">
        <f t="shared" si="56"/>
        <v>0</v>
      </c>
      <c r="AG57" s="851">
        <f t="shared" si="56"/>
        <v>0</v>
      </c>
      <c r="AH57" s="1032">
        <f t="shared" si="56"/>
        <v>0</v>
      </c>
      <c r="AI57" s="851">
        <f t="shared" si="56"/>
        <v>0</v>
      </c>
      <c r="AJ57" s="1032">
        <f t="shared" si="56"/>
        <v>0</v>
      </c>
      <c r="AK57" s="851">
        <f t="shared" si="56"/>
        <v>0</v>
      </c>
      <c r="AL57" s="1032">
        <f t="shared" si="56"/>
        <v>0</v>
      </c>
      <c r="AM57" s="851">
        <f t="shared" si="56"/>
        <v>0</v>
      </c>
      <c r="AN57" s="1032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56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1032">
        <f t="shared" si="67"/>
        <v>0</v>
      </c>
      <c r="I63" s="851">
        <f t="shared" si="67"/>
        <v>0</v>
      </c>
      <c r="J63" s="1032">
        <f t="shared" si="67"/>
        <v>0</v>
      </c>
      <c r="K63" s="851">
        <f t="shared" si="67"/>
        <v>0</v>
      </c>
      <c r="L63" s="1032">
        <f t="shared" si="67"/>
        <v>0</v>
      </c>
      <c r="M63" s="851">
        <f t="shared" si="67"/>
        <v>0</v>
      </c>
      <c r="N63" s="1032">
        <f t="shared" si="67"/>
        <v>0</v>
      </c>
      <c r="O63" s="851">
        <f t="shared" si="67"/>
        <v>0</v>
      </c>
      <c r="P63" s="1032">
        <f t="shared" si="67"/>
        <v>0</v>
      </c>
      <c r="Q63" s="851">
        <f t="shared" si="67"/>
        <v>0</v>
      </c>
      <c r="R63" s="1032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1032">
        <f t="shared" si="67"/>
        <v>0</v>
      </c>
      <c r="W63" s="851">
        <f t="shared" si="67"/>
        <v>0</v>
      </c>
      <c r="X63" s="1032">
        <f t="shared" si="67"/>
        <v>0</v>
      </c>
      <c r="Y63" s="851">
        <f t="shared" si="67"/>
        <v>0</v>
      </c>
      <c r="Z63" s="1032">
        <f t="shared" si="67"/>
        <v>0</v>
      </c>
      <c r="AA63" s="851">
        <f t="shared" si="67"/>
        <v>0</v>
      </c>
      <c r="AB63" s="1032">
        <f t="shared" si="67"/>
        <v>0</v>
      </c>
      <c r="AC63" s="851">
        <f t="shared" si="67"/>
        <v>0</v>
      </c>
      <c r="AD63" s="1032">
        <f t="shared" si="67"/>
        <v>0</v>
      </c>
      <c r="AE63" s="851">
        <f t="shared" si="67"/>
        <v>0</v>
      </c>
      <c r="AF63" s="1032">
        <f t="shared" si="67"/>
        <v>0</v>
      </c>
      <c r="AG63" s="851">
        <f t="shared" si="67"/>
        <v>0</v>
      </c>
      <c r="AH63" s="1032">
        <f t="shared" si="67"/>
        <v>0</v>
      </c>
      <c r="AI63" s="851">
        <f t="shared" si="67"/>
        <v>0</v>
      </c>
      <c r="AJ63" s="1032">
        <f t="shared" si="67"/>
        <v>0</v>
      </c>
      <c r="AK63" s="851">
        <f t="shared" si="67"/>
        <v>0</v>
      </c>
      <c r="AL63" s="1032">
        <f t="shared" si="67"/>
        <v>0</v>
      </c>
      <c r="AM63" s="851">
        <f t="shared" si="67"/>
        <v>0</v>
      </c>
      <c r="AN63" s="1032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64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1032">
        <f t="shared" si="78"/>
        <v>0</v>
      </c>
      <c r="AF67" s="866">
        <f t="shared" si="78"/>
        <v>0</v>
      </c>
      <c r="AG67" s="1032">
        <f t="shared" si="78"/>
        <v>0</v>
      </c>
      <c r="AH67" s="866">
        <f t="shared" si="78"/>
        <v>0</v>
      </c>
      <c r="AI67" s="1032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1032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60" t="s">
        <v>93</v>
      </c>
      <c r="E69" s="1610"/>
      <c r="F69" s="1610"/>
      <c r="G69" s="1610"/>
      <c r="H69" s="1576"/>
      <c r="I69" s="1660" t="s">
        <v>94</v>
      </c>
      <c r="J69" s="1610"/>
      <c r="K69" s="1610"/>
      <c r="L69" s="1610"/>
      <c r="M69" s="1665"/>
      <c r="N69" s="1297" t="s">
        <v>95</v>
      </c>
    </row>
    <row r="70" spans="1:100" ht="22.5" customHeight="1" x14ac:dyDescent="0.25">
      <c r="A70" s="1292"/>
      <c r="B70" s="1293"/>
      <c r="C70" s="1294"/>
      <c r="D70" s="1033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033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67</v>
      </c>
      <c r="E71" s="874">
        <v>55</v>
      </c>
      <c r="F71" s="875">
        <v>12</v>
      </c>
      <c r="G71" s="875">
        <v>0</v>
      </c>
      <c r="H71" s="876">
        <v>0</v>
      </c>
      <c r="I71" s="170">
        <f>SUM(J71:M71)</f>
        <v>67</v>
      </c>
      <c r="J71" s="874">
        <v>55</v>
      </c>
      <c r="K71" s="875">
        <v>12</v>
      </c>
      <c r="L71" s="875">
        <v>0</v>
      </c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25</v>
      </c>
      <c r="E72" s="175">
        <v>22</v>
      </c>
      <c r="F72" s="176">
        <v>3</v>
      </c>
      <c r="G72" s="176">
        <v>0</v>
      </c>
      <c r="H72" s="177">
        <v>0</v>
      </c>
      <c r="I72" s="114">
        <f>SUM(J72:M72)</f>
        <v>25</v>
      </c>
      <c r="J72" s="175">
        <v>22</v>
      </c>
      <c r="K72" s="176">
        <v>3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18</v>
      </c>
      <c r="E73" s="558">
        <v>10</v>
      </c>
      <c r="F73" s="559">
        <v>8</v>
      </c>
      <c r="G73" s="559">
        <v>0</v>
      </c>
      <c r="H73" s="548">
        <v>0</v>
      </c>
      <c r="I73" s="114">
        <f t="shared" ref="I73:I81" si="83">SUM(J73:M73)</f>
        <v>15</v>
      </c>
      <c r="J73" s="558">
        <v>8</v>
      </c>
      <c r="K73" s="559">
        <v>7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61</v>
      </c>
      <c r="E74" s="558">
        <v>32</v>
      </c>
      <c r="F74" s="559">
        <v>23</v>
      </c>
      <c r="G74" s="559">
        <v>0</v>
      </c>
      <c r="H74" s="548">
        <v>6</v>
      </c>
      <c r="I74" s="114">
        <f t="shared" si="83"/>
        <v>61</v>
      </c>
      <c r="J74" s="558">
        <v>32</v>
      </c>
      <c r="K74" s="559">
        <v>23</v>
      </c>
      <c r="L74" s="559">
        <v>0</v>
      </c>
      <c r="M74" s="549">
        <v>6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15</v>
      </c>
      <c r="E75" s="558">
        <v>11</v>
      </c>
      <c r="F75" s="559">
        <v>1</v>
      </c>
      <c r="G75" s="559">
        <v>0</v>
      </c>
      <c r="H75" s="548">
        <v>3</v>
      </c>
      <c r="I75" s="114">
        <f t="shared" si="83"/>
        <v>15</v>
      </c>
      <c r="J75" s="558">
        <v>11</v>
      </c>
      <c r="K75" s="559">
        <v>1</v>
      </c>
      <c r="L75" s="559">
        <v>0</v>
      </c>
      <c r="M75" s="549">
        <v>3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15</v>
      </c>
      <c r="E76" s="558">
        <v>15</v>
      </c>
      <c r="F76" s="559">
        <v>0</v>
      </c>
      <c r="G76" s="559">
        <v>0</v>
      </c>
      <c r="H76" s="548">
        <v>0</v>
      </c>
      <c r="I76" s="114">
        <f t="shared" si="83"/>
        <v>15</v>
      </c>
      <c r="J76" s="558">
        <v>15</v>
      </c>
      <c r="K76" s="559">
        <v>0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34</v>
      </c>
      <c r="E77" s="558">
        <v>24</v>
      </c>
      <c r="F77" s="559">
        <v>10</v>
      </c>
      <c r="G77" s="559">
        <v>0</v>
      </c>
      <c r="H77" s="548">
        <v>0</v>
      </c>
      <c r="I77" s="114">
        <f t="shared" si="83"/>
        <v>34</v>
      </c>
      <c r="J77" s="558">
        <v>24</v>
      </c>
      <c r="K77" s="559">
        <v>10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15</v>
      </c>
      <c r="E78" s="558">
        <v>15</v>
      </c>
      <c r="F78" s="559">
        <v>0</v>
      </c>
      <c r="G78" s="559">
        <v>0</v>
      </c>
      <c r="H78" s="548">
        <v>0</v>
      </c>
      <c r="I78" s="114">
        <f t="shared" si="83"/>
        <v>15</v>
      </c>
      <c r="J78" s="558">
        <v>15</v>
      </c>
      <c r="K78" s="559">
        <v>0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61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1034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656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657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59" t="s">
        <v>127</v>
      </c>
      <c r="H89" s="1557"/>
      <c r="I89" s="1656" t="s">
        <v>16</v>
      </c>
      <c r="J89" s="1546"/>
      <c r="K89" s="1656" t="s">
        <v>17</v>
      </c>
      <c r="L89" s="1546"/>
      <c r="M89" s="1656" t="s">
        <v>18</v>
      </c>
      <c r="N89" s="1546"/>
      <c r="O89" s="1656" t="s">
        <v>19</v>
      </c>
      <c r="P89" s="1546"/>
      <c r="Q89" s="1656" t="s">
        <v>20</v>
      </c>
      <c r="R89" s="1546"/>
      <c r="S89" s="1656" t="s">
        <v>21</v>
      </c>
      <c r="T89" s="1546"/>
      <c r="U89" s="1553" t="s">
        <v>22</v>
      </c>
      <c r="V89" s="1546"/>
      <c r="W89" s="1656" t="s">
        <v>23</v>
      </c>
      <c r="X89" s="1550"/>
      <c r="Y89" s="1656" t="s">
        <v>24</v>
      </c>
      <c r="Z89" s="1550"/>
      <c r="AA89" s="1656" t="s">
        <v>25</v>
      </c>
      <c r="AB89" s="1550"/>
      <c r="AC89" s="1656" t="s">
        <v>26</v>
      </c>
      <c r="AD89" s="1550"/>
      <c r="AE89" s="1656" t="s">
        <v>27</v>
      </c>
      <c r="AF89" s="1550"/>
      <c r="AG89" s="1656" t="s">
        <v>28</v>
      </c>
      <c r="AH89" s="1550"/>
      <c r="AI89" s="1656" t="s">
        <v>29</v>
      </c>
      <c r="AJ89" s="1550"/>
      <c r="AK89" s="1553" t="s">
        <v>30</v>
      </c>
      <c r="AL89" s="1550"/>
      <c r="AM89" s="1656" t="s">
        <v>31</v>
      </c>
      <c r="AN89" s="1663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1026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1026" t="s">
        <v>33</v>
      </c>
      <c r="P90" s="827" t="s">
        <v>34</v>
      </c>
      <c r="Q90" s="1026" t="s">
        <v>33</v>
      </c>
      <c r="R90" s="827" t="s">
        <v>34</v>
      </c>
      <c r="S90" s="1026" t="s">
        <v>33</v>
      </c>
      <c r="T90" s="827" t="s">
        <v>34</v>
      </c>
      <c r="U90" s="1026" t="s">
        <v>33</v>
      </c>
      <c r="V90" s="827" t="s">
        <v>34</v>
      </c>
      <c r="W90" s="1026" t="s">
        <v>33</v>
      </c>
      <c r="X90" s="827" t="s">
        <v>34</v>
      </c>
      <c r="Y90" s="1026" t="s">
        <v>33</v>
      </c>
      <c r="Z90" s="827" t="s">
        <v>34</v>
      </c>
      <c r="AA90" s="1026" t="s">
        <v>33</v>
      </c>
      <c r="AB90" s="827" t="s">
        <v>34</v>
      </c>
      <c r="AC90" s="1026" t="s">
        <v>33</v>
      </c>
      <c r="AD90" s="827" t="s">
        <v>34</v>
      </c>
      <c r="AE90" s="1026" t="s">
        <v>33</v>
      </c>
      <c r="AF90" s="827" t="s">
        <v>34</v>
      </c>
      <c r="AG90" s="1026" t="s">
        <v>33</v>
      </c>
      <c r="AH90" s="827" t="s">
        <v>34</v>
      </c>
      <c r="AI90" s="1026" t="s">
        <v>33</v>
      </c>
      <c r="AJ90" s="827" t="s">
        <v>34</v>
      </c>
      <c r="AK90" s="1026" t="s">
        <v>33</v>
      </c>
      <c r="AL90" s="827" t="s">
        <v>34</v>
      </c>
      <c r="AM90" s="1026" t="s">
        <v>33</v>
      </c>
      <c r="AN90" s="1025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16</v>
      </c>
      <c r="E91" s="844">
        <f>SUM(G91+I91+K91+M91+O91+Q91+S91+U91+W91+Y91+AA91+AC91+AE91+AG91+AI91+AK91+AM91)</f>
        <v>10</v>
      </c>
      <c r="F91" s="45">
        <f>SUM(H91+J91+L91+N91+P91+R91+T91+V91+X91+Z91+AB91+AD91+AF91+AH91+AJ91+AL91+AN91)</f>
        <v>6</v>
      </c>
      <c r="G91" s="689">
        <v>2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834">
        <v>0</v>
      </c>
      <c r="P91" s="47">
        <v>0</v>
      </c>
      <c r="Q91" s="834">
        <v>1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1</v>
      </c>
      <c r="X91" s="47">
        <v>0</v>
      </c>
      <c r="Y91" s="834">
        <v>1</v>
      </c>
      <c r="Z91" s="47">
        <v>0</v>
      </c>
      <c r="AA91" s="834">
        <v>2</v>
      </c>
      <c r="AB91" s="47">
        <v>1</v>
      </c>
      <c r="AC91" s="834">
        <v>0</v>
      </c>
      <c r="AD91" s="47">
        <v>0</v>
      </c>
      <c r="AE91" s="834">
        <v>1</v>
      </c>
      <c r="AF91" s="47">
        <v>1</v>
      </c>
      <c r="AG91" s="834">
        <v>0</v>
      </c>
      <c r="AH91" s="47">
        <v>0</v>
      </c>
      <c r="AI91" s="834">
        <v>0</v>
      </c>
      <c r="AJ91" s="47">
        <v>3</v>
      </c>
      <c r="AK91" s="834">
        <v>1</v>
      </c>
      <c r="AL91" s="47">
        <v>0</v>
      </c>
      <c r="AM91" s="834">
        <v>1</v>
      </c>
      <c r="AN91" s="50">
        <v>0</v>
      </c>
      <c r="AO91" s="691">
        <v>0</v>
      </c>
      <c r="AP91" s="52">
        <v>0</v>
      </c>
      <c r="AQ91" s="52">
        <v>0</v>
      </c>
      <c r="AR91" s="52">
        <v>1</v>
      </c>
      <c r="AS91" s="52">
        <v>1</v>
      </c>
      <c r="AT91" s="52">
        <v>0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0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0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32</v>
      </c>
      <c r="E97" s="844">
        <f t="shared" si="91"/>
        <v>27</v>
      </c>
      <c r="F97" s="844">
        <f t="shared" si="91"/>
        <v>5</v>
      </c>
      <c r="G97" s="689">
        <v>3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1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1</v>
      </c>
      <c r="X97" s="47">
        <v>0</v>
      </c>
      <c r="Y97" s="834">
        <v>1</v>
      </c>
      <c r="Z97" s="47">
        <v>0</v>
      </c>
      <c r="AA97" s="834">
        <v>7</v>
      </c>
      <c r="AB97" s="47">
        <v>0</v>
      </c>
      <c r="AC97" s="834">
        <v>1</v>
      </c>
      <c r="AD97" s="47">
        <v>0</v>
      </c>
      <c r="AE97" s="834">
        <v>5</v>
      </c>
      <c r="AF97" s="47">
        <v>1</v>
      </c>
      <c r="AG97" s="834">
        <v>1</v>
      </c>
      <c r="AH97" s="47">
        <v>0</v>
      </c>
      <c r="AI97" s="834">
        <v>6</v>
      </c>
      <c r="AJ97" s="47">
        <v>1</v>
      </c>
      <c r="AK97" s="834">
        <v>0</v>
      </c>
      <c r="AL97" s="47">
        <v>1</v>
      </c>
      <c r="AM97" s="834">
        <v>1</v>
      </c>
      <c r="AN97" s="50">
        <v>1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/>
      <c r="AP98" s="22"/>
      <c r="AQ98" s="22"/>
      <c r="AR98" s="22"/>
      <c r="AS98" s="22"/>
      <c r="AT98" s="22"/>
      <c r="AU98" s="22"/>
      <c r="AV98" s="22"/>
      <c r="AW98" s="22"/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/>
      <c r="AP99" s="22"/>
      <c r="AQ99" s="22"/>
      <c r="AR99" s="22"/>
      <c r="AS99" s="22"/>
      <c r="AT99" s="22"/>
      <c r="AU99" s="22"/>
      <c r="AV99" s="22"/>
      <c r="AW99" s="22"/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/>
      <c r="AP100" s="22"/>
      <c r="AQ100" s="22"/>
      <c r="AR100" s="22"/>
      <c r="AS100" s="22"/>
      <c r="AT100" s="22"/>
      <c r="AU100" s="22"/>
      <c r="AV100" s="22"/>
      <c r="AW100" s="22"/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/>
      <c r="AP101" s="559"/>
      <c r="AQ101" s="559"/>
      <c r="AR101" s="559"/>
      <c r="AS101" s="559"/>
      <c r="AT101" s="559"/>
      <c r="AU101" s="559"/>
      <c r="AV101" s="559"/>
      <c r="AW101" s="559"/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/>
      <c r="AP102" s="207"/>
      <c r="AQ102" s="207"/>
      <c r="AR102" s="207"/>
      <c r="AS102" s="207"/>
      <c r="AT102" s="207"/>
      <c r="AU102" s="207"/>
      <c r="AV102" s="207"/>
      <c r="AW102" s="207"/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7</v>
      </c>
      <c r="E103" s="15">
        <f t="shared" si="91"/>
        <v>6</v>
      </c>
      <c r="F103" s="16">
        <f t="shared" si="91"/>
        <v>1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2</v>
      </c>
      <c r="R103" s="19">
        <v>0</v>
      </c>
      <c r="S103" s="187">
        <v>1</v>
      </c>
      <c r="T103" s="19">
        <v>0</v>
      </c>
      <c r="U103" s="187">
        <v>1</v>
      </c>
      <c r="V103" s="19">
        <v>0</v>
      </c>
      <c r="W103" s="187">
        <v>2</v>
      </c>
      <c r="X103" s="19">
        <v>0</v>
      </c>
      <c r="Y103" s="187">
        <v>0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1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2</v>
      </c>
      <c r="E104" s="563">
        <f>SUM(Y104+AA104+AC104+AE104+AG104+AI104+AK104+AM104)</f>
        <v>2</v>
      </c>
      <c r="F104" s="564">
        <f>SUM(Z104+AB104+AD104+AF104+AH104+AJ104+AL104+AN104)</f>
        <v>0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1</v>
      </c>
      <c r="Z104" s="548">
        <v>0</v>
      </c>
      <c r="AA104" s="547">
        <v>1</v>
      </c>
      <c r="AB104" s="548">
        <v>0</v>
      </c>
      <c r="AC104" s="547">
        <v>0</v>
      </c>
      <c r="AD104" s="548">
        <v>0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115</v>
      </c>
      <c r="E105" s="563">
        <f>SUM(G105+I105+K105+M105+O105+Q105+S105+U105+W105+Y105)</f>
        <v>71</v>
      </c>
      <c r="F105" s="564">
        <f>SUM(H105+J105+L105+N105+P105+R105+T105+V105+X105+Z105)</f>
        <v>44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2</v>
      </c>
      <c r="P105" s="548">
        <v>0</v>
      </c>
      <c r="Q105" s="547">
        <v>0</v>
      </c>
      <c r="R105" s="548">
        <v>0</v>
      </c>
      <c r="S105" s="547">
        <v>2</v>
      </c>
      <c r="T105" s="548">
        <v>0</v>
      </c>
      <c r="U105" s="547">
        <v>2</v>
      </c>
      <c r="V105" s="548">
        <v>9</v>
      </c>
      <c r="W105" s="547">
        <v>33</v>
      </c>
      <c r="X105" s="548">
        <v>17</v>
      </c>
      <c r="Y105" s="547">
        <v>32</v>
      </c>
      <c r="Z105" s="548">
        <v>18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31</v>
      </c>
      <c r="E106" s="563">
        <f t="shared" ref="E106:F109" si="105">SUM(G106+I106+K106+M106+O106+Q106+S106+U106+W106+Y106+AA106+AC106+AE106+AG106+AI106+AK106+AM106)</f>
        <v>17</v>
      </c>
      <c r="F106" s="564">
        <f t="shared" si="105"/>
        <v>14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2</v>
      </c>
      <c r="X106" s="548">
        <v>5</v>
      </c>
      <c r="Y106" s="547">
        <v>9</v>
      </c>
      <c r="Z106" s="548">
        <v>8</v>
      </c>
      <c r="AA106" s="547">
        <v>6</v>
      </c>
      <c r="AB106" s="548">
        <v>1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23</v>
      </c>
      <c r="E107" s="563">
        <f t="shared" si="105"/>
        <v>11</v>
      </c>
      <c r="F107" s="564">
        <f t="shared" si="105"/>
        <v>12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6</v>
      </c>
      <c r="Z107" s="548">
        <v>2</v>
      </c>
      <c r="AA107" s="547">
        <v>2</v>
      </c>
      <c r="AB107" s="548">
        <v>0</v>
      </c>
      <c r="AC107" s="547">
        <v>0</v>
      </c>
      <c r="AD107" s="548">
        <v>1</v>
      </c>
      <c r="AE107" s="547">
        <v>1</v>
      </c>
      <c r="AF107" s="548">
        <v>2</v>
      </c>
      <c r="AG107" s="547">
        <v>0</v>
      </c>
      <c r="AH107" s="548">
        <v>3</v>
      </c>
      <c r="AI107" s="547">
        <v>0</v>
      </c>
      <c r="AJ107" s="548">
        <v>2</v>
      </c>
      <c r="AK107" s="547">
        <v>1</v>
      </c>
      <c r="AL107" s="548">
        <v>2</v>
      </c>
      <c r="AM107" s="547">
        <v>1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14</v>
      </c>
      <c r="E108" s="563">
        <f t="shared" si="105"/>
        <v>8</v>
      </c>
      <c r="F108" s="564">
        <f t="shared" si="105"/>
        <v>6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1</v>
      </c>
      <c r="T108" s="548">
        <v>0</v>
      </c>
      <c r="U108" s="547">
        <v>0</v>
      </c>
      <c r="V108" s="548">
        <v>1</v>
      </c>
      <c r="W108" s="547">
        <v>0</v>
      </c>
      <c r="X108" s="548">
        <v>0</v>
      </c>
      <c r="Y108" s="547">
        <v>6</v>
      </c>
      <c r="Z108" s="548">
        <v>4</v>
      </c>
      <c r="AA108" s="547">
        <v>1</v>
      </c>
      <c r="AB108" s="548">
        <v>1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10</v>
      </c>
      <c r="E110" s="563">
        <f>SUM(Q110+S110+U110+W110+Y110+AA110+AC110+AE110+AG110+AI110+AK110+AM110)</f>
        <v>4</v>
      </c>
      <c r="F110" s="564">
        <f>SUM(R110+T110+V110+X110+Z110+AB110+AD110+AF110+AH110+AJ110+AL110+AN110)</f>
        <v>6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1</v>
      </c>
      <c r="X110" s="548">
        <v>0</v>
      </c>
      <c r="Y110" s="547">
        <v>0</v>
      </c>
      <c r="Z110" s="548">
        <v>0</v>
      </c>
      <c r="AA110" s="547">
        <v>0</v>
      </c>
      <c r="AB110" s="548">
        <v>0</v>
      </c>
      <c r="AC110" s="547">
        <v>0</v>
      </c>
      <c r="AD110" s="548">
        <v>0</v>
      </c>
      <c r="AE110" s="547">
        <v>0</v>
      </c>
      <c r="AF110" s="548">
        <v>1</v>
      </c>
      <c r="AG110" s="547">
        <v>0</v>
      </c>
      <c r="AH110" s="548">
        <v>2</v>
      </c>
      <c r="AI110" s="547">
        <v>2</v>
      </c>
      <c r="AJ110" s="548">
        <v>1</v>
      </c>
      <c r="AK110" s="547">
        <v>1</v>
      </c>
      <c r="AL110" s="548">
        <v>2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24</v>
      </c>
      <c r="E111" s="563">
        <f t="shared" ref="E111:E114" si="107">SUM(Q111+S111+U111+W111+Y111+AA111+AC111+AE111+AG111+AI111+AK111+AM111)</f>
        <v>7</v>
      </c>
      <c r="F111" s="564">
        <f t="shared" ref="F111:F113" si="108">SUM(R111+T111+V111+X111+Z111+AB111+AD111+AF111+AH111+AJ111+AL111+AN111)</f>
        <v>17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2</v>
      </c>
      <c r="AA111" s="547">
        <v>0</v>
      </c>
      <c r="AB111" s="548">
        <v>4</v>
      </c>
      <c r="AC111" s="547">
        <v>0</v>
      </c>
      <c r="AD111" s="548">
        <v>4</v>
      </c>
      <c r="AE111" s="547">
        <v>0</v>
      </c>
      <c r="AF111" s="548">
        <v>2</v>
      </c>
      <c r="AG111" s="547">
        <v>3</v>
      </c>
      <c r="AH111" s="548">
        <v>3</v>
      </c>
      <c r="AI111" s="547">
        <v>2</v>
      </c>
      <c r="AJ111" s="548">
        <v>2</v>
      </c>
      <c r="AK111" s="547">
        <v>0</v>
      </c>
      <c r="AL111" s="548">
        <v>0</v>
      </c>
      <c r="AM111" s="547">
        <v>2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14</v>
      </c>
      <c r="E112" s="563">
        <f t="shared" si="107"/>
        <v>7</v>
      </c>
      <c r="F112" s="564">
        <f t="shared" si="108"/>
        <v>7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0</v>
      </c>
      <c r="X112" s="548">
        <v>1</v>
      </c>
      <c r="Y112" s="547">
        <v>3</v>
      </c>
      <c r="Z112" s="548">
        <v>1</v>
      </c>
      <c r="AA112" s="547">
        <v>2</v>
      </c>
      <c r="AB112" s="548">
        <v>0</v>
      </c>
      <c r="AC112" s="547">
        <v>0</v>
      </c>
      <c r="AD112" s="548">
        <v>3</v>
      </c>
      <c r="AE112" s="547">
        <v>1</v>
      </c>
      <c r="AF112" s="548">
        <v>1</v>
      </c>
      <c r="AG112" s="547">
        <v>0</v>
      </c>
      <c r="AH112" s="548">
        <v>1</v>
      </c>
      <c r="AI112" s="547">
        <v>1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52</v>
      </c>
      <c r="E119" s="563">
        <f>SUM(K119+M119+O119+Q119+S119+U119+W119+Y119+AA119+AC119+AE119+AG119+AI119+AK119+AM119)</f>
        <v>3</v>
      </c>
      <c r="F119" s="564">
        <f>SUM(L119+N119+P119+R119+T119+V119+X119+Z119+AB119+AD119+AF119+AH119+AJ119+AL119+AN119)</f>
        <v>49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1</v>
      </c>
      <c r="AA119" s="547">
        <v>3</v>
      </c>
      <c r="AB119" s="548">
        <v>1</v>
      </c>
      <c r="AC119" s="547">
        <v>0</v>
      </c>
      <c r="AD119" s="548">
        <v>19</v>
      </c>
      <c r="AE119" s="547">
        <v>0</v>
      </c>
      <c r="AF119" s="548">
        <v>1</v>
      </c>
      <c r="AG119" s="547">
        <v>0</v>
      </c>
      <c r="AH119" s="548">
        <v>12</v>
      </c>
      <c r="AI119" s="547">
        <v>0</v>
      </c>
      <c r="AJ119" s="548">
        <v>6</v>
      </c>
      <c r="AK119" s="547">
        <v>0</v>
      </c>
      <c r="AL119" s="548">
        <v>5</v>
      </c>
      <c r="AM119" s="547">
        <v>0</v>
      </c>
      <c r="AN119" s="549">
        <v>4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23</v>
      </c>
      <c r="E120" s="563">
        <f>SUM(G120+I120+K120+M120+O120+Q120+S120+U120+W120+Y120+AA120+AC120+AE120+AG120+AI120+AK120+AM120)</f>
        <v>11</v>
      </c>
      <c r="F120" s="564">
        <f>SUM(H120+J120+L120+N120+P120+R120+T120+V120+X120+Z120+AB120+AD120+AF120+AH120+AJ120+AL120+AN120)</f>
        <v>12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6</v>
      </c>
      <c r="Z120" s="548">
        <v>2</v>
      </c>
      <c r="AA120" s="547">
        <v>2</v>
      </c>
      <c r="AB120" s="548">
        <v>0</v>
      </c>
      <c r="AC120" s="547">
        <v>0</v>
      </c>
      <c r="AD120" s="548">
        <v>1</v>
      </c>
      <c r="AE120" s="547">
        <v>1</v>
      </c>
      <c r="AF120" s="548">
        <v>2</v>
      </c>
      <c r="AG120" s="547">
        <v>0</v>
      </c>
      <c r="AH120" s="548">
        <v>3</v>
      </c>
      <c r="AI120" s="547">
        <v>0</v>
      </c>
      <c r="AJ120" s="548">
        <v>2</v>
      </c>
      <c r="AK120" s="547">
        <v>1</v>
      </c>
      <c r="AL120" s="548">
        <v>2</v>
      </c>
      <c r="AM120" s="547">
        <v>1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41</v>
      </c>
      <c r="E121" s="563">
        <f>SUM(Q121+S121+U121+W121+Y121+AA121+AC121+AE121+AG121+AI121+AK121+AM121)</f>
        <v>16</v>
      </c>
      <c r="F121" s="564">
        <f>SUM(R121+T121+V121+X121+Z121+AB121+AD121+AF121+AH121+AJ121+AL121+AN121)</f>
        <v>25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>
        <v>0</v>
      </c>
      <c r="R121" s="548">
        <v>0</v>
      </c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1</v>
      </c>
      <c r="AE121" s="547">
        <v>0</v>
      </c>
      <c r="AF121" s="548">
        <v>1</v>
      </c>
      <c r="AG121" s="547">
        <v>0</v>
      </c>
      <c r="AH121" s="548">
        <v>3</v>
      </c>
      <c r="AI121" s="547">
        <v>0</v>
      </c>
      <c r="AJ121" s="548">
        <v>2</v>
      </c>
      <c r="AK121" s="547">
        <v>10</v>
      </c>
      <c r="AL121" s="548">
        <v>12</v>
      </c>
      <c r="AM121" s="547">
        <v>6</v>
      </c>
      <c r="AN121" s="549">
        <v>6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6</v>
      </c>
      <c r="AU121" s="559">
        <v>2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4</v>
      </c>
      <c r="E123" s="563">
        <f t="shared" ref="E123:F127" si="111">SUM(Y123+AA123+AC123+AE123+AG123+AI123+AK123+AM123)</f>
        <v>2</v>
      </c>
      <c r="F123" s="564">
        <f t="shared" si="111"/>
        <v>2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2</v>
      </c>
      <c r="AE123" s="547">
        <v>1</v>
      </c>
      <c r="AF123" s="548">
        <v>0</v>
      </c>
      <c r="AG123" s="547">
        <v>0</v>
      </c>
      <c r="AH123" s="548">
        <v>0</v>
      </c>
      <c r="AI123" s="547">
        <v>1</v>
      </c>
      <c r="AJ123" s="548">
        <v>0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8</v>
      </c>
      <c r="E124" s="563">
        <f t="shared" si="111"/>
        <v>1</v>
      </c>
      <c r="F124" s="564">
        <f t="shared" si="111"/>
        <v>7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2</v>
      </c>
      <c r="AE124" s="547">
        <v>0</v>
      </c>
      <c r="AF124" s="548">
        <v>2</v>
      </c>
      <c r="AG124" s="547">
        <v>1</v>
      </c>
      <c r="AH124" s="548">
        <v>2</v>
      </c>
      <c r="AI124" s="547">
        <v>0</v>
      </c>
      <c r="AJ124" s="548">
        <v>0</v>
      </c>
      <c r="AK124" s="547">
        <v>0</v>
      </c>
      <c r="AL124" s="548">
        <v>1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3</v>
      </c>
      <c r="E126" s="563">
        <f>SUM(Q126+S126+U126+W126+Y126+AA126+AC126+AE126+AG126+AI126+AK126+AM126)</f>
        <v>0</v>
      </c>
      <c r="F126" s="564">
        <f>SUM(R126+T126+V126+X126+Z126+AB126+AD126+AF126+AH126+AJ126+AL126+AN126)</f>
        <v>3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1</v>
      </c>
      <c r="AI126" s="547">
        <v>0</v>
      </c>
      <c r="AJ126" s="548">
        <v>0</v>
      </c>
      <c r="AK126" s="547">
        <v>0</v>
      </c>
      <c r="AL126" s="548">
        <v>1</v>
      </c>
      <c r="AM126" s="547">
        <v>0</v>
      </c>
      <c r="AN126" s="549">
        <v>1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0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23</v>
      </c>
      <c r="E130" s="563">
        <f t="shared" si="114"/>
        <v>3</v>
      </c>
      <c r="F130" s="564">
        <f t="shared" si="115"/>
        <v>20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0</v>
      </c>
      <c r="X130" s="548">
        <v>1</v>
      </c>
      <c r="Y130" s="547">
        <v>0</v>
      </c>
      <c r="Z130" s="548">
        <v>0</v>
      </c>
      <c r="AA130" s="547">
        <v>0</v>
      </c>
      <c r="AB130" s="548">
        <v>1</v>
      </c>
      <c r="AC130" s="547">
        <v>1</v>
      </c>
      <c r="AD130" s="548">
        <v>1</v>
      </c>
      <c r="AE130" s="547">
        <v>0</v>
      </c>
      <c r="AF130" s="548">
        <v>4</v>
      </c>
      <c r="AG130" s="547">
        <v>0</v>
      </c>
      <c r="AH130" s="548">
        <v>2</v>
      </c>
      <c r="AI130" s="547">
        <v>0</v>
      </c>
      <c r="AJ130" s="548">
        <v>1</v>
      </c>
      <c r="AK130" s="547">
        <v>1</v>
      </c>
      <c r="AL130" s="548">
        <v>6</v>
      </c>
      <c r="AM130" s="547">
        <v>1</v>
      </c>
      <c r="AN130" s="549">
        <v>4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26</v>
      </c>
      <c r="E131" s="563">
        <f t="shared" si="114"/>
        <v>6</v>
      </c>
      <c r="F131" s="564">
        <f t="shared" si="115"/>
        <v>20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1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1</v>
      </c>
      <c r="X131" s="548">
        <v>2</v>
      </c>
      <c r="Y131" s="547">
        <v>0</v>
      </c>
      <c r="Z131" s="548">
        <v>0</v>
      </c>
      <c r="AA131" s="547">
        <v>0</v>
      </c>
      <c r="AB131" s="548">
        <v>1</v>
      </c>
      <c r="AC131" s="547">
        <v>0</v>
      </c>
      <c r="AD131" s="548">
        <v>1</v>
      </c>
      <c r="AE131" s="547">
        <v>1</v>
      </c>
      <c r="AF131" s="548">
        <v>2</v>
      </c>
      <c r="AG131" s="547">
        <v>3</v>
      </c>
      <c r="AH131" s="548">
        <v>4</v>
      </c>
      <c r="AI131" s="547">
        <v>0</v>
      </c>
      <c r="AJ131" s="548">
        <v>2</v>
      </c>
      <c r="AK131" s="547">
        <v>0</v>
      </c>
      <c r="AL131" s="548">
        <v>5</v>
      </c>
      <c r="AM131" s="547">
        <v>1</v>
      </c>
      <c r="AN131" s="549">
        <v>2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1</v>
      </c>
      <c r="E132" s="563">
        <f t="shared" si="114"/>
        <v>1</v>
      </c>
      <c r="F132" s="564">
        <f t="shared" si="115"/>
        <v>0</v>
      </c>
      <c r="G132" s="600">
        <v>0</v>
      </c>
      <c r="H132" s="601">
        <v>0</v>
      </c>
      <c r="I132" s="600">
        <v>0</v>
      </c>
      <c r="J132" s="603">
        <v>0</v>
      </c>
      <c r="K132" s="600">
        <v>0</v>
      </c>
      <c r="L132" s="601">
        <v>0</v>
      </c>
      <c r="M132" s="600">
        <v>0</v>
      </c>
      <c r="N132" s="601">
        <v>0</v>
      </c>
      <c r="O132" s="604">
        <v>0</v>
      </c>
      <c r="P132" s="548">
        <v>0</v>
      </c>
      <c r="Q132" s="547">
        <v>0</v>
      </c>
      <c r="R132" s="548">
        <v>0</v>
      </c>
      <c r="S132" s="547">
        <v>0</v>
      </c>
      <c r="T132" s="601">
        <v>0</v>
      </c>
      <c r="U132" s="604">
        <v>0</v>
      </c>
      <c r="V132" s="548">
        <v>0</v>
      </c>
      <c r="W132" s="547">
        <v>0</v>
      </c>
      <c r="X132" s="548">
        <v>0</v>
      </c>
      <c r="Y132" s="547">
        <v>0</v>
      </c>
      <c r="Z132" s="548">
        <v>0</v>
      </c>
      <c r="AA132" s="547">
        <v>0</v>
      </c>
      <c r="AB132" s="548">
        <v>0</v>
      </c>
      <c r="AC132" s="547">
        <v>0</v>
      </c>
      <c r="AD132" s="548">
        <v>0</v>
      </c>
      <c r="AE132" s="547">
        <v>0</v>
      </c>
      <c r="AF132" s="548">
        <v>0</v>
      </c>
      <c r="AG132" s="547">
        <v>0</v>
      </c>
      <c r="AH132" s="548">
        <v>0</v>
      </c>
      <c r="AI132" s="547">
        <v>0</v>
      </c>
      <c r="AJ132" s="548">
        <v>0</v>
      </c>
      <c r="AK132" s="547">
        <v>1</v>
      </c>
      <c r="AL132" s="548">
        <v>0</v>
      </c>
      <c r="AM132" s="547">
        <v>0</v>
      </c>
      <c r="AN132" s="549">
        <v>0</v>
      </c>
      <c r="AO132" s="550">
        <v>0</v>
      </c>
      <c r="AP132" s="602">
        <v>0</v>
      </c>
      <c r="AQ132" s="602">
        <v>0</v>
      </c>
      <c r="AR132" s="602">
        <v>0</v>
      </c>
      <c r="AS132" s="559">
        <v>0</v>
      </c>
      <c r="AT132" s="559">
        <v>0</v>
      </c>
      <c r="AU132" s="559">
        <v>0</v>
      </c>
      <c r="AV132" s="559">
        <v>0</v>
      </c>
      <c r="AW132" s="559">
        <v>0</v>
      </c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4</v>
      </c>
      <c r="E138" s="563">
        <f t="shared" si="114"/>
        <v>0</v>
      </c>
      <c r="F138" s="564">
        <f t="shared" si="115"/>
        <v>4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1</v>
      </c>
      <c r="AA138" s="547">
        <v>0</v>
      </c>
      <c r="AB138" s="548">
        <v>1</v>
      </c>
      <c r="AC138" s="547">
        <v>0</v>
      </c>
      <c r="AD138" s="548">
        <v>1</v>
      </c>
      <c r="AE138" s="547">
        <v>0</v>
      </c>
      <c r="AF138" s="548">
        <v>1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56" t="s">
        <v>4</v>
      </c>
      <c r="B143" s="1553"/>
      <c r="C143" s="1546"/>
      <c r="D143" s="881">
        <f t="shared" si="101"/>
        <v>473</v>
      </c>
      <c r="E143" s="1029">
        <f t="shared" si="114"/>
        <v>213</v>
      </c>
      <c r="F143" s="882">
        <f>SUM(H143+J143+L143+N143+P143+R143+T143+V143+X143+Z143+AB143+AD143+AF143+AH143+AJ143+AL143+AN143)</f>
        <v>260</v>
      </c>
      <c r="G143" s="881">
        <f>SUM(G91:G103,G105:G109,G115:G117,G120,G128:G142)</f>
        <v>5</v>
      </c>
      <c r="H143" s="883">
        <f>SUM(H91:H103,H105:H109,H115:H117,H120,H128:H142)</f>
        <v>2</v>
      </c>
      <c r="I143" s="881">
        <f>SUM(I91:I103,I105:I109,I115:I117,I120,I128:I142)</f>
        <v>0</v>
      </c>
      <c r="J143" s="884">
        <f>SUM(J91:J103,J105:J109,J115:J117,J120,J128:J142)</f>
        <v>0</v>
      </c>
      <c r="K143" s="881">
        <f t="shared" ref="K143:P143" si="117">SUM(K91:K103,K105:K109,K115:K117,K119:K120,K128:K142)</f>
        <v>0</v>
      </c>
      <c r="L143" s="883">
        <f t="shared" si="117"/>
        <v>1</v>
      </c>
      <c r="M143" s="885">
        <f t="shared" si="117"/>
        <v>0</v>
      </c>
      <c r="N143" s="886">
        <f t="shared" si="117"/>
        <v>0</v>
      </c>
      <c r="O143" s="885">
        <f t="shared" si="117"/>
        <v>2</v>
      </c>
      <c r="P143" s="886">
        <f t="shared" si="117"/>
        <v>0</v>
      </c>
      <c r="Q143" s="885">
        <f>SUM(Q91:Q103,Q105:Q117,Q119:Q121,Q126,Q128:Q142)</f>
        <v>4</v>
      </c>
      <c r="R143" s="1035">
        <f>SUM(R91:R103,R105:R117,R119:R121,R126,R128:R142)</f>
        <v>0</v>
      </c>
      <c r="S143" s="885">
        <f t="shared" ref="S143:X143" si="118">SUM(S91:S103,S105:S121,S126,S128:S142)</f>
        <v>4</v>
      </c>
      <c r="T143" s="886">
        <f t="shared" si="118"/>
        <v>0</v>
      </c>
      <c r="U143" s="885">
        <f t="shared" si="118"/>
        <v>3</v>
      </c>
      <c r="V143" s="886">
        <f t="shared" si="118"/>
        <v>10</v>
      </c>
      <c r="W143" s="885">
        <f t="shared" si="118"/>
        <v>41</v>
      </c>
      <c r="X143" s="886">
        <f t="shared" si="118"/>
        <v>26</v>
      </c>
      <c r="Y143" s="885">
        <f>SUM(Y91:Y142)</f>
        <v>65</v>
      </c>
      <c r="Z143" s="886">
        <f>SUM(Z91:Z142)</f>
        <v>39</v>
      </c>
      <c r="AA143" s="885">
        <f t="shared" ref="AA143:AN143" si="119">SUM(AA91:AA104,AA106:AA112,AA114:AA142)</f>
        <v>26</v>
      </c>
      <c r="AB143" s="886">
        <f t="shared" si="119"/>
        <v>11</v>
      </c>
      <c r="AC143" s="885">
        <f t="shared" si="119"/>
        <v>2</v>
      </c>
      <c r="AD143" s="886">
        <f t="shared" si="119"/>
        <v>36</v>
      </c>
      <c r="AE143" s="885">
        <f t="shared" si="119"/>
        <v>11</v>
      </c>
      <c r="AF143" s="886">
        <f t="shared" si="119"/>
        <v>21</v>
      </c>
      <c r="AG143" s="885">
        <f t="shared" si="119"/>
        <v>8</v>
      </c>
      <c r="AH143" s="886">
        <f t="shared" si="119"/>
        <v>36</v>
      </c>
      <c r="AI143" s="885">
        <f t="shared" si="119"/>
        <v>12</v>
      </c>
      <c r="AJ143" s="886">
        <f t="shared" si="119"/>
        <v>23</v>
      </c>
      <c r="AK143" s="885">
        <f t="shared" si="119"/>
        <v>16</v>
      </c>
      <c r="AL143" s="886">
        <f t="shared" si="119"/>
        <v>37</v>
      </c>
      <c r="AM143" s="885">
        <f t="shared" si="119"/>
        <v>14</v>
      </c>
      <c r="AN143" s="886">
        <f t="shared" si="119"/>
        <v>18</v>
      </c>
      <c r="AO143" s="888">
        <f>SUM(AO91:AO103,AO105:AO120,AO128:AO142,AO126)</f>
        <v>0</v>
      </c>
      <c r="AP143" s="889">
        <f>SUM(AP91:AP142)</f>
        <v>0</v>
      </c>
      <c r="AQ143" s="889">
        <f>SUM(AQ91:AQ142)</f>
        <v>0</v>
      </c>
      <c r="AR143" s="889">
        <f>SUM(AR91:AR104,AR106:AR112,AR114:AR142)</f>
        <v>1</v>
      </c>
      <c r="AS143" s="889">
        <f>SUM(AS91:AS142)</f>
        <v>1</v>
      </c>
      <c r="AT143" s="889">
        <f t="shared" ref="AT143:AW143" si="120">SUM(AT91:AT142)</f>
        <v>6</v>
      </c>
      <c r="AU143" s="889">
        <f t="shared" si="120"/>
        <v>2</v>
      </c>
      <c r="AV143" s="889">
        <f t="shared" si="120"/>
        <v>0</v>
      </c>
      <c r="AW143" s="889">
        <f t="shared" si="120"/>
        <v>0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78</v>
      </c>
      <c r="C150" s="242"/>
      <c r="D150" s="602">
        <v>67</v>
      </c>
      <c r="E150" s="607">
        <v>11</v>
      </c>
      <c r="F150" s="604"/>
      <c r="G150" s="602">
        <v>35</v>
      </c>
      <c r="H150" s="240"/>
      <c r="I150" s="236">
        <f t="shared" si="122"/>
        <v>8</v>
      </c>
      <c r="J150" s="600">
        <v>1</v>
      </c>
      <c r="K150" s="607">
        <v>7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028" t="s">
        <v>4</v>
      </c>
      <c r="B158" s="1036">
        <f>SUM(B148:B157)</f>
        <v>78</v>
      </c>
      <c r="C158" s="851">
        <f>SUM(C148:C157)</f>
        <v>0</v>
      </c>
      <c r="D158" s="852">
        <f>SUM(D148:D157)</f>
        <v>67</v>
      </c>
      <c r="E158" s="864">
        <f>SUM(E148:E157)</f>
        <v>11</v>
      </c>
      <c r="F158" s="1032">
        <f>SUM(F149,F150,F153,F155,F157)</f>
        <v>0</v>
      </c>
      <c r="G158" s="852">
        <f>SUM(G148:G157)</f>
        <v>35</v>
      </c>
      <c r="H158" s="866">
        <f>SUM(H148:H157)</f>
        <v>0</v>
      </c>
      <c r="I158" s="853">
        <f>SUM(I148:I157)</f>
        <v>8</v>
      </c>
      <c r="J158" s="851">
        <f>SUM(J148:J157)</f>
        <v>1</v>
      </c>
      <c r="K158" s="864">
        <f>SUM(K148:K157)</f>
        <v>7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656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657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59" t="s">
        <v>14</v>
      </c>
      <c r="H161" s="1557"/>
      <c r="I161" s="1656" t="s">
        <v>15</v>
      </c>
      <c r="J161" s="1546"/>
      <c r="K161" s="1553" t="s">
        <v>16</v>
      </c>
      <c r="L161" s="1546"/>
      <c r="M161" s="1656" t="s">
        <v>17</v>
      </c>
      <c r="N161" s="1546"/>
      <c r="O161" s="1656" t="s">
        <v>18</v>
      </c>
      <c r="P161" s="1546"/>
      <c r="Q161" s="1656" t="s">
        <v>19</v>
      </c>
      <c r="R161" s="1546"/>
      <c r="S161" s="1656" t="s">
        <v>20</v>
      </c>
      <c r="T161" s="1546"/>
      <c r="U161" s="1656" t="s">
        <v>21</v>
      </c>
      <c r="V161" s="1546"/>
      <c r="W161" s="1656" t="s">
        <v>22</v>
      </c>
      <c r="X161" s="1546"/>
      <c r="Y161" s="1656" t="s">
        <v>23</v>
      </c>
      <c r="Z161" s="1550"/>
      <c r="AA161" s="1656" t="s">
        <v>24</v>
      </c>
      <c r="AB161" s="1550"/>
      <c r="AC161" s="1656" t="s">
        <v>25</v>
      </c>
      <c r="AD161" s="1550"/>
      <c r="AE161" s="1656" t="s">
        <v>26</v>
      </c>
      <c r="AF161" s="1550"/>
      <c r="AG161" s="1656" t="s">
        <v>27</v>
      </c>
      <c r="AH161" s="1550"/>
      <c r="AI161" s="1656" t="s">
        <v>28</v>
      </c>
      <c r="AJ161" s="1550"/>
      <c r="AK161" s="1656" t="s">
        <v>29</v>
      </c>
      <c r="AL161" s="1550"/>
      <c r="AM161" s="1656" t="s">
        <v>30</v>
      </c>
      <c r="AN161" s="1550"/>
      <c r="AO161" s="1656" t="s">
        <v>31</v>
      </c>
      <c r="AP161" s="1663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1026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1025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101</v>
      </c>
      <c r="E163" s="844">
        <f>SUM(G163+I163+K163+M163+O163+Q163+S163+U163+W163+Y163+AA163+AC163+AE163+AG163+AI163+AK163+AM163+AO163)</f>
        <v>55</v>
      </c>
      <c r="F163" s="45">
        <f>SUM(H163+J163+L163+N163+P163+R163+T163+V163+X163+Z163+AB163+AD163+AF163+AH163+AJ163+AL163+AN163+AP163)</f>
        <v>46</v>
      </c>
      <c r="G163" s="689">
        <v>0</v>
      </c>
      <c r="H163" s="47">
        <v>0</v>
      </c>
      <c r="I163" s="834">
        <v>0</v>
      </c>
      <c r="J163" s="47">
        <v>0</v>
      </c>
      <c r="K163" s="834">
        <v>0</v>
      </c>
      <c r="L163" s="47">
        <v>0</v>
      </c>
      <c r="M163" s="834">
        <v>0</v>
      </c>
      <c r="N163" s="47">
        <v>0</v>
      </c>
      <c r="O163" s="52">
        <v>0</v>
      </c>
      <c r="P163" s="47">
        <v>0</v>
      </c>
      <c r="Q163" s="52">
        <v>0</v>
      </c>
      <c r="R163" s="47">
        <v>0</v>
      </c>
      <c r="S163" s="52">
        <v>2</v>
      </c>
      <c r="T163" s="47">
        <v>0</v>
      </c>
      <c r="U163" s="834">
        <v>2</v>
      </c>
      <c r="V163" s="47">
        <v>5</v>
      </c>
      <c r="W163" s="834">
        <v>4</v>
      </c>
      <c r="X163" s="47">
        <v>4</v>
      </c>
      <c r="Y163" s="834">
        <v>2</v>
      </c>
      <c r="Z163" s="47">
        <v>3</v>
      </c>
      <c r="AA163" s="834">
        <v>7</v>
      </c>
      <c r="AB163" s="47">
        <v>5</v>
      </c>
      <c r="AC163" s="834">
        <v>0</v>
      </c>
      <c r="AD163" s="47">
        <v>0</v>
      </c>
      <c r="AE163" s="834">
        <v>8</v>
      </c>
      <c r="AF163" s="47">
        <v>0</v>
      </c>
      <c r="AG163" s="834">
        <v>1</v>
      </c>
      <c r="AH163" s="47">
        <v>9</v>
      </c>
      <c r="AI163" s="834">
        <v>15</v>
      </c>
      <c r="AJ163" s="47">
        <v>12</v>
      </c>
      <c r="AK163" s="834">
        <v>6</v>
      </c>
      <c r="AL163" s="47">
        <v>0</v>
      </c>
      <c r="AM163" s="834">
        <v>8</v>
      </c>
      <c r="AN163" s="47">
        <v>2</v>
      </c>
      <c r="AO163" s="834">
        <v>0</v>
      </c>
      <c r="AP163" s="50">
        <v>6</v>
      </c>
      <c r="AQ163" s="691">
        <v>0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30</v>
      </c>
      <c r="E164" s="563">
        <f t="shared" ref="E164:E173" si="130">SUM(G164+I164+K164+M164+O164+Q164+S164+U164+W164+Y164+AA164+AC164+AE164+AG164+AI164+AK164+AM164+AO164)</f>
        <v>12</v>
      </c>
      <c r="F164" s="564">
        <f t="shared" ref="F164:F173" si="131">SUM(H164+J164+L164+N164+P164+R164+T164+V164+X164+Z164+AB164+AD164+AF164+AH164+AJ164+AL164+AN164+AP164)</f>
        <v>18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2</v>
      </c>
      <c r="W164" s="547">
        <v>0</v>
      </c>
      <c r="X164" s="548">
        <v>0</v>
      </c>
      <c r="Y164" s="547">
        <v>4</v>
      </c>
      <c r="Z164" s="548">
        <v>8</v>
      </c>
      <c r="AA164" s="547">
        <v>4</v>
      </c>
      <c r="AB164" s="548">
        <v>4</v>
      </c>
      <c r="AC164" s="547">
        <v>0</v>
      </c>
      <c r="AD164" s="548">
        <v>4</v>
      </c>
      <c r="AE164" s="547">
        <v>0</v>
      </c>
      <c r="AF164" s="548">
        <v>0</v>
      </c>
      <c r="AG164" s="547">
        <v>4</v>
      </c>
      <c r="AH164" s="548">
        <v>0</v>
      </c>
      <c r="AI164" s="547">
        <v>0</v>
      </c>
      <c r="AJ164" s="548">
        <v>0</v>
      </c>
      <c r="AK164" s="547">
        <v>0</v>
      </c>
      <c r="AL164" s="548">
        <v>0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26</v>
      </c>
      <c r="E166" s="563">
        <f t="shared" si="130"/>
        <v>8</v>
      </c>
      <c r="F166" s="564">
        <f t="shared" si="131"/>
        <v>18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1</v>
      </c>
      <c r="W166" s="547">
        <v>1</v>
      </c>
      <c r="X166" s="548">
        <v>1</v>
      </c>
      <c r="Y166" s="547">
        <v>3</v>
      </c>
      <c r="Z166" s="548">
        <v>7</v>
      </c>
      <c r="AA166" s="547">
        <v>4</v>
      </c>
      <c r="AB166" s="548">
        <v>9</v>
      </c>
      <c r="AC166" s="547">
        <v>0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52</v>
      </c>
      <c r="E167" s="563">
        <f t="shared" si="130"/>
        <v>20</v>
      </c>
      <c r="F167" s="564">
        <f t="shared" si="131"/>
        <v>32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0</v>
      </c>
      <c r="S167" s="559">
        <v>0</v>
      </c>
      <c r="T167" s="548">
        <v>0</v>
      </c>
      <c r="U167" s="547">
        <v>1</v>
      </c>
      <c r="V167" s="548">
        <v>1</v>
      </c>
      <c r="W167" s="547">
        <v>1</v>
      </c>
      <c r="X167" s="548">
        <v>1</v>
      </c>
      <c r="Y167" s="547">
        <v>4</v>
      </c>
      <c r="Z167" s="548">
        <v>7</v>
      </c>
      <c r="AA167" s="547">
        <v>6</v>
      </c>
      <c r="AB167" s="548">
        <v>13</v>
      </c>
      <c r="AC167" s="547">
        <v>3</v>
      </c>
      <c r="AD167" s="548">
        <v>4</v>
      </c>
      <c r="AE167" s="547">
        <v>2</v>
      </c>
      <c r="AF167" s="548">
        <v>3</v>
      </c>
      <c r="AG167" s="547">
        <v>2</v>
      </c>
      <c r="AH167" s="548">
        <v>1</v>
      </c>
      <c r="AI167" s="547">
        <v>0</v>
      </c>
      <c r="AJ167" s="548">
        <v>1</v>
      </c>
      <c r="AK167" s="547">
        <v>0</v>
      </c>
      <c r="AL167" s="548">
        <v>0</v>
      </c>
      <c r="AM167" s="547">
        <v>1</v>
      </c>
      <c r="AN167" s="548">
        <v>0</v>
      </c>
      <c r="AO167" s="547">
        <v>0</v>
      </c>
      <c r="AP167" s="549">
        <v>1</v>
      </c>
      <c r="AQ167" s="550">
        <v>0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3</v>
      </c>
      <c r="E168" s="563">
        <f t="shared" si="130"/>
        <v>1</v>
      </c>
      <c r="F168" s="564">
        <f t="shared" si="131"/>
        <v>2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1</v>
      </c>
      <c r="Y168" s="547">
        <v>1</v>
      </c>
      <c r="Z168" s="548">
        <v>0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1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38</v>
      </c>
      <c r="E169" s="563">
        <f t="shared" si="130"/>
        <v>15</v>
      </c>
      <c r="F169" s="564">
        <f t="shared" si="131"/>
        <v>23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1</v>
      </c>
      <c r="X169" s="548">
        <v>0</v>
      </c>
      <c r="Y169" s="547">
        <v>6</v>
      </c>
      <c r="Z169" s="548">
        <v>12</v>
      </c>
      <c r="AA169" s="547">
        <v>2</v>
      </c>
      <c r="AB169" s="548">
        <v>4</v>
      </c>
      <c r="AC169" s="547">
        <v>3</v>
      </c>
      <c r="AD169" s="548">
        <v>2</v>
      </c>
      <c r="AE169" s="547">
        <v>0</v>
      </c>
      <c r="AF169" s="548">
        <v>2</v>
      </c>
      <c r="AG169" s="547">
        <v>0</v>
      </c>
      <c r="AH169" s="548">
        <v>1</v>
      </c>
      <c r="AI169" s="547">
        <v>1</v>
      </c>
      <c r="AJ169" s="548">
        <v>0</v>
      </c>
      <c r="AK169" s="547">
        <v>2</v>
      </c>
      <c r="AL169" s="548">
        <v>1</v>
      </c>
      <c r="AM169" s="547">
        <v>0</v>
      </c>
      <c r="AN169" s="548">
        <v>0</v>
      </c>
      <c r="AO169" s="547">
        <v>0</v>
      </c>
      <c r="AP169" s="549">
        <v>1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17</v>
      </c>
      <c r="E170" s="563">
        <f t="shared" si="130"/>
        <v>3</v>
      </c>
      <c r="F170" s="564">
        <f t="shared" si="131"/>
        <v>14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2</v>
      </c>
      <c r="W170" s="547">
        <v>0</v>
      </c>
      <c r="X170" s="548">
        <v>0</v>
      </c>
      <c r="Y170" s="547">
        <v>0</v>
      </c>
      <c r="Z170" s="548">
        <v>2</v>
      </c>
      <c r="AA170" s="547">
        <v>2</v>
      </c>
      <c r="AB170" s="548">
        <v>4</v>
      </c>
      <c r="AC170" s="547">
        <v>0</v>
      </c>
      <c r="AD170" s="548">
        <v>6</v>
      </c>
      <c r="AE170" s="547">
        <v>0</v>
      </c>
      <c r="AF170" s="548">
        <v>0</v>
      </c>
      <c r="AG170" s="547">
        <v>1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56" t="s">
        <v>4</v>
      </c>
      <c r="B174" s="1553"/>
      <c r="C174" s="1546"/>
      <c r="D174" s="881">
        <f t="shared" ref="D174:AX174" si="140">SUM(D163:D173)</f>
        <v>267</v>
      </c>
      <c r="E174" s="1037">
        <f t="shared" si="140"/>
        <v>114</v>
      </c>
      <c r="F174" s="886">
        <f t="shared" si="140"/>
        <v>153</v>
      </c>
      <c r="G174" s="885">
        <f t="shared" si="140"/>
        <v>0</v>
      </c>
      <c r="H174" s="886">
        <f t="shared" si="140"/>
        <v>0</v>
      </c>
      <c r="I174" s="885">
        <f t="shared" si="140"/>
        <v>0</v>
      </c>
      <c r="J174" s="886">
        <f t="shared" si="140"/>
        <v>0</v>
      </c>
      <c r="K174" s="885">
        <f t="shared" si="140"/>
        <v>0</v>
      </c>
      <c r="L174" s="886">
        <f>SUM(L163:L173)</f>
        <v>0</v>
      </c>
      <c r="M174" s="885">
        <f t="shared" si="140"/>
        <v>0</v>
      </c>
      <c r="N174" s="886">
        <f t="shared" si="140"/>
        <v>0</v>
      </c>
      <c r="O174" s="885">
        <f t="shared" si="140"/>
        <v>0</v>
      </c>
      <c r="P174" s="886">
        <f t="shared" si="140"/>
        <v>0</v>
      </c>
      <c r="Q174" s="885">
        <f t="shared" si="140"/>
        <v>0</v>
      </c>
      <c r="R174" s="886">
        <f t="shared" si="140"/>
        <v>0</v>
      </c>
      <c r="S174" s="885">
        <f t="shared" si="140"/>
        <v>2</v>
      </c>
      <c r="T174" s="886">
        <f t="shared" si="140"/>
        <v>0</v>
      </c>
      <c r="U174" s="885">
        <f t="shared" si="140"/>
        <v>3</v>
      </c>
      <c r="V174" s="886">
        <f t="shared" si="140"/>
        <v>11</v>
      </c>
      <c r="W174" s="885">
        <f t="shared" si="140"/>
        <v>7</v>
      </c>
      <c r="X174" s="886">
        <f t="shared" si="140"/>
        <v>7</v>
      </c>
      <c r="Y174" s="885">
        <f t="shared" si="140"/>
        <v>20</v>
      </c>
      <c r="Z174" s="886">
        <f t="shared" si="140"/>
        <v>39</v>
      </c>
      <c r="AA174" s="885">
        <f t="shared" si="140"/>
        <v>25</v>
      </c>
      <c r="AB174" s="886">
        <f t="shared" si="140"/>
        <v>39</v>
      </c>
      <c r="AC174" s="885">
        <f t="shared" si="140"/>
        <v>6</v>
      </c>
      <c r="AD174" s="886">
        <f t="shared" si="140"/>
        <v>16</v>
      </c>
      <c r="AE174" s="885">
        <f t="shared" si="140"/>
        <v>10</v>
      </c>
      <c r="AF174" s="886">
        <f t="shared" si="140"/>
        <v>5</v>
      </c>
      <c r="AG174" s="885">
        <f t="shared" si="140"/>
        <v>8</v>
      </c>
      <c r="AH174" s="886">
        <f t="shared" si="140"/>
        <v>11</v>
      </c>
      <c r="AI174" s="885">
        <f t="shared" si="140"/>
        <v>16</v>
      </c>
      <c r="AJ174" s="886">
        <f t="shared" si="140"/>
        <v>13</v>
      </c>
      <c r="AK174" s="885">
        <f t="shared" si="140"/>
        <v>8</v>
      </c>
      <c r="AL174" s="886">
        <f t="shared" si="140"/>
        <v>1</v>
      </c>
      <c r="AM174" s="885">
        <f t="shared" si="140"/>
        <v>9</v>
      </c>
      <c r="AN174" s="886">
        <f t="shared" si="140"/>
        <v>3</v>
      </c>
      <c r="AO174" s="885">
        <f t="shared" si="140"/>
        <v>0</v>
      </c>
      <c r="AP174" s="1038">
        <f t="shared" si="140"/>
        <v>8</v>
      </c>
      <c r="AQ174" s="888">
        <f t="shared" si="140"/>
        <v>0</v>
      </c>
      <c r="AR174" s="889">
        <f t="shared" si="140"/>
        <v>0</v>
      </c>
      <c r="AS174" s="889">
        <f t="shared" si="140"/>
        <v>0</v>
      </c>
      <c r="AT174" s="895">
        <f t="shared" si="140"/>
        <v>0</v>
      </c>
      <c r="AU174" s="895">
        <f t="shared" si="140"/>
        <v>0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656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59" t="s">
        <v>14</v>
      </c>
      <c r="H177" s="1557"/>
      <c r="I177" s="1656" t="s">
        <v>15</v>
      </c>
      <c r="J177" s="1546"/>
      <c r="K177" s="1553" t="s">
        <v>16</v>
      </c>
      <c r="L177" s="1546"/>
      <c r="M177" s="1656" t="s">
        <v>17</v>
      </c>
      <c r="N177" s="1546"/>
      <c r="O177" s="1656" t="s">
        <v>18</v>
      </c>
      <c r="P177" s="1546"/>
      <c r="Q177" s="1656" t="s">
        <v>19</v>
      </c>
      <c r="R177" s="1546"/>
      <c r="S177" s="1656" t="s">
        <v>20</v>
      </c>
      <c r="T177" s="1546"/>
      <c r="U177" s="1656" t="s">
        <v>21</v>
      </c>
      <c r="V177" s="1546"/>
      <c r="W177" s="1656" t="s">
        <v>22</v>
      </c>
      <c r="X177" s="1546"/>
      <c r="Y177" s="1656" t="s">
        <v>23</v>
      </c>
      <c r="Z177" s="1550"/>
      <c r="AA177" s="1656" t="s">
        <v>24</v>
      </c>
      <c r="AB177" s="1550"/>
      <c r="AC177" s="1662" t="s">
        <v>25</v>
      </c>
      <c r="AD177" s="1591"/>
      <c r="AE177" s="1662" t="s">
        <v>26</v>
      </c>
      <c r="AF177" s="1591"/>
      <c r="AG177" s="1662" t="s">
        <v>27</v>
      </c>
      <c r="AH177" s="1591"/>
      <c r="AI177" s="1662" t="s">
        <v>28</v>
      </c>
      <c r="AJ177" s="1591"/>
      <c r="AK177" s="1656" t="s">
        <v>29</v>
      </c>
      <c r="AL177" s="1550"/>
      <c r="AM177" s="1656" t="s">
        <v>30</v>
      </c>
      <c r="AN177" s="1550"/>
      <c r="AO177" s="1656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034" t="s">
        <v>32</v>
      </c>
      <c r="E178" s="1027" t="s">
        <v>33</v>
      </c>
      <c r="F178" s="827" t="s">
        <v>34</v>
      </c>
      <c r="G178" s="1026" t="s">
        <v>33</v>
      </c>
      <c r="H178" s="897" t="s">
        <v>34</v>
      </c>
      <c r="I178" s="1026" t="s">
        <v>33</v>
      </c>
      <c r="J178" s="897" t="s">
        <v>34</v>
      </c>
      <c r="K178" s="1026" t="s">
        <v>33</v>
      </c>
      <c r="L178" s="897" t="s">
        <v>34</v>
      </c>
      <c r="M178" s="1026" t="s">
        <v>33</v>
      </c>
      <c r="N178" s="897" t="s">
        <v>34</v>
      </c>
      <c r="O178" s="1026" t="s">
        <v>33</v>
      </c>
      <c r="P178" s="897" t="s">
        <v>34</v>
      </c>
      <c r="Q178" s="1026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1034" t="s">
        <v>4</v>
      </c>
      <c r="D183" s="1039">
        <f t="shared" si="141"/>
        <v>0</v>
      </c>
      <c r="E183" s="1040"/>
      <c r="F183" s="896">
        <f t="shared" si="142"/>
        <v>0</v>
      </c>
      <c r="G183" s="1041"/>
      <c r="H183" s="904"/>
      <c r="I183" s="1041"/>
      <c r="J183" s="904"/>
      <c r="K183" s="1041"/>
      <c r="L183" s="904"/>
      <c r="M183" s="1041"/>
      <c r="N183" s="904"/>
      <c r="O183" s="1041"/>
      <c r="P183" s="904"/>
      <c r="Q183" s="1041"/>
      <c r="R183" s="904"/>
      <c r="S183" s="1041"/>
      <c r="T183" s="904"/>
      <c r="U183" s="1041"/>
      <c r="V183" s="904"/>
      <c r="W183" s="1041"/>
      <c r="X183" s="904"/>
      <c r="Y183" s="1041"/>
      <c r="Z183" s="904"/>
      <c r="AA183" s="1041"/>
      <c r="AB183" s="904"/>
      <c r="AC183" s="1042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61" t="s">
        <v>236</v>
      </c>
      <c r="C212" s="1550"/>
      <c r="D212" s="1039">
        <f t="shared" si="183"/>
        <v>0</v>
      </c>
      <c r="E212" s="1043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656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657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59" t="s">
        <v>14</v>
      </c>
      <c r="H229" s="1557"/>
      <c r="I229" s="1656" t="s">
        <v>15</v>
      </c>
      <c r="J229" s="1546"/>
      <c r="K229" s="1553" t="s">
        <v>16</v>
      </c>
      <c r="L229" s="1546"/>
      <c r="M229" s="1656" t="s">
        <v>17</v>
      </c>
      <c r="N229" s="1546"/>
      <c r="O229" s="1656" t="s">
        <v>18</v>
      </c>
      <c r="P229" s="1546"/>
      <c r="Q229" s="1656" t="s">
        <v>19</v>
      </c>
      <c r="R229" s="1546"/>
      <c r="S229" s="1656" t="s">
        <v>20</v>
      </c>
      <c r="T229" s="1546"/>
      <c r="U229" s="1656" t="s">
        <v>21</v>
      </c>
      <c r="V229" s="1546"/>
      <c r="W229" s="1656" t="s">
        <v>22</v>
      </c>
      <c r="X229" s="1546"/>
      <c r="Y229" s="1656" t="s">
        <v>23</v>
      </c>
      <c r="Z229" s="1550"/>
      <c r="AA229" s="1656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034" t="s">
        <v>32</v>
      </c>
      <c r="E230" s="1027" t="s">
        <v>33</v>
      </c>
      <c r="F230" s="827" t="s">
        <v>34</v>
      </c>
      <c r="G230" s="1024" t="s">
        <v>33</v>
      </c>
      <c r="H230" s="827" t="s">
        <v>34</v>
      </c>
      <c r="I230" s="1024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034" t="s">
        <v>32</v>
      </c>
      <c r="E240" s="1027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8</v>
      </c>
      <c r="E242" s="547">
        <v>6</v>
      </c>
      <c r="F242" s="620">
        <v>2</v>
      </c>
      <c r="G242" s="608">
        <v>0</v>
      </c>
      <c r="H242" s="559">
        <v>3</v>
      </c>
      <c r="I242" s="559">
        <v>4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29</v>
      </c>
      <c r="E244" s="547">
        <v>15</v>
      </c>
      <c r="F244" s="618">
        <v>14</v>
      </c>
      <c r="G244" s="550">
        <v>0</v>
      </c>
      <c r="H244" s="559">
        <v>26</v>
      </c>
      <c r="I244" s="559">
        <v>1</v>
      </c>
      <c r="J244" s="559">
        <v>2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656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657"/>
      <c r="AM247" s="1555" t="s">
        <v>68</v>
      </c>
      <c r="AN247" s="1574" t="s">
        <v>279</v>
      </c>
      <c r="AO247" s="1660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59" t="s">
        <v>285</v>
      </c>
      <c r="H248" s="1557"/>
      <c r="I248" s="1656" t="s">
        <v>17</v>
      </c>
      <c r="J248" s="1546"/>
      <c r="K248" s="1656" t="s">
        <v>18</v>
      </c>
      <c r="L248" s="1546"/>
      <c r="M248" s="1656" t="s">
        <v>19</v>
      </c>
      <c r="N248" s="1546"/>
      <c r="O248" s="1656" t="s">
        <v>20</v>
      </c>
      <c r="P248" s="1546"/>
      <c r="Q248" s="1656" t="s">
        <v>21</v>
      </c>
      <c r="R248" s="1546"/>
      <c r="S248" s="1656" t="s">
        <v>22</v>
      </c>
      <c r="T248" s="1546"/>
      <c r="U248" s="1656" t="s">
        <v>23</v>
      </c>
      <c r="V248" s="1550"/>
      <c r="W248" s="1656" t="s">
        <v>24</v>
      </c>
      <c r="X248" s="1550"/>
      <c r="Y248" s="1656" t="s">
        <v>286</v>
      </c>
      <c r="Z248" s="1550"/>
      <c r="AA248" s="1656" t="s">
        <v>287</v>
      </c>
      <c r="AB248" s="1550"/>
      <c r="AC248" s="1656" t="s">
        <v>288</v>
      </c>
      <c r="AD248" s="1550"/>
      <c r="AE248" s="1656" t="s">
        <v>289</v>
      </c>
      <c r="AF248" s="1550"/>
      <c r="AG248" s="1656" t="s">
        <v>29</v>
      </c>
      <c r="AH248" s="1550"/>
      <c r="AI248" s="1656" t="s">
        <v>30</v>
      </c>
      <c r="AJ248" s="1550"/>
      <c r="AK248" s="1656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9</v>
      </c>
      <c r="E250" s="139">
        <f>SUM(G250++I250+K250+M250+O250+Q250+S250+U250+W250+Y250+AA250+AC250+AE250+AG250+AI250+AK250)</f>
        <v>7</v>
      </c>
      <c r="F250" s="812">
        <f>SUM(H250++J250+L250+N250+P250+R250+T250+V250+X250+Z250+AB250+AD250+AF250+AH250+AJ250+AL250)</f>
        <v>2</v>
      </c>
      <c r="G250" s="716">
        <v>0</v>
      </c>
      <c r="H250" s="443">
        <v>0</v>
      </c>
      <c r="I250" s="818">
        <v>0</v>
      </c>
      <c r="J250" s="443">
        <v>0</v>
      </c>
      <c r="K250" s="818">
        <v>0</v>
      </c>
      <c r="L250" s="443">
        <v>0</v>
      </c>
      <c r="M250" s="818">
        <v>1</v>
      </c>
      <c r="N250" s="443">
        <v>0</v>
      </c>
      <c r="O250" s="818">
        <v>2</v>
      </c>
      <c r="P250" s="443">
        <v>1</v>
      </c>
      <c r="Q250" s="818">
        <v>1</v>
      </c>
      <c r="R250" s="443">
        <v>0</v>
      </c>
      <c r="S250" s="818">
        <v>1</v>
      </c>
      <c r="T250" s="819">
        <v>0</v>
      </c>
      <c r="U250" s="818">
        <v>2</v>
      </c>
      <c r="V250" s="819">
        <v>1</v>
      </c>
      <c r="W250" s="818">
        <v>0</v>
      </c>
      <c r="X250" s="819">
        <v>0</v>
      </c>
      <c r="Y250" s="818">
        <v>0</v>
      </c>
      <c r="Z250" s="819">
        <v>0</v>
      </c>
      <c r="AA250" s="818">
        <v>0</v>
      </c>
      <c r="AB250" s="819">
        <v>0</v>
      </c>
      <c r="AC250" s="818">
        <v>0</v>
      </c>
      <c r="AD250" s="819">
        <v>0</v>
      </c>
      <c r="AE250" s="818">
        <v>0</v>
      </c>
      <c r="AF250" s="819">
        <v>0</v>
      </c>
      <c r="AG250" s="818">
        <v>0</v>
      </c>
      <c r="AH250" s="819">
        <v>0</v>
      </c>
      <c r="AI250" s="818">
        <v>0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0</v>
      </c>
      <c r="AU250" s="819">
        <v>0</v>
      </c>
      <c r="AV250" s="449"/>
      <c r="AW250" s="716">
        <v>0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78</v>
      </c>
      <c r="E251" s="109">
        <f t="shared" ref="E251:E287" si="210">SUM(G251++I251+K251+M251+O251+Q251+S251+U251+W251+Y251+AA251+AC251+AE251+AG251+AI251+AK251)</f>
        <v>45</v>
      </c>
      <c r="F251" s="78">
        <f t="shared" ref="F251:F287" si="211">SUM(H251++J251+L251+N251+P251+R251+T251+V251+X251+Z251+AB251+AD251+AF251+AH251+AJ251+AL251)</f>
        <v>33</v>
      </c>
      <c r="G251" s="451">
        <v>5</v>
      </c>
      <c r="H251" s="452">
        <v>2</v>
      </c>
      <c r="I251" s="453">
        <v>0</v>
      </c>
      <c r="J251" s="452">
        <v>0</v>
      </c>
      <c r="K251" s="453">
        <v>2</v>
      </c>
      <c r="L251" s="452">
        <v>1</v>
      </c>
      <c r="M251" s="453">
        <v>2</v>
      </c>
      <c r="N251" s="452">
        <v>0</v>
      </c>
      <c r="O251" s="453">
        <v>7</v>
      </c>
      <c r="P251" s="452">
        <v>0</v>
      </c>
      <c r="Q251" s="453">
        <v>4</v>
      </c>
      <c r="R251" s="452">
        <v>2</v>
      </c>
      <c r="S251" s="453">
        <v>5</v>
      </c>
      <c r="T251" s="454">
        <v>5</v>
      </c>
      <c r="U251" s="453">
        <v>7</v>
      </c>
      <c r="V251" s="454">
        <v>1</v>
      </c>
      <c r="W251" s="453">
        <v>1</v>
      </c>
      <c r="X251" s="454">
        <v>1</v>
      </c>
      <c r="Y251" s="453">
        <v>3</v>
      </c>
      <c r="Z251" s="454">
        <v>1</v>
      </c>
      <c r="AA251" s="453">
        <v>0</v>
      </c>
      <c r="AB251" s="454">
        <v>1</v>
      </c>
      <c r="AC251" s="453">
        <v>1</v>
      </c>
      <c r="AD251" s="454">
        <v>4</v>
      </c>
      <c r="AE251" s="453">
        <v>4</v>
      </c>
      <c r="AF251" s="454">
        <v>6</v>
      </c>
      <c r="AG251" s="453">
        <v>3</v>
      </c>
      <c r="AH251" s="454">
        <v>3</v>
      </c>
      <c r="AI251" s="453">
        <v>0</v>
      </c>
      <c r="AJ251" s="454">
        <v>3</v>
      </c>
      <c r="AK251" s="453">
        <v>1</v>
      </c>
      <c r="AL251" s="454">
        <v>3</v>
      </c>
      <c r="AM251" s="455">
        <v>0</v>
      </c>
      <c r="AN251" s="456">
        <v>1</v>
      </c>
      <c r="AO251" s="446"/>
      <c r="AP251" s="457"/>
      <c r="AQ251" s="448"/>
      <c r="AR251" s="453">
        <v>1</v>
      </c>
      <c r="AS251" s="457"/>
      <c r="AT251" s="451">
        <v>6</v>
      </c>
      <c r="AU251" s="454">
        <v>0</v>
      </c>
      <c r="AV251" s="457"/>
      <c r="AW251" s="451">
        <v>1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87</v>
      </c>
      <c r="E252" s="139">
        <f t="shared" si="210"/>
        <v>39</v>
      </c>
      <c r="F252" s="812">
        <f t="shared" si="211"/>
        <v>48</v>
      </c>
      <c r="G252" s="716">
        <v>9</v>
      </c>
      <c r="H252" s="443">
        <v>7</v>
      </c>
      <c r="I252" s="818">
        <v>0</v>
      </c>
      <c r="J252" s="443">
        <v>0</v>
      </c>
      <c r="K252" s="818">
        <v>0</v>
      </c>
      <c r="L252" s="443">
        <v>0</v>
      </c>
      <c r="M252" s="818">
        <v>0</v>
      </c>
      <c r="N252" s="443">
        <v>0</v>
      </c>
      <c r="O252" s="818">
        <v>2</v>
      </c>
      <c r="P252" s="443">
        <v>0</v>
      </c>
      <c r="Q252" s="818">
        <v>1</v>
      </c>
      <c r="R252" s="443">
        <v>1</v>
      </c>
      <c r="S252" s="818">
        <v>0</v>
      </c>
      <c r="T252" s="819">
        <v>1</v>
      </c>
      <c r="U252" s="818">
        <v>1</v>
      </c>
      <c r="V252" s="819">
        <v>1</v>
      </c>
      <c r="W252" s="818">
        <v>12</v>
      </c>
      <c r="X252" s="819">
        <v>5</v>
      </c>
      <c r="Y252" s="818">
        <v>4</v>
      </c>
      <c r="Z252" s="819">
        <v>4</v>
      </c>
      <c r="AA252" s="818">
        <v>1</v>
      </c>
      <c r="AB252" s="819">
        <v>13</v>
      </c>
      <c r="AC252" s="818">
        <v>4</v>
      </c>
      <c r="AD252" s="819">
        <v>4</v>
      </c>
      <c r="AE252" s="818">
        <v>1</v>
      </c>
      <c r="AF252" s="819">
        <v>4</v>
      </c>
      <c r="AG252" s="818">
        <v>1</v>
      </c>
      <c r="AH252" s="819">
        <v>3</v>
      </c>
      <c r="AI252" s="818">
        <v>2</v>
      </c>
      <c r="AJ252" s="819">
        <v>3</v>
      </c>
      <c r="AK252" s="818">
        <v>1</v>
      </c>
      <c r="AL252" s="819">
        <v>2</v>
      </c>
      <c r="AM252" s="458">
        <v>0</v>
      </c>
      <c r="AN252" s="459">
        <v>1</v>
      </c>
      <c r="AO252" s="716">
        <v>60</v>
      </c>
      <c r="AP252" s="460">
        <v>60</v>
      </c>
      <c r="AQ252" s="818">
        <v>19</v>
      </c>
      <c r="AR252" s="461">
        <v>1</v>
      </c>
      <c r="AS252" s="447"/>
      <c r="AT252" s="462">
        <v>1</v>
      </c>
      <c r="AU252" s="463">
        <v>0</v>
      </c>
      <c r="AV252" s="447"/>
      <c r="AW252" s="462">
        <v>2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147</v>
      </c>
      <c r="E253" s="465">
        <f t="shared" si="210"/>
        <v>80</v>
      </c>
      <c r="F253" s="147">
        <f t="shared" si="211"/>
        <v>67</v>
      </c>
      <c r="G253" s="466">
        <v>9</v>
      </c>
      <c r="H253" s="467">
        <v>6</v>
      </c>
      <c r="I253" s="468">
        <v>1</v>
      </c>
      <c r="J253" s="467">
        <v>0</v>
      </c>
      <c r="K253" s="468">
        <v>1</v>
      </c>
      <c r="L253" s="467">
        <v>2</v>
      </c>
      <c r="M253" s="468">
        <v>0</v>
      </c>
      <c r="N253" s="467">
        <v>0</v>
      </c>
      <c r="O253" s="468">
        <v>2</v>
      </c>
      <c r="P253" s="467">
        <v>0</v>
      </c>
      <c r="Q253" s="468">
        <v>0</v>
      </c>
      <c r="R253" s="467">
        <v>0</v>
      </c>
      <c r="S253" s="468">
        <v>1</v>
      </c>
      <c r="T253" s="469">
        <v>3</v>
      </c>
      <c r="U253" s="468">
        <v>3</v>
      </c>
      <c r="V253" s="469">
        <v>2</v>
      </c>
      <c r="W253" s="468">
        <v>19</v>
      </c>
      <c r="X253" s="469">
        <v>16</v>
      </c>
      <c r="Y253" s="468">
        <v>7</v>
      </c>
      <c r="Z253" s="469">
        <v>7</v>
      </c>
      <c r="AA253" s="468">
        <v>10</v>
      </c>
      <c r="AB253" s="469">
        <v>12</v>
      </c>
      <c r="AC253" s="468">
        <v>3</v>
      </c>
      <c r="AD253" s="469">
        <v>3</v>
      </c>
      <c r="AE253" s="468">
        <v>9</v>
      </c>
      <c r="AF253" s="469">
        <v>8</v>
      </c>
      <c r="AG253" s="468">
        <v>10</v>
      </c>
      <c r="AH253" s="469">
        <v>3</v>
      </c>
      <c r="AI253" s="468">
        <v>3</v>
      </c>
      <c r="AJ253" s="469">
        <v>2</v>
      </c>
      <c r="AK253" s="468">
        <v>2</v>
      </c>
      <c r="AL253" s="469">
        <v>3</v>
      </c>
      <c r="AM253" s="470">
        <v>0</v>
      </c>
      <c r="AN253" s="471">
        <v>1</v>
      </c>
      <c r="AO253" s="446"/>
      <c r="AP253" s="447"/>
      <c r="AQ253" s="461">
        <v>14</v>
      </c>
      <c r="AR253" s="468">
        <v>1</v>
      </c>
      <c r="AS253" s="447"/>
      <c r="AT253" s="466">
        <v>1</v>
      </c>
      <c r="AU253" s="469">
        <v>1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75</v>
      </c>
      <c r="E254" s="465">
        <f t="shared" si="210"/>
        <v>35</v>
      </c>
      <c r="F254" s="147">
        <f t="shared" si="211"/>
        <v>40</v>
      </c>
      <c r="G254" s="466">
        <v>8</v>
      </c>
      <c r="H254" s="467">
        <v>6</v>
      </c>
      <c r="I254" s="468">
        <v>0</v>
      </c>
      <c r="J254" s="467">
        <v>0</v>
      </c>
      <c r="K254" s="468">
        <v>0</v>
      </c>
      <c r="L254" s="467">
        <v>0</v>
      </c>
      <c r="M254" s="468">
        <v>0</v>
      </c>
      <c r="N254" s="467">
        <v>0</v>
      </c>
      <c r="O254" s="468">
        <v>2</v>
      </c>
      <c r="P254" s="467">
        <v>0</v>
      </c>
      <c r="Q254" s="468">
        <v>1</v>
      </c>
      <c r="R254" s="467">
        <v>1</v>
      </c>
      <c r="S254" s="468">
        <v>0</v>
      </c>
      <c r="T254" s="469">
        <v>0</v>
      </c>
      <c r="U254" s="468">
        <v>1</v>
      </c>
      <c r="V254" s="469">
        <v>1</v>
      </c>
      <c r="W254" s="468">
        <v>12</v>
      </c>
      <c r="X254" s="469">
        <v>5</v>
      </c>
      <c r="Y254" s="468">
        <v>3</v>
      </c>
      <c r="Z254" s="469">
        <v>4</v>
      </c>
      <c r="AA254" s="468">
        <v>1</v>
      </c>
      <c r="AB254" s="469">
        <v>12</v>
      </c>
      <c r="AC254" s="468">
        <v>3</v>
      </c>
      <c r="AD254" s="469">
        <v>4</v>
      </c>
      <c r="AE254" s="468">
        <v>1</v>
      </c>
      <c r="AF254" s="469">
        <v>3</v>
      </c>
      <c r="AG254" s="468">
        <v>1</v>
      </c>
      <c r="AH254" s="469">
        <v>2</v>
      </c>
      <c r="AI254" s="468">
        <v>1</v>
      </c>
      <c r="AJ254" s="469">
        <v>1</v>
      </c>
      <c r="AK254" s="468">
        <v>1</v>
      </c>
      <c r="AL254" s="469">
        <v>1</v>
      </c>
      <c r="AM254" s="470">
        <v>0</v>
      </c>
      <c r="AN254" s="471">
        <v>1</v>
      </c>
      <c r="AO254" s="446"/>
      <c r="AP254" s="447"/>
      <c r="AQ254" s="472"/>
      <c r="AR254" s="468">
        <v>1</v>
      </c>
      <c r="AS254" s="447"/>
      <c r="AT254" s="466">
        <v>1</v>
      </c>
      <c r="AU254" s="469">
        <v>0</v>
      </c>
      <c r="AV254" s="447"/>
      <c r="AW254" s="466">
        <v>2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54</v>
      </c>
      <c r="E255" s="465">
        <f t="shared" si="210"/>
        <v>30</v>
      </c>
      <c r="F255" s="147">
        <f t="shared" si="211"/>
        <v>24</v>
      </c>
      <c r="G255" s="473">
        <v>8</v>
      </c>
      <c r="H255" s="474">
        <v>8</v>
      </c>
      <c r="I255" s="475">
        <v>1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0</v>
      </c>
      <c r="P255" s="474">
        <v>0</v>
      </c>
      <c r="Q255" s="475">
        <v>0</v>
      </c>
      <c r="R255" s="474">
        <v>0</v>
      </c>
      <c r="S255" s="475">
        <v>0</v>
      </c>
      <c r="T255" s="476">
        <v>1</v>
      </c>
      <c r="U255" s="475">
        <v>1</v>
      </c>
      <c r="V255" s="476">
        <v>0</v>
      </c>
      <c r="W255" s="475">
        <v>5</v>
      </c>
      <c r="X255" s="476">
        <v>4</v>
      </c>
      <c r="Y255" s="475">
        <v>4</v>
      </c>
      <c r="Z255" s="476">
        <v>3</v>
      </c>
      <c r="AA255" s="475">
        <v>1</v>
      </c>
      <c r="AB255" s="476">
        <v>1</v>
      </c>
      <c r="AC255" s="475">
        <v>3</v>
      </c>
      <c r="AD255" s="476">
        <v>1</v>
      </c>
      <c r="AE255" s="475">
        <v>1</v>
      </c>
      <c r="AF255" s="476">
        <v>2</v>
      </c>
      <c r="AG255" s="475">
        <v>1</v>
      </c>
      <c r="AH255" s="476">
        <v>2</v>
      </c>
      <c r="AI255" s="475">
        <v>4</v>
      </c>
      <c r="AJ255" s="476">
        <v>1</v>
      </c>
      <c r="AK255" s="475">
        <v>1</v>
      </c>
      <c r="AL255" s="476">
        <v>1</v>
      </c>
      <c r="AM255" s="477">
        <v>0</v>
      </c>
      <c r="AN255" s="478">
        <v>1</v>
      </c>
      <c r="AO255" s="446"/>
      <c r="AP255" s="447"/>
      <c r="AQ255" s="472"/>
      <c r="AR255" s="475">
        <v>1</v>
      </c>
      <c r="AS255" s="447"/>
      <c r="AT255" s="473">
        <v>1</v>
      </c>
      <c r="AU255" s="476">
        <v>1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4</v>
      </c>
      <c r="E256" s="465">
        <f t="shared" si="210"/>
        <v>3</v>
      </c>
      <c r="F256" s="147">
        <f t="shared" si="211"/>
        <v>1</v>
      </c>
      <c r="G256" s="473">
        <v>0</v>
      </c>
      <c r="H256" s="474">
        <v>1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1</v>
      </c>
      <c r="T256" s="476">
        <v>0</v>
      </c>
      <c r="U256" s="475">
        <v>0</v>
      </c>
      <c r="V256" s="476">
        <v>0</v>
      </c>
      <c r="W256" s="475">
        <v>0</v>
      </c>
      <c r="X256" s="476">
        <v>0</v>
      </c>
      <c r="Y256" s="475">
        <v>1</v>
      </c>
      <c r="Z256" s="476">
        <v>0</v>
      </c>
      <c r="AA256" s="475">
        <v>0</v>
      </c>
      <c r="AB256" s="476">
        <v>0</v>
      </c>
      <c r="AC256" s="475">
        <v>0</v>
      </c>
      <c r="AD256" s="476">
        <v>0</v>
      </c>
      <c r="AE256" s="475">
        <v>1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1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1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1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71</v>
      </c>
      <c r="E258" s="139">
        <f>SUM(O258+Q258+S258+U258+W258+Y258+AA258+AC258+AE258+AG258+AI258+AK258)</f>
        <v>29</v>
      </c>
      <c r="F258" s="812">
        <f>SUM(P258+R258+T258+V258+X258+Z258+AB258+AD258+AF258+AH258+AJ258+AL258)</f>
        <v>42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0</v>
      </c>
      <c r="R258" s="443">
        <v>0</v>
      </c>
      <c r="S258" s="818">
        <v>0</v>
      </c>
      <c r="T258" s="819">
        <v>0</v>
      </c>
      <c r="U258" s="818">
        <v>6</v>
      </c>
      <c r="V258" s="819">
        <v>1</v>
      </c>
      <c r="W258" s="818">
        <v>6</v>
      </c>
      <c r="X258" s="819">
        <v>8</v>
      </c>
      <c r="Y258" s="818">
        <v>2</v>
      </c>
      <c r="Z258" s="819">
        <v>2</v>
      </c>
      <c r="AA258" s="818">
        <v>5</v>
      </c>
      <c r="AB258" s="819">
        <v>9</v>
      </c>
      <c r="AC258" s="818">
        <v>3</v>
      </c>
      <c r="AD258" s="819">
        <v>13</v>
      </c>
      <c r="AE258" s="818">
        <v>2</v>
      </c>
      <c r="AF258" s="819">
        <v>5</v>
      </c>
      <c r="AG258" s="818">
        <v>0</v>
      </c>
      <c r="AH258" s="819">
        <v>0</v>
      </c>
      <c r="AI258" s="818">
        <v>5</v>
      </c>
      <c r="AJ258" s="819">
        <v>3</v>
      </c>
      <c r="AK258" s="818">
        <v>0</v>
      </c>
      <c r="AL258" s="819">
        <v>1</v>
      </c>
      <c r="AM258" s="458">
        <v>0</v>
      </c>
      <c r="AN258" s="459">
        <v>0</v>
      </c>
      <c r="AO258" s="716">
        <v>67</v>
      </c>
      <c r="AP258" s="460">
        <v>55</v>
      </c>
      <c r="AQ258" s="818">
        <v>6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103</v>
      </c>
      <c r="E259" s="465">
        <f>SUM(O259+Q259+S259+U259+W259+Y259+AA259+AC259+AE259+AG259+AI259+AK259)</f>
        <v>37</v>
      </c>
      <c r="F259" s="147">
        <f>SUM(N259+P259+R259+T259+V259+X259+Z259+AB259+AD259+AF259+AH259+AJ259+AL259)</f>
        <v>66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1</v>
      </c>
      <c r="R259" s="467">
        <v>0</v>
      </c>
      <c r="S259" s="468">
        <v>1</v>
      </c>
      <c r="T259" s="469">
        <v>0</v>
      </c>
      <c r="U259" s="468">
        <v>10</v>
      </c>
      <c r="V259" s="469">
        <v>3</v>
      </c>
      <c r="W259" s="468">
        <v>5</v>
      </c>
      <c r="X259" s="469">
        <v>11</v>
      </c>
      <c r="Y259" s="468">
        <v>3</v>
      </c>
      <c r="Z259" s="469">
        <v>2</v>
      </c>
      <c r="AA259" s="468">
        <v>1</v>
      </c>
      <c r="AB259" s="469">
        <v>11</v>
      </c>
      <c r="AC259" s="468">
        <v>1</v>
      </c>
      <c r="AD259" s="469">
        <v>16</v>
      </c>
      <c r="AE259" s="468">
        <v>4</v>
      </c>
      <c r="AF259" s="469">
        <v>18</v>
      </c>
      <c r="AG259" s="468">
        <v>6</v>
      </c>
      <c r="AH259" s="469">
        <v>4</v>
      </c>
      <c r="AI259" s="468">
        <v>3</v>
      </c>
      <c r="AJ259" s="469">
        <v>1</v>
      </c>
      <c r="AK259" s="468">
        <v>2</v>
      </c>
      <c r="AL259" s="469">
        <v>0</v>
      </c>
      <c r="AM259" s="470">
        <v>0</v>
      </c>
      <c r="AN259" s="471">
        <v>0</v>
      </c>
      <c r="AO259" s="446"/>
      <c r="AP259" s="447"/>
      <c r="AQ259" s="461">
        <v>12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61</v>
      </c>
      <c r="E260" s="465">
        <f>SUM(M260+O260+Q260+S260+U260+W260+Y260+AA260+AC260+AE260+AG260+AI260+AK260)</f>
        <v>23</v>
      </c>
      <c r="F260" s="147">
        <f>SUM(N260+P260+R260+T260+V260+X260+Z260+AB260+AD260+AF260+AH260+AJ260+AL260)</f>
        <v>38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4</v>
      </c>
      <c r="V260" s="469">
        <v>1</v>
      </c>
      <c r="W260" s="468">
        <v>5</v>
      </c>
      <c r="X260" s="469">
        <v>7</v>
      </c>
      <c r="Y260" s="468">
        <v>1</v>
      </c>
      <c r="Z260" s="469">
        <v>2</v>
      </c>
      <c r="AA260" s="468">
        <v>4</v>
      </c>
      <c r="AB260" s="469">
        <v>9</v>
      </c>
      <c r="AC260" s="468">
        <v>2</v>
      </c>
      <c r="AD260" s="469">
        <v>12</v>
      </c>
      <c r="AE260" s="468">
        <v>2</v>
      </c>
      <c r="AF260" s="469">
        <v>4</v>
      </c>
      <c r="AG260" s="468">
        <v>0</v>
      </c>
      <c r="AH260" s="469">
        <v>0</v>
      </c>
      <c r="AI260" s="468">
        <v>5</v>
      </c>
      <c r="AJ260" s="469">
        <v>2</v>
      </c>
      <c r="AK260" s="468">
        <v>0</v>
      </c>
      <c r="AL260" s="469">
        <v>1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54</v>
      </c>
      <c r="E261" s="465">
        <f>SUM(M261+O261+Q261+S261+U261+W261+Y261+AA261+AC261+AE261+AG261+AI261+AK261)</f>
        <v>20</v>
      </c>
      <c r="F261" s="147">
        <f>SUM(N261+P261+R261+T261+V261+X261+Z261+AB261+AD261+AF261+AH261+AJ261+AL261)</f>
        <v>34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1</v>
      </c>
      <c r="V261" s="476">
        <v>1</v>
      </c>
      <c r="W261" s="475">
        <v>3</v>
      </c>
      <c r="X261" s="476">
        <v>3</v>
      </c>
      <c r="Y261" s="475">
        <v>4</v>
      </c>
      <c r="Z261" s="476">
        <v>2</v>
      </c>
      <c r="AA261" s="475">
        <v>0</v>
      </c>
      <c r="AB261" s="476">
        <v>4</v>
      </c>
      <c r="AC261" s="475">
        <v>0</v>
      </c>
      <c r="AD261" s="476">
        <v>10</v>
      </c>
      <c r="AE261" s="475">
        <v>3</v>
      </c>
      <c r="AF261" s="476">
        <v>10</v>
      </c>
      <c r="AG261" s="475">
        <v>6</v>
      </c>
      <c r="AH261" s="476">
        <v>3</v>
      </c>
      <c r="AI261" s="475">
        <v>1</v>
      </c>
      <c r="AJ261" s="476">
        <v>1</v>
      </c>
      <c r="AK261" s="475">
        <v>2</v>
      </c>
      <c r="AL261" s="476">
        <v>0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4</v>
      </c>
      <c r="E262" s="465">
        <f>SUM(M262+O262+Q262+S262+U262+W262+Y262+AA262+AC262+AE262+AG262+AI262+AK262)</f>
        <v>3</v>
      </c>
      <c r="F262" s="147">
        <f>SUM(N262+P262+R262+T262+V262+X262+Z262+AB262+AD262+AF262+AH262+AJ262+AL262)</f>
        <v>1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1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1</v>
      </c>
      <c r="AB262" s="476">
        <v>1</v>
      </c>
      <c r="AC262" s="475">
        <v>0</v>
      </c>
      <c r="AD262" s="476">
        <v>0</v>
      </c>
      <c r="AE262" s="475">
        <v>0</v>
      </c>
      <c r="AF262" s="476">
        <v>0</v>
      </c>
      <c r="AG262" s="475">
        <v>1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30</v>
      </c>
      <c r="E264" s="934">
        <f t="shared" si="210"/>
        <v>18</v>
      </c>
      <c r="F264" s="935">
        <f t="shared" si="211"/>
        <v>12</v>
      </c>
      <c r="G264" s="818">
        <v>0</v>
      </c>
      <c r="H264" s="443">
        <v>0</v>
      </c>
      <c r="I264" s="818">
        <v>1</v>
      </c>
      <c r="J264" s="443">
        <v>0</v>
      </c>
      <c r="K264" s="818">
        <v>0</v>
      </c>
      <c r="L264" s="443">
        <v>2</v>
      </c>
      <c r="M264" s="818">
        <v>4</v>
      </c>
      <c r="N264" s="443">
        <v>0</v>
      </c>
      <c r="O264" s="818">
        <v>5</v>
      </c>
      <c r="P264" s="443">
        <v>3</v>
      </c>
      <c r="Q264" s="818">
        <v>4</v>
      </c>
      <c r="R264" s="443">
        <v>0</v>
      </c>
      <c r="S264" s="818">
        <v>1</v>
      </c>
      <c r="T264" s="443">
        <v>5</v>
      </c>
      <c r="U264" s="818">
        <v>3</v>
      </c>
      <c r="V264" s="443">
        <v>1</v>
      </c>
      <c r="W264" s="818">
        <v>0</v>
      </c>
      <c r="X264" s="443">
        <v>1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0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15</v>
      </c>
      <c r="AP264" s="460">
        <v>15</v>
      </c>
      <c r="AQ264" s="818">
        <v>2</v>
      </c>
      <c r="AR264" s="461">
        <v>0</v>
      </c>
      <c r="AS264" s="461">
        <v>0</v>
      </c>
      <c r="AT264" s="462">
        <v>3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78</v>
      </c>
      <c r="E265" s="465">
        <f t="shared" si="210"/>
        <v>42</v>
      </c>
      <c r="F265" s="486">
        <f t="shared" si="211"/>
        <v>36</v>
      </c>
      <c r="G265" s="468">
        <v>0</v>
      </c>
      <c r="H265" s="467">
        <v>0</v>
      </c>
      <c r="I265" s="468">
        <v>1</v>
      </c>
      <c r="J265" s="467">
        <v>1</v>
      </c>
      <c r="K265" s="468">
        <v>2</v>
      </c>
      <c r="L265" s="467">
        <v>4</v>
      </c>
      <c r="M265" s="468">
        <v>3</v>
      </c>
      <c r="N265" s="467">
        <v>2</v>
      </c>
      <c r="O265" s="468">
        <v>8</v>
      </c>
      <c r="P265" s="467">
        <v>8</v>
      </c>
      <c r="Q265" s="468">
        <v>4</v>
      </c>
      <c r="R265" s="467">
        <v>3</v>
      </c>
      <c r="S265" s="468">
        <v>11</v>
      </c>
      <c r="T265" s="467">
        <v>11</v>
      </c>
      <c r="U265" s="468">
        <v>12</v>
      </c>
      <c r="V265" s="467">
        <v>5</v>
      </c>
      <c r="W265" s="468">
        <v>1</v>
      </c>
      <c r="X265" s="467">
        <v>2</v>
      </c>
      <c r="Y265" s="468">
        <v>0</v>
      </c>
      <c r="Z265" s="467">
        <v>0</v>
      </c>
      <c r="AA265" s="468">
        <v>0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17</v>
      </c>
      <c r="AR265" s="468">
        <v>0</v>
      </c>
      <c r="AS265" s="468">
        <v>0</v>
      </c>
      <c r="AT265" s="466">
        <v>15</v>
      </c>
      <c r="AU265" s="469">
        <v>0</v>
      </c>
      <c r="AV265" s="447"/>
      <c r="AW265" s="466">
        <v>2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23</v>
      </c>
      <c r="E266" s="465">
        <f t="shared" si="210"/>
        <v>18</v>
      </c>
      <c r="F266" s="486">
        <f t="shared" si="211"/>
        <v>5</v>
      </c>
      <c r="G266" s="468">
        <v>0</v>
      </c>
      <c r="H266" s="467">
        <v>0</v>
      </c>
      <c r="I266" s="468">
        <v>1</v>
      </c>
      <c r="J266" s="467">
        <v>0</v>
      </c>
      <c r="K266" s="468">
        <v>2</v>
      </c>
      <c r="L266" s="467">
        <v>1</v>
      </c>
      <c r="M266" s="468">
        <v>3</v>
      </c>
      <c r="N266" s="467">
        <v>1</v>
      </c>
      <c r="O266" s="468">
        <v>4</v>
      </c>
      <c r="P266" s="467">
        <v>1</v>
      </c>
      <c r="Q266" s="468">
        <v>3</v>
      </c>
      <c r="R266" s="467">
        <v>0</v>
      </c>
      <c r="S266" s="468">
        <v>2</v>
      </c>
      <c r="T266" s="467">
        <v>1</v>
      </c>
      <c r="U266" s="468">
        <v>3</v>
      </c>
      <c r="V266" s="467">
        <v>1</v>
      </c>
      <c r="W266" s="468">
        <v>0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5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22</v>
      </c>
      <c r="E267" s="465">
        <f t="shared" si="210"/>
        <v>13</v>
      </c>
      <c r="F267" s="486">
        <f t="shared" si="211"/>
        <v>9</v>
      </c>
      <c r="G267" s="475">
        <v>0</v>
      </c>
      <c r="H267" s="474">
        <v>0</v>
      </c>
      <c r="I267" s="475">
        <v>0</v>
      </c>
      <c r="J267" s="474">
        <v>0</v>
      </c>
      <c r="K267" s="475">
        <v>1</v>
      </c>
      <c r="L267" s="474">
        <v>3</v>
      </c>
      <c r="M267" s="475">
        <v>1</v>
      </c>
      <c r="N267" s="474">
        <v>0</v>
      </c>
      <c r="O267" s="475">
        <v>3</v>
      </c>
      <c r="P267" s="474">
        <v>3</v>
      </c>
      <c r="Q267" s="475">
        <v>4</v>
      </c>
      <c r="R267" s="474">
        <v>1</v>
      </c>
      <c r="S267" s="475">
        <v>0</v>
      </c>
      <c r="T267" s="474">
        <v>1</v>
      </c>
      <c r="U267" s="475">
        <v>4</v>
      </c>
      <c r="V267" s="474">
        <v>0</v>
      </c>
      <c r="W267" s="475">
        <v>0</v>
      </c>
      <c r="X267" s="474">
        <v>1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3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7</v>
      </c>
      <c r="E268" s="465">
        <f t="shared" si="210"/>
        <v>5</v>
      </c>
      <c r="F268" s="147">
        <f t="shared" si="211"/>
        <v>2</v>
      </c>
      <c r="G268" s="473">
        <v>0</v>
      </c>
      <c r="H268" s="474">
        <v>0</v>
      </c>
      <c r="I268" s="475">
        <v>0</v>
      </c>
      <c r="J268" s="474">
        <v>1</v>
      </c>
      <c r="K268" s="475">
        <v>0</v>
      </c>
      <c r="L268" s="474">
        <v>0</v>
      </c>
      <c r="M268" s="475">
        <v>1</v>
      </c>
      <c r="N268" s="474">
        <v>0</v>
      </c>
      <c r="O268" s="475">
        <v>1</v>
      </c>
      <c r="P268" s="474">
        <v>0</v>
      </c>
      <c r="Q268" s="475">
        <v>1</v>
      </c>
      <c r="R268" s="474">
        <v>0</v>
      </c>
      <c r="S268" s="475">
        <v>0</v>
      </c>
      <c r="T268" s="474">
        <v>1</v>
      </c>
      <c r="U268" s="475">
        <v>2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1</v>
      </c>
      <c r="AU268" s="476">
        <v>0</v>
      </c>
      <c r="AV268" s="480"/>
      <c r="AW268" s="473">
        <v>1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12</v>
      </c>
      <c r="E270" s="139">
        <f>SUM(G270++I270+K270+M270+O270+Q270+S270+U270+W270+Y270+AA270+AC270+AE270+AG270+AI270+AK270)</f>
        <v>6</v>
      </c>
      <c r="F270" s="812">
        <f t="shared" si="211"/>
        <v>6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1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1</v>
      </c>
      <c r="U270" s="461">
        <v>5</v>
      </c>
      <c r="V270" s="463">
        <v>5</v>
      </c>
      <c r="W270" s="818">
        <v>0</v>
      </c>
      <c r="X270" s="819">
        <v>0</v>
      </c>
      <c r="Y270" s="818">
        <v>0</v>
      </c>
      <c r="Z270" s="819">
        <v>0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0</v>
      </c>
      <c r="AO270" s="716">
        <v>7</v>
      </c>
      <c r="AP270" s="460">
        <v>7</v>
      </c>
      <c r="AQ270" s="818">
        <v>1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253</v>
      </c>
      <c r="E271" s="465">
        <f t="shared" si="210"/>
        <v>132</v>
      </c>
      <c r="F271" s="147">
        <f t="shared" si="211"/>
        <v>121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2</v>
      </c>
      <c r="T271" s="469">
        <v>2</v>
      </c>
      <c r="U271" s="468">
        <v>32</v>
      </c>
      <c r="V271" s="469">
        <v>28</v>
      </c>
      <c r="W271" s="468">
        <v>71</v>
      </c>
      <c r="X271" s="469">
        <v>62</v>
      </c>
      <c r="Y271" s="468">
        <v>19</v>
      </c>
      <c r="Z271" s="469">
        <v>21</v>
      </c>
      <c r="AA271" s="468">
        <v>8</v>
      </c>
      <c r="AB271" s="469">
        <v>6</v>
      </c>
      <c r="AC271" s="468">
        <v>0</v>
      </c>
      <c r="AD271" s="469">
        <v>2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28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4</v>
      </c>
      <c r="E272" s="465">
        <f t="shared" si="210"/>
        <v>1</v>
      </c>
      <c r="F272" s="147">
        <f t="shared" si="211"/>
        <v>3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0</v>
      </c>
      <c r="V272" s="469">
        <v>2</v>
      </c>
      <c r="W272" s="468">
        <v>1</v>
      </c>
      <c r="X272" s="469">
        <v>1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3</v>
      </c>
      <c r="E273" s="489">
        <f t="shared" si="210"/>
        <v>2</v>
      </c>
      <c r="F273" s="490">
        <f t="shared" si="211"/>
        <v>1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2</v>
      </c>
      <c r="X273" s="476">
        <v>1</v>
      </c>
      <c r="Y273" s="475">
        <v>0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7</v>
      </c>
      <c r="E274" s="465">
        <f t="shared" si="210"/>
        <v>1</v>
      </c>
      <c r="F274" s="486">
        <f t="shared" si="211"/>
        <v>6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1</v>
      </c>
      <c r="X274" s="476">
        <v>3</v>
      </c>
      <c r="Y274" s="475">
        <v>0</v>
      </c>
      <c r="Z274" s="476">
        <v>0</v>
      </c>
      <c r="AA274" s="475">
        <v>0</v>
      </c>
      <c r="AB274" s="476">
        <v>3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8</v>
      </c>
      <c r="E276" s="139">
        <f t="shared" si="210"/>
        <v>3</v>
      </c>
      <c r="F276" s="140">
        <f t="shared" si="211"/>
        <v>5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1</v>
      </c>
      <c r="O276" s="461">
        <v>0</v>
      </c>
      <c r="P276" s="460">
        <v>0</v>
      </c>
      <c r="Q276" s="461">
        <v>0</v>
      </c>
      <c r="R276" s="460">
        <v>0</v>
      </c>
      <c r="S276" s="461">
        <v>1</v>
      </c>
      <c r="T276" s="463">
        <v>0</v>
      </c>
      <c r="U276" s="461">
        <v>2</v>
      </c>
      <c r="V276" s="463">
        <v>3</v>
      </c>
      <c r="W276" s="461">
        <v>0</v>
      </c>
      <c r="X276" s="463">
        <v>1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>
        <v>0</v>
      </c>
      <c r="AN276" s="819">
        <v>0</v>
      </c>
      <c r="AO276" s="716">
        <v>8</v>
      </c>
      <c r="AP276" s="460">
        <v>8</v>
      </c>
      <c r="AQ276" s="818">
        <v>0</v>
      </c>
      <c r="AR276" s="461">
        <v>0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56</v>
      </c>
      <c r="E277" s="489">
        <f t="shared" si="210"/>
        <v>34</v>
      </c>
      <c r="F277" s="494">
        <f t="shared" si="211"/>
        <v>22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1</v>
      </c>
      <c r="R277" s="467">
        <v>0</v>
      </c>
      <c r="S277" s="468">
        <v>0</v>
      </c>
      <c r="T277" s="469">
        <v>5</v>
      </c>
      <c r="U277" s="468">
        <v>16</v>
      </c>
      <c r="V277" s="469">
        <v>9</v>
      </c>
      <c r="W277" s="468">
        <v>13</v>
      </c>
      <c r="X277" s="469">
        <v>7</v>
      </c>
      <c r="Y277" s="468">
        <v>4</v>
      </c>
      <c r="Z277" s="469">
        <v>1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4</v>
      </c>
      <c r="E278" s="465">
        <f t="shared" si="210"/>
        <v>3</v>
      </c>
      <c r="F278" s="486">
        <f t="shared" si="211"/>
        <v>1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2</v>
      </c>
      <c r="V278" s="469">
        <v>1</v>
      </c>
      <c r="W278" s="468">
        <v>1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9</v>
      </c>
      <c r="E279" s="465">
        <f t="shared" si="210"/>
        <v>5</v>
      </c>
      <c r="F279" s="486">
        <f t="shared" si="211"/>
        <v>4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1</v>
      </c>
      <c r="R279" s="474">
        <v>0</v>
      </c>
      <c r="S279" s="475">
        <v>0</v>
      </c>
      <c r="T279" s="476">
        <v>1</v>
      </c>
      <c r="U279" s="475">
        <v>1</v>
      </c>
      <c r="V279" s="476">
        <v>0</v>
      </c>
      <c r="W279" s="468">
        <v>1</v>
      </c>
      <c r="X279" s="469">
        <v>2</v>
      </c>
      <c r="Y279" s="468">
        <v>2</v>
      </c>
      <c r="Z279" s="469">
        <v>1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1</v>
      </c>
      <c r="E281" s="109">
        <f t="shared" si="210"/>
        <v>1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1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36</v>
      </c>
      <c r="E282" s="934">
        <f t="shared" si="210"/>
        <v>12</v>
      </c>
      <c r="F282" s="502">
        <f t="shared" si="211"/>
        <v>24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1</v>
      </c>
      <c r="S282" s="461">
        <v>0</v>
      </c>
      <c r="T282" s="463">
        <v>1</v>
      </c>
      <c r="U282" s="461">
        <v>0</v>
      </c>
      <c r="V282" s="463">
        <v>1</v>
      </c>
      <c r="W282" s="461">
        <v>0</v>
      </c>
      <c r="X282" s="463">
        <v>3</v>
      </c>
      <c r="Y282" s="461">
        <v>1</v>
      </c>
      <c r="Z282" s="463">
        <v>0</v>
      </c>
      <c r="AA282" s="461">
        <v>0</v>
      </c>
      <c r="AB282" s="463">
        <v>4</v>
      </c>
      <c r="AC282" s="461">
        <v>2</v>
      </c>
      <c r="AD282" s="463">
        <v>1</v>
      </c>
      <c r="AE282" s="461">
        <v>5</v>
      </c>
      <c r="AF282" s="463">
        <v>6</v>
      </c>
      <c r="AG282" s="461">
        <v>2</v>
      </c>
      <c r="AH282" s="463">
        <v>4</v>
      </c>
      <c r="AI282" s="461">
        <v>1</v>
      </c>
      <c r="AJ282" s="463">
        <v>1</v>
      </c>
      <c r="AK282" s="461">
        <v>1</v>
      </c>
      <c r="AL282" s="463">
        <v>2</v>
      </c>
      <c r="AM282" s="458">
        <v>0</v>
      </c>
      <c r="AN282" s="459">
        <v>0</v>
      </c>
      <c r="AO282" s="462">
        <v>34</v>
      </c>
      <c r="AP282" s="460">
        <v>33</v>
      </c>
      <c r="AQ282" s="818">
        <v>8</v>
      </c>
      <c r="AR282" s="461">
        <v>0</v>
      </c>
      <c r="AS282" s="447"/>
      <c r="AT282" s="462">
        <v>1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168</v>
      </c>
      <c r="E283" s="465">
        <f t="shared" si="210"/>
        <v>50</v>
      </c>
      <c r="F283" s="486">
        <f t="shared" si="211"/>
        <v>118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1</v>
      </c>
      <c r="U283" s="468">
        <v>1</v>
      </c>
      <c r="V283" s="469">
        <v>3</v>
      </c>
      <c r="W283" s="468">
        <v>5</v>
      </c>
      <c r="X283" s="469">
        <v>7</v>
      </c>
      <c r="Y283" s="468">
        <v>4</v>
      </c>
      <c r="Z283" s="469">
        <v>3</v>
      </c>
      <c r="AA283" s="468">
        <v>2</v>
      </c>
      <c r="AB283" s="469">
        <v>9</v>
      </c>
      <c r="AC283" s="468">
        <v>4</v>
      </c>
      <c r="AD283" s="469">
        <v>23</v>
      </c>
      <c r="AE283" s="468">
        <v>17</v>
      </c>
      <c r="AF283" s="469">
        <v>35</v>
      </c>
      <c r="AG283" s="468">
        <v>10</v>
      </c>
      <c r="AH283" s="469">
        <v>10</v>
      </c>
      <c r="AI283" s="468">
        <v>4</v>
      </c>
      <c r="AJ283" s="469">
        <v>22</v>
      </c>
      <c r="AK283" s="468">
        <v>3</v>
      </c>
      <c r="AL283" s="469">
        <v>5</v>
      </c>
      <c r="AM283" s="470">
        <v>0</v>
      </c>
      <c r="AN283" s="471">
        <v>0</v>
      </c>
      <c r="AO283" s="446"/>
      <c r="AP283" s="447"/>
      <c r="AQ283" s="461">
        <v>30</v>
      </c>
      <c r="AR283" s="468">
        <v>0</v>
      </c>
      <c r="AS283" s="447"/>
      <c r="AT283" s="466">
        <v>0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35</v>
      </c>
      <c r="E284" s="465">
        <f t="shared" si="210"/>
        <v>12</v>
      </c>
      <c r="F284" s="486">
        <f t="shared" si="211"/>
        <v>23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1</v>
      </c>
      <c r="S284" s="468">
        <v>0</v>
      </c>
      <c r="T284" s="469">
        <v>1</v>
      </c>
      <c r="U284" s="468">
        <v>0</v>
      </c>
      <c r="V284" s="469">
        <v>0</v>
      </c>
      <c r="W284" s="468">
        <v>0</v>
      </c>
      <c r="X284" s="469">
        <v>3</v>
      </c>
      <c r="Y284" s="468">
        <v>1</v>
      </c>
      <c r="Z284" s="469">
        <v>0</v>
      </c>
      <c r="AA284" s="468">
        <v>0</v>
      </c>
      <c r="AB284" s="469">
        <v>4</v>
      </c>
      <c r="AC284" s="468">
        <v>2</v>
      </c>
      <c r="AD284" s="469">
        <v>1</v>
      </c>
      <c r="AE284" s="468">
        <v>5</v>
      </c>
      <c r="AF284" s="469">
        <v>6</v>
      </c>
      <c r="AG284" s="468">
        <v>2</v>
      </c>
      <c r="AH284" s="469">
        <v>4</v>
      </c>
      <c r="AI284" s="468">
        <v>1</v>
      </c>
      <c r="AJ284" s="469">
        <v>1</v>
      </c>
      <c r="AK284" s="468">
        <v>1</v>
      </c>
      <c r="AL284" s="469">
        <v>2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1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57</v>
      </c>
      <c r="E285" s="489">
        <f t="shared" si="210"/>
        <v>18</v>
      </c>
      <c r="F285" s="494">
        <f>SUM(H285++J285+L285+N285+P285+R285+T285+V285+X285+Z285+AB285+AD285+AF285+AH285+AJ285+AL285)</f>
        <v>39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2</v>
      </c>
      <c r="V285" s="476">
        <v>2</v>
      </c>
      <c r="W285" s="475">
        <v>3</v>
      </c>
      <c r="X285" s="476">
        <v>2</v>
      </c>
      <c r="Y285" s="475">
        <v>4</v>
      </c>
      <c r="Z285" s="476">
        <v>0</v>
      </c>
      <c r="AA285" s="475">
        <v>0</v>
      </c>
      <c r="AB285" s="476">
        <v>4</v>
      </c>
      <c r="AC285" s="475">
        <v>0</v>
      </c>
      <c r="AD285" s="476">
        <v>7</v>
      </c>
      <c r="AE285" s="475">
        <v>3</v>
      </c>
      <c r="AF285" s="476">
        <v>9</v>
      </c>
      <c r="AG285" s="475">
        <v>3</v>
      </c>
      <c r="AH285" s="476">
        <v>4</v>
      </c>
      <c r="AI285" s="475">
        <v>2</v>
      </c>
      <c r="AJ285" s="476">
        <v>9</v>
      </c>
      <c r="AK285" s="475">
        <v>1</v>
      </c>
      <c r="AL285" s="476">
        <v>2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17</v>
      </c>
      <c r="E286" s="465">
        <f t="shared" si="210"/>
        <v>8</v>
      </c>
      <c r="F286" s="486">
        <f t="shared" si="211"/>
        <v>9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1</v>
      </c>
      <c r="W286" s="475">
        <v>3</v>
      </c>
      <c r="X286" s="476">
        <v>0</v>
      </c>
      <c r="Y286" s="475">
        <v>2</v>
      </c>
      <c r="Z286" s="476">
        <v>0</v>
      </c>
      <c r="AA286" s="475">
        <v>1</v>
      </c>
      <c r="AB286" s="476">
        <v>0</v>
      </c>
      <c r="AC286" s="475">
        <v>0</v>
      </c>
      <c r="AD286" s="476">
        <v>2</v>
      </c>
      <c r="AE286" s="475">
        <v>2</v>
      </c>
      <c r="AF286" s="476">
        <v>1</v>
      </c>
      <c r="AG286" s="475">
        <v>0</v>
      </c>
      <c r="AH286" s="476">
        <v>2</v>
      </c>
      <c r="AI286" s="475">
        <v>0</v>
      </c>
      <c r="AJ286" s="476">
        <v>3</v>
      </c>
      <c r="AK286" s="475">
        <v>0</v>
      </c>
      <c r="AL286" s="476">
        <v>0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24</v>
      </c>
      <c r="E288" s="139">
        <f>SUM(W288+Y288+AA288+AC288+AE288+AG288+AI288+AK288)</f>
        <v>7</v>
      </c>
      <c r="F288" s="812">
        <f>SUM(X288+Z288+AB288+AD288+AF288+AH288+AJ288+AL288)</f>
        <v>17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4</v>
      </c>
      <c r="X288" s="819">
        <v>2</v>
      </c>
      <c r="Y288" s="818">
        <v>1</v>
      </c>
      <c r="Z288" s="819">
        <v>2</v>
      </c>
      <c r="AA288" s="818">
        <v>1</v>
      </c>
      <c r="AB288" s="819">
        <v>1</v>
      </c>
      <c r="AC288" s="818">
        <v>0</v>
      </c>
      <c r="AD288" s="819">
        <v>3</v>
      </c>
      <c r="AE288" s="818">
        <v>0</v>
      </c>
      <c r="AF288" s="819">
        <v>7</v>
      </c>
      <c r="AG288" s="818">
        <v>1</v>
      </c>
      <c r="AH288" s="819">
        <v>2</v>
      </c>
      <c r="AI288" s="818">
        <v>0</v>
      </c>
      <c r="AJ288" s="819">
        <v>0</v>
      </c>
      <c r="AK288" s="818">
        <v>0</v>
      </c>
      <c r="AL288" s="819">
        <v>0</v>
      </c>
      <c r="AM288" s="458">
        <v>0</v>
      </c>
      <c r="AN288" s="459">
        <v>0</v>
      </c>
      <c r="AO288" s="716">
        <v>1</v>
      </c>
      <c r="AP288" s="460">
        <v>1</v>
      </c>
      <c r="AQ288" s="818">
        <v>7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36</v>
      </c>
      <c r="E289" s="465">
        <f t="shared" ref="E289:F293" si="234">SUM(W289+Y289+AA289+AC289+AE289+AG289+AI289+AK289)</f>
        <v>11</v>
      </c>
      <c r="F289" s="486">
        <f t="shared" si="234"/>
        <v>25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2</v>
      </c>
      <c r="X289" s="469">
        <v>2</v>
      </c>
      <c r="Y289" s="468">
        <v>0</v>
      </c>
      <c r="Z289" s="469">
        <v>1</v>
      </c>
      <c r="AA289" s="468">
        <v>3</v>
      </c>
      <c r="AB289" s="469">
        <v>6</v>
      </c>
      <c r="AC289" s="468">
        <v>0</v>
      </c>
      <c r="AD289" s="469">
        <v>5</v>
      </c>
      <c r="AE289" s="468">
        <v>4</v>
      </c>
      <c r="AF289" s="469">
        <v>5</v>
      </c>
      <c r="AG289" s="468">
        <v>2</v>
      </c>
      <c r="AH289" s="469">
        <v>3</v>
      </c>
      <c r="AI289" s="468">
        <v>0</v>
      </c>
      <c r="AJ289" s="469">
        <v>2</v>
      </c>
      <c r="AK289" s="468">
        <v>0</v>
      </c>
      <c r="AL289" s="469">
        <v>1</v>
      </c>
      <c r="AM289" s="470">
        <v>0</v>
      </c>
      <c r="AN289" s="471">
        <v>0</v>
      </c>
      <c r="AO289" s="446"/>
      <c r="AP289" s="447"/>
      <c r="AQ289" s="461">
        <v>9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22</v>
      </c>
      <c r="E290" s="465">
        <f t="shared" si="234"/>
        <v>7</v>
      </c>
      <c r="F290" s="486">
        <f t="shared" si="234"/>
        <v>15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4</v>
      </c>
      <c r="X290" s="469">
        <v>1</v>
      </c>
      <c r="Y290" s="468">
        <v>1</v>
      </c>
      <c r="Z290" s="469">
        <v>2</v>
      </c>
      <c r="AA290" s="468">
        <v>1</v>
      </c>
      <c r="AB290" s="469">
        <v>1</v>
      </c>
      <c r="AC290" s="468">
        <v>0</v>
      </c>
      <c r="AD290" s="469">
        <v>3</v>
      </c>
      <c r="AE290" s="468">
        <v>0</v>
      </c>
      <c r="AF290" s="469">
        <v>6</v>
      </c>
      <c r="AG290" s="468">
        <v>1</v>
      </c>
      <c r="AH290" s="469">
        <v>2</v>
      </c>
      <c r="AI290" s="468">
        <v>0</v>
      </c>
      <c r="AJ290" s="469">
        <v>0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20</v>
      </c>
      <c r="E291" s="465">
        <f t="shared" si="234"/>
        <v>10</v>
      </c>
      <c r="F291" s="486">
        <f t="shared" si="234"/>
        <v>10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4</v>
      </c>
      <c r="X291" s="476">
        <v>1</v>
      </c>
      <c r="Y291" s="475">
        <v>1</v>
      </c>
      <c r="Z291" s="476">
        <v>1</v>
      </c>
      <c r="AA291" s="475">
        <v>3</v>
      </c>
      <c r="AB291" s="476">
        <v>5</v>
      </c>
      <c r="AC291" s="475">
        <v>0</v>
      </c>
      <c r="AD291" s="476">
        <v>2</v>
      </c>
      <c r="AE291" s="475">
        <v>1</v>
      </c>
      <c r="AF291" s="476">
        <v>0</v>
      </c>
      <c r="AG291" s="475">
        <v>1</v>
      </c>
      <c r="AH291" s="476">
        <v>0</v>
      </c>
      <c r="AI291" s="475">
        <v>0</v>
      </c>
      <c r="AJ291" s="476">
        <v>0</v>
      </c>
      <c r="AK291" s="475">
        <v>0</v>
      </c>
      <c r="AL291" s="476">
        <v>1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9</v>
      </c>
      <c r="E292" s="465">
        <f t="shared" si="234"/>
        <v>6</v>
      </c>
      <c r="F292" s="486">
        <f t="shared" si="234"/>
        <v>3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1</v>
      </c>
      <c r="X292" s="476">
        <v>0</v>
      </c>
      <c r="Y292" s="475">
        <v>0</v>
      </c>
      <c r="Z292" s="476">
        <v>0</v>
      </c>
      <c r="AA292" s="475">
        <v>1</v>
      </c>
      <c r="AB292" s="476">
        <v>1</v>
      </c>
      <c r="AC292" s="475">
        <v>1</v>
      </c>
      <c r="AD292" s="476">
        <v>1</v>
      </c>
      <c r="AE292" s="475">
        <v>1</v>
      </c>
      <c r="AF292" s="476">
        <v>0</v>
      </c>
      <c r="AG292" s="475">
        <v>1</v>
      </c>
      <c r="AH292" s="476">
        <v>0</v>
      </c>
      <c r="AI292" s="475">
        <v>1</v>
      </c>
      <c r="AJ292" s="476">
        <v>0</v>
      </c>
      <c r="AK292" s="475">
        <v>0</v>
      </c>
      <c r="AL292" s="476">
        <v>1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28</v>
      </c>
      <c r="E294" s="139">
        <f>SUM(O294+Q294+S294+U294+W294+Y294+AA294+AC294+AE294+AG294+AI294+AK294)</f>
        <v>13</v>
      </c>
      <c r="F294" s="812">
        <f>SUM(P294+R294+T294+V294+X294+Z294+AB294+AD294+AF294+AH294+AJ294+AL294)</f>
        <v>15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0</v>
      </c>
      <c r="AD294" s="463">
        <v>1</v>
      </c>
      <c r="AE294" s="461">
        <v>1</v>
      </c>
      <c r="AF294" s="463">
        <v>1</v>
      </c>
      <c r="AG294" s="461">
        <v>1</v>
      </c>
      <c r="AH294" s="463">
        <v>1</v>
      </c>
      <c r="AI294" s="461">
        <v>7</v>
      </c>
      <c r="AJ294" s="463">
        <v>5</v>
      </c>
      <c r="AK294" s="461">
        <v>4</v>
      </c>
      <c r="AL294" s="463">
        <v>7</v>
      </c>
      <c r="AM294" s="458">
        <v>1</v>
      </c>
      <c r="AN294" s="459">
        <v>0</v>
      </c>
      <c r="AO294" s="462">
        <v>8</v>
      </c>
      <c r="AP294" s="460">
        <v>8</v>
      </c>
      <c r="AQ294" s="818">
        <v>8</v>
      </c>
      <c r="AR294" s="461">
        <v>0</v>
      </c>
      <c r="AS294" s="447"/>
      <c r="AT294" s="462">
        <v>6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45</v>
      </c>
      <c r="E295" s="465">
        <f t="shared" ref="E295:F296" si="236">SUM(O295+Q295+S295+U295+W295+Y295+AA295+AC295+AE295+AG295+AI295+AK295)</f>
        <v>20</v>
      </c>
      <c r="F295" s="147">
        <f t="shared" si="236"/>
        <v>25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1</v>
      </c>
      <c r="AC295" s="468">
        <v>0</v>
      </c>
      <c r="AD295" s="469">
        <v>4</v>
      </c>
      <c r="AE295" s="468">
        <v>0</v>
      </c>
      <c r="AF295" s="469">
        <v>4</v>
      </c>
      <c r="AG295" s="468">
        <v>0</v>
      </c>
      <c r="AH295" s="469">
        <v>2</v>
      </c>
      <c r="AI295" s="468">
        <v>16</v>
      </c>
      <c r="AJ295" s="469">
        <v>8</v>
      </c>
      <c r="AK295" s="468">
        <v>4</v>
      </c>
      <c r="AL295" s="469">
        <v>6</v>
      </c>
      <c r="AM295" s="470">
        <v>1</v>
      </c>
      <c r="AN295" s="471">
        <v>0</v>
      </c>
      <c r="AO295" s="446"/>
      <c r="AP295" s="447"/>
      <c r="AQ295" s="461">
        <v>24</v>
      </c>
      <c r="AR295" s="468">
        <v>0</v>
      </c>
      <c r="AS295" s="447"/>
      <c r="AT295" s="466">
        <v>4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33</v>
      </c>
      <c r="E296" s="465">
        <f t="shared" si="236"/>
        <v>13</v>
      </c>
      <c r="F296" s="147">
        <f t="shared" si="236"/>
        <v>20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1</v>
      </c>
      <c r="AC296" s="468">
        <v>0</v>
      </c>
      <c r="AD296" s="469">
        <v>1</v>
      </c>
      <c r="AE296" s="468">
        <v>1</v>
      </c>
      <c r="AF296" s="469">
        <v>2</v>
      </c>
      <c r="AG296" s="468">
        <v>1</v>
      </c>
      <c r="AH296" s="469">
        <v>1</v>
      </c>
      <c r="AI296" s="468">
        <v>7</v>
      </c>
      <c r="AJ296" s="469">
        <v>6</v>
      </c>
      <c r="AK296" s="468">
        <v>4</v>
      </c>
      <c r="AL296" s="469">
        <v>9</v>
      </c>
      <c r="AM296" s="470">
        <v>1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7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25</v>
      </c>
      <c r="E297" s="465">
        <f>SUM(O297+Q297+S297+U297+W297+Y297+AA297+AC297+AE297+AG297+AI297+AK297)</f>
        <v>8</v>
      </c>
      <c r="F297" s="147">
        <f>SUM(+P297+R297+T297+V297+X297+Z297+AB297+AD297+AF297+AH297+AJ297+AL297)</f>
        <v>17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2</v>
      </c>
      <c r="AE297" s="475">
        <v>0</v>
      </c>
      <c r="AF297" s="476">
        <v>3</v>
      </c>
      <c r="AG297" s="475">
        <v>0</v>
      </c>
      <c r="AH297" s="476">
        <v>1</v>
      </c>
      <c r="AI297" s="475">
        <v>5</v>
      </c>
      <c r="AJ297" s="476">
        <v>7</v>
      </c>
      <c r="AK297" s="475">
        <v>3</v>
      </c>
      <c r="AL297" s="476">
        <v>4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3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16</v>
      </c>
      <c r="E298" s="465">
        <f>SUM(O298+Q298+S298+U298+W298+Y298+AA298+AC298+AE298+AG298+AI298+AK298)</f>
        <v>6</v>
      </c>
      <c r="F298" s="147">
        <f>SUM(P298+R298+T298+V298+X298+Z298+AB298+AD298+AF298+AH298+AJ298+AL298)</f>
        <v>10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1</v>
      </c>
      <c r="AE298" s="475">
        <v>2</v>
      </c>
      <c r="AF298" s="476">
        <v>2</v>
      </c>
      <c r="AG298" s="475">
        <v>0</v>
      </c>
      <c r="AH298" s="476">
        <v>1</v>
      </c>
      <c r="AI298" s="475">
        <v>2</v>
      </c>
      <c r="AJ298" s="476">
        <v>4</v>
      </c>
      <c r="AK298" s="475">
        <v>2</v>
      </c>
      <c r="AL298" s="476">
        <v>2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818"/>
      <c r="AR300" s="461">
        <v>0</v>
      </c>
      <c r="AS300" s="447"/>
      <c r="AT300" s="462"/>
      <c r="AU300" s="463"/>
      <c r="AV300" s="447"/>
      <c r="AW300" s="462"/>
      <c r="AX300" s="463"/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/>
      <c r="AU301" s="469"/>
      <c r="AV301" s="447"/>
      <c r="AW301" s="466"/>
      <c r="AX301" s="469"/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/>
      <c r="AU302" s="469"/>
      <c r="AV302" s="447"/>
      <c r="AW302" s="466"/>
      <c r="AX302" s="469"/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/>
      <c r="AU303" s="476"/>
      <c r="AV303" s="469"/>
      <c r="AW303" s="473"/>
      <c r="AX303" s="476"/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/>
      <c r="AU304" s="476"/>
      <c r="AV304" s="480"/>
      <c r="AW304" s="473"/>
      <c r="AX304" s="476"/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/>
      <c r="AU305" s="454"/>
      <c r="AV305" s="457"/>
      <c r="AW305" s="451"/>
      <c r="AX305" s="454"/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818"/>
      <c r="AR306" s="461">
        <v>0</v>
      </c>
      <c r="AS306" s="447"/>
      <c r="AT306" s="462"/>
      <c r="AU306" s="463"/>
      <c r="AV306" s="447"/>
      <c r="AW306" s="462"/>
      <c r="AX306" s="463"/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/>
      <c r="AU307" s="469"/>
      <c r="AV307" s="447"/>
      <c r="AW307" s="466"/>
      <c r="AX307" s="469"/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/>
      <c r="AU308" s="469"/>
      <c r="AV308" s="447"/>
      <c r="AW308" s="466"/>
      <c r="AX308" s="469"/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/>
      <c r="AU309" s="476"/>
      <c r="AV309" s="469"/>
      <c r="AW309" s="473"/>
      <c r="AX309" s="476"/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/>
      <c r="AU310" s="476"/>
      <c r="AV310" s="480"/>
      <c r="AW310" s="473"/>
      <c r="AX310" s="476"/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/>
      <c r="AU311" s="454"/>
      <c r="AV311" s="457"/>
      <c r="AW311" s="451"/>
      <c r="AX311" s="454"/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23</v>
      </c>
      <c r="E312" s="139">
        <f>SUM(G312++I312+K312+M312+O312+Q312+S312+U312+W312+Y312+AA312+AC312+AE312+AG312+AI312+AK312)</f>
        <v>5</v>
      </c>
      <c r="F312" s="812">
        <f>SUM(H312++J312+L312+N312+P312+R312+T312+V312+X312+Z312+AB312+AD312+AF312+AH312+AJ312+AL312)</f>
        <v>18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1</v>
      </c>
      <c r="V312" s="463">
        <v>1</v>
      </c>
      <c r="W312" s="461">
        <v>0</v>
      </c>
      <c r="X312" s="463">
        <v>0</v>
      </c>
      <c r="Y312" s="461">
        <v>0</v>
      </c>
      <c r="Z312" s="463">
        <v>0</v>
      </c>
      <c r="AA312" s="461">
        <v>0</v>
      </c>
      <c r="AB312" s="463">
        <v>1</v>
      </c>
      <c r="AC312" s="461">
        <v>0</v>
      </c>
      <c r="AD312" s="463">
        <v>1</v>
      </c>
      <c r="AE312" s="461">
        <v>1</v>
      </c>
      <c r="AF312" s="463">
        <v>3</v>
      </c>
      <c r="AG312" s="461">
        <v>0</v>
      </c>
      <c r="AH312" s="463">
        <v>2</v>
      </c>
      <c r="AI312" s="461">
        <v>1</v>
      </c>
      <c r="AJ312" s="463">
        <v>6</v>
      </c>
      <c r="AK312" s="461">
        <v>2</v>
      </c>
      <c r="AL312" s="463">
        <v>4</v>
      </c>
      <c r="AM312" s="458">
        <v>0</v>
      </c>
      <c r="AN312" s="459">
        <v>0</v>
      </c>
      <c r="AO312" s="462">
        <v>15</v>
      </c>
      <c r="AP312" s="460">
        <v>15</v>
      </c>
      <c r="AQ312" s="818">
        <v>8</v>
      </c>
      <c r="AR312" s="461">
        <v>0</v>
      </c>
      <c r="AS312" s="447"/>
      <c r="AT312" s="462">
        <v>0</v>
      </c>
      <c r="AU312" s="463">
        <v>1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16</v>
      </c>
      <c r="E313" s="465">
        <f t="shared" ref="E313:E323" si="242">SUM(G313++I313+K313+M313+O313+Q313+S313+U313+W313+Y313+AA313+AC313+AE313+AG313+AI313+AK313)</f>
        <v>5</v>
      </c>
      <c r="F313" s="147">
        <f t="shared" ref="F313:F329" si="243">SUM(H313++J313+L313+N313+P313+R313+T313+V313+X313+Z313+AB313+AD313+AF313+AH313+AJ313+AL313)</f>
        <v>11</v>
      </c>
      <c r="G313" s="466">
        <v>0</v>
      </c>
      <c r="H313" s="467">
        <v>0</v>
      </c>
      <c r="I313" s="468">
        <v>1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0</v>
      </c>
      <c r="Y313" s="468">
        <v>0</v>
      </c>
      <c r="Z313" s="469">
        <v>0</v>
      </c>
      <c r="AA313" s="468">
        <v>0</v>
      </c>
      <c r="AB313" s="469">
        <v>1</v>
      </c>
      <c r="AC313" s="468">
        <v>1</v>
      </c>
      <c r="AD313" s="469">
        <v>2</v>
      </c>
      <c r="AE313" s="468">
        <v>2</v>
      </c>
      <c r="AF313" s="469">
        <v>4</v>
      </c>
      <c r="AG313" s="468">
        <v>0</v>
      </c>
      <c r="AH313" s="469">
        <v>0</v>
      </c>
      <c r="AI313" s="468">
        <v>1</v>
      </c>
      <c r="AJ313" s="469">
        <v>2</v>
      </c>
      <c r="AK313" s="468">
        <v>0</v>
      </c>
      <c r="AL313" s="469">
        <v>2</v>
      </c>
      <c r="AM313" s="470">
        <v>0</v>
      </c>
      <c r="AN313" s="471">
        <v>0</v>
      </c>
      <c r="AO313" s="446"/>
      <c r="AP313" s="447"/>
      <c r="AQ313" s="461">
        <v>6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23</v>
      </c>
      <c r="E314" s="465">
        <f t="shared" si="242"/>
        <v>5</v>
      </c>
      <c r="F314" s="486">
        <f t="shared" si="243"/>
        <v>18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1</v>
      </c>
      <c r="V314" s="469">
        <v>1</v>
      </c>
      <c r="W314" s="468">
        <v>0</v>
      </c>
      <c r="X314" s="469">
        <v>0</v>
      </c>
      <c r="Y314" s="468">
        <v>0</v>
      </c>
      <c r="Z314" s="469">
        <v>0</v>
      </c>
      <c r="AA314" s="468">
        <v>0</v>
      </c>
      <c r="AB314" s="469">
        <v>1</v>
      </c>
      <c r="AC314" s="468">
        <v>0</v>
      </c>
      <c r="AD314" s="469">
        <v>1</v>
      </c>
      <c r="AE314" s="468">
        <v>1</v>
      </c>
      <c r="AF314" s="469">
        <v>3</v>
      </c>
      <c r="AG314" s="468">
        <v>0</v>
      </c>
      <c r="AH314" s="469">
        <v>2</v>
      </c>
      <c r="AI314" s="468">
        <v>1</v>
      </c>
      <c r="AJ314" s="469">
        <v>6</v>
      </c>
      <c r="AK314" s="468">
        <v>2</v>
      </c>
      <c r="AL314" s="469">
        <v>4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1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25</v>
      </c>
      <c r="E315" s="465">
        <f t="shared" si="242"/>
        <v>9</v>
      </c>
      <c r="F315" s="486">
        <f t="shared" si="243"/>
        <v>16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1</v>
      </c>
      <c r="V315" s="476">
        <v>1</v>
      </c>
      <c r="W315" s="475">
        <v>0</v>
      </c>
      <c r="X315" s="476">
        <v>0</v>
      </c>
      <c r="Y315" s="475">
        <v>0</v>
      </c>
      <c r="Z315" s="476">
        <v>0</v>
      </c>
      <c r="AA315" s="475">
        <v>0</v>
      </c>
      <c r="AB315" s="476">
        <v>1</v>
      </c>
      <c r="AC315" s="475">
        <v>1</v>
      </c>
      <c r="AD315" s="476">
        <v>3</v>
      </c>
      <c r="AE315" s="475">
        <v>3</v>
      </c>
      <c r="AF315" s="476">
        <v>4</v>
      </c>
      <c r="AG315" s="475">
        <v>0</v>
      </c>
      <c r="AH315" s="476">
        <v>1</v>
      </c>
      <c r="AI315" s="475">
        <v>2</v>
      </c>
      <c r="AJ315" s="476">
        <v>4</v>
      </c>
      <c r="AK315" s="475">
        <v>2</v>
      </c>
      <c r="AL315" s="476">
        <v>2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4</v>
      </c>
      <c r="E316" s="465">
        <f t="shared" si="242"/>
        <v>1</v>
      </c>
      <c r="F316" s="486">
        <f t="shared" si="243"/>
        <v>3</v>
      </c>
      <c r="G316" s="475">
        <v>0</v>
      </c>
      <c r="H316" s="474">
        <v>0</v>
      </c>
      <c r="I316" s="475">
        <v>1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1</v>
      </c>
      <c r="W316" s="475">
        <v>0</v>
      </c>
      <c r="X316" s="476">
        <v>0</v>
      </c>
      <c r="Y316" s="475">
        <v>0</v>
      </c>
      <c r="Z316" s="476">
        <v>1</v>
      </c>
      <c r="AA316" s="475">
        <v>0</v>
      </c>
      <c r="AB316" s="476">
        <v>0</v>
      </c>
      <c r="AC316" s="475">
        <v>0</v>
      </c>
      <c r="AD316" s="476">
        <v>0</v>
      </c>
      <c r="AE316" s="475">
        <v>0</v>
      </c>
      <c r="AF316" s="476">
        <v>1</v>
      </c>
      <c r="AG316" s="475">
        <v>0</v>
      </c>
      <c r="AH316" s="476">
        <v>0</v>
      </c>
      <c r="AI316" s="475">
        <v>0</v>
      </c>
      <c r="AJ316" s="476">
        <v>0</v>
      </c>
      <c r="AK316" s="475">
        <v>0</v>
      </c>
      <c r="AL316" s="476">
        <v>0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2</v>
      </c>
      <c r="E317" s="109">
        <f t="shared" si="242"/>
        <v>1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1</v>
      </c>
      <c r="AG317" s="453">
        <v>0</v>
      </c>
      <c r="AH317" s="454">
        <v>0</v>
      </c>
      <c r="AI317" s="453">
        <v>0</v>
      </c>
      <c r="AJ317" s="454">
        <v>0</v>
      </c>
      <c r="AK317" s="453">
        <v>1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1044"/>
      <c r="H318" s="1045"/>
      <c r="I318" s="1046"/>
      <c r="J318" s="1045"/>
      <c r="K318" s="1046"/>
      <c r="L318" s="1045"/>
      <c r="M318" s="1046"/>
      <c r="N318" s="1045"/>
      <c r="O318" s="1046"/>
      <c r="P318" s="1045"/>
      <c r="Q318" s="1046"/>
      <c r="R318" s="1045"/>
      <c r="S318" s="1046"/>
      <c r="T318" s="1047"/>
      <c r="U318" s="1046"/>
      <c r="V318" s="1047"/>
      <c r="W318" s="1046"/>
      <c r="X318" s="1047"/>
      <c r="Y318" s="1046"/>
      <c r="Z318" s="1047"/>
      <c r="AA318" s="1046"/>
      <c r="AB318" s="1047"/>
      <c r="AC318" s="1046"/>
      <c r="AD318" s="1047"/>
      <c r="AE318" s="1046"/>
      <c r="AF318" s="1047"/>
      <c r="AG318" s="1046"/>
      <c r="AH318" s="1047"/>
      <c r="AI318" s="1046"/>
      <c r="AJ318" s="1047"/>
      <c r="AK318" s="1044"/>
      <c r="AL318" s="1048"/>
      <c r="AM318" s="1046"/>
      <c r="AN318" s="1049"/>
      <c r="AO318" s="1044"/>
      <c r="AP318" s="944"/>
      <c r="AQ318" s="818"/>
      <c r="AR318" s="818">
        <v>0</v>
      </c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>
        <v>0</v>
      </c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>
        <v>0</v>
      </c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>
        <v>0</v>
      </c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>
        <v>0</v>
      </c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>
        <v>0</v>
      </c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58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1044"/>
      <c r="H324" s="1045"/>
      <c r="I324" s="1046"/>
      <c r="J324" s="1045"/>
      <c r="K324" s="1046"/>
      <c r="L324" s="1045"/>
      <c r="M324" s="1046"/>
      <c r="N324" s="1045"/>
      <c r="O324" s="1046"/>
      <c r="P324" s="1045"/>
      <c r="Q324" s="1046"/>
      <c r="R324" s="1045"/>
      <c r="S324" s="1046"/>
      <c r="T324" s="1047"/>
      <c r="U324" s="1046"/>
      <c r="V324" s="1047"/>
      <c r="W324" s="1046"/>
      <c r="X324" s="1047"/>
      <c r="Y324" s="1046"/>
      <c r="Z324" s="1047"/>
      <c r="AA324" s="1046"/>
      <c r="AB324" s="1047"/>
      <c r="AC324" s="1046"/>
      <c r="AD324" s="1047"/>
      <c r="AE324" s="1046"/>
      <c r="AF324" s="1047"/>
      <c r="AG324" s="1046"/>
      <c r="AH324" s="1047"/>
      <c r="AI324" s="1046"/>
      <c r="AJ324" s="1047"/>
      <c r="AK324" s="1044"/>
      <c r="AL324" s="1048"/>
      <c r="AM324" s="1046"/>
      <c r="AN324" s="1045"/>
      <c r="AO324" s="461"/>
      <c r="AP324" s="443"/>
      <c r="AQ324" s="461"/>
      <c r="AR324" s="818">
        <v>0</v>
      </c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58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>
        <v>0</v>
      </c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58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>
        <v>0</v>
      </c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58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>
        <v>0</v>
      </c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58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>
        <v>0</v>
      </c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58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>
        <v>0</v>
      </c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319</v>
      </c>
      <c r="E330" s="529">
        <f>SUM(G330++I330+K330+M330+O330+Q330+S330+U330+W330+Y330+AA330+AC330+AE330+AG330+AI330+AK330)</f>
        <v>132</v>
      </c>
      <c r="F330" s="267">
        <f>SUM(H330++J330+L330+N330+P330+R330+T330+V330+X330+Z330+AB330+AD330+AF330+AH330+AJ330+AL330)</f>
        <v>187</v>
      </c>
      <c r="G330" s="712">
        <f>G252+G264+G270+G276+G282+G312+G318+G324</f>
        <v>9</v>
      </c>
      <c r="H330" s="343">
        <f t="shared" ref="H330:N334" si="264">H252+H258+H264+H270+H276+H282+H306+H312+H318+H324</f>
        <v>7</v>
      </c>
      <c r="I330" s="712">
        <f t="shared" si="264"/>
        <v>1</v>
      </c>
      <c r="J330" s="343">
        <f t="shared" si="264"/>
        <v>0</v>
      </c>
      <c r="K330" s="712">
        <f t="shared" si="264"/>
        <v>0</v>
      </c>
      <c r="L330" s="343">
        <f>L252+L258+L264+L270+L276+L282+L306+L312+L318+L324</f>
        <v>2</v>
      </c>
      <c r="M330" s="712">
        <f t="shared" si="264"/>
        <v>5</v>
      </c>
      <c r="N330" s="343">
        <f t="shared" si="264"/>
        <v>1</v>
      </c>
      <c r="O330" s="712">
        <f t="shared" ref="O330:V334" si="265">O252+O258+O264+O270+O276+O282+O294+O312+O318+O324</f>
        <v>7</v>
      </c>
      <c r="P330" s="821">
        <f t="shared" si="265"/>
        <v>3</v>
      </c>
      <c r="Q330" s="712">
        <f t="shared" si="265"/>
        <v>5</v>
      </c>
      <c r="R330" s="821">
        <f t="shared" si="265"/>
        <v>2</v>
      </c>
      <c r="S330" s="712">
        <f t="shared" si="265"/>
        <v>2</v>
      </c>
      <c r="T330" s="821">
        <f t="shared" si="265"/>
        <v>8</v>
      </c>
      <c r="U330" s="712">
        <f t="shared" si="265"/>
        <v>18</v>
      </c>
      <c r="V330" s="822">
        <f t="shared" si="265"/>
        <v>13</v>
      </c>
      <c r="W330" s="712">
        <f>W252+W258+W264+W270+W276+W282+W288+W294+W300+W306+W312+W318+W324</f>
        <v>22</v>
      </c>
      <c r="X330" s="821">
        <f t="shared" ref="X330:AN334" si="266">X252+X258+X264+X270+X276+X282+X288+X294+X300+X306+X312+X318+X324</f>
        <v>20</v>
      </c>
      <c r="Y330" s="712">
        <f>Y252+Y258+Y264+Y270+Y276+Y282+Y288+Y294+Y300+Y306+Y312+Y318+Y324</f>
        <v>8</v>
      </c>
      <c r="Z330" s="821">
        <f t="shared" si="266"/>
        <v>8</v>
      </c>
      <c r="AA330" s="712">
        <f t="shared" si="266"/>
        <v>7</v>
      </c>
      <c r="AB330" s="821">
        <f t="shared" si="266"/>
        <v>28</v>
      </c>
      <c r="AC330" s="712">
        <f t="shared" si="266"/>
        <v>9</v>
      </c>
      <c r="AD330" s="821">
        <f t="shared" si="266"/>
        <v>23</v>
      </c>
      <c r="AE330" s="712">
        <f t="shared" si="266"/>
        <v>10</v>
      </c>
      <c r="AF330" s="821">
        <f t="shared" si="266"/>
        <v>26</v>
      </c>
      <c r="AG330" s="712">
        <f t="shared" si="266"/>
        <v>5</v>
      </c>
      <c r="AH330" s="821">
        <f t="shared" si="266"/>
        <v>12</v>
      </c>
      <c r="AI330" s="712">
        <f t="shared" si="266"/>
        <v>16</v>
      </c>
      <c r="AJ330" s="821">
        <f t="shared" si="266"/>
        <v>18</v>
      </c>
      <c r="AK330" s="712">
        <f t="shared" si="266"/>
        <v>8</v>
      </c>
      <c r="AL330" s="530">
        <f t="shared" si="266"/>
        <v>16</v>
      </c>
      <c r="AM330" s="821">
        <f t="shared" si="266"/>
        <v>1</v>
      </c>
      <c r="AN330" s="821">
        <f t="shared" si="266"/>
        <v>1</v>
      </c>
      <c r="AO330" s="501">
        <f>SUM(AO252+AO258+AO264+AO270+AO276+AO282+AO288+AO294+AO300+AO306+AO312+AO318)</f>
        <v>215</v>
      </c>
      <c r="AP330" s="372">
        <f>SUM(AP252+AP258+AP264+AP270+AP276+AP282+AP288+AP294+AP300+AP306+AP312+AP318)</f>
        <v>202</v>
      </c>
      <c r="AQ330" s="343">
        <f t="shared" ref="AQ330:AR331" si="267">AQ252+AQ258+AQ264+AQ270+AQ276+AQ282+AQ288+AQ294+AQ300+AQ306+AQ312+AQ318+AQ324</f>
        <v>59</v>
      </c>
      <c r="AR330" s="343">
        <f t="shared" si="267"/>
        <v>1</v>
      </c>
      <c r="AS330" s="267">
        <f>SUM(AS264,AS276)</f>
        <v>0</v>
      </c>
      <c r="AT330" s="712">
        <f t="shared" ref="AT330:AX331" si="268">AT252+AT258+AT264+AT270+AT276+AT282+AT288+AT294+AT300+AT306+AT312+AT318+AT324</f>
        <v>11</v>
      </c>
      <c r="AU330" s="822">
        <f t="shared" si="268"/>
        <v>1</v>
      </c>
      <c r="AV330" s="823"/>
      <c r="AW330" s="712">
        <f t="shared" si="268"/>
        <v>2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902</v>
      </c>
      <c r="E331" s="531">
        <f t="shared" ref="E331:F335" si="270">SUM(G331++I331+K331+M331+O331+Q331+S331+U331+W331+Y331+AA331+AC331+AE331+AG331+AI331+AK331)</f>
        <v>411</v>
      </c>
      <c r="F331" s="532">
        <f t="shared" si="270"/>
        <v>491</v>
      </c>
      <c r="G331" s="464">
        <f>G253+G265+G271+G277+G283+G313+G319+G325</f>
        <v>9</v>
      </c>
      <c r="H331" s="533">
        <f t="shared" si="264"/>
        <v>6</v>
      </c>
      <c r="I331" s="464">
        <f t="shared" si="264"/>
        <v>3</v>
      </c>
      <c r="J331" s="533">
        <f t="shared" si="264"/>
        <v>1</v>
      </c>
      <c r="K331" s="464">
        <f>K253+K259+K265+K271+K277+K283+K307+K313+K319+K325</f>
        <v>3</v>
      </c>
      <c r="L331" s="533">
        <f t="shared" si="264"/>
        <v>6</v>
      </c>
      <c r="M331" s="464">
        <f t="shared" si="264"/>
        <v>3</v>
      </c>
      <c r="N331" s="533">
        <f t="shared" si="264"/>
        <v>2</v>
      </c>
      <c r="O331" s="501">
        <f>O253+O259+O265+O271+O277+O283+O295+O313+O319+O325</f>
        <v>10</v>
      </c>
      <c r="P331" s="343">
        <f t="shared" si="265"/>
        <v>8</v>
      </c>
      <c r="Q331" s="501">
        <f t="shared" si="265"/>
        <v>6</v>
      </c>
      <c r="R331" s="343">
        <f t="shared" si="265"/>
        <v>3</v>
      </c>
      <c r="S331" s="501">
        <f t="shared" si="265"/>
        <v>15</v>
      </c>
      <c r="T331" s="343">
        <f t="shared" si="265"/>
        <v>22</v>
      </c>
      <c r="U331" s="501">
        <f t="shared" si="265"/>
        <v>74</v>
      </c>
      <c r="V331" s="372">
        <f t="shared" si="265"/>
        <v>50</v>
      </c>
      <c r="W331" s="464">
        <f>W253+W259+W265+W271+W277+W283+W289+W295+W301+W307+W313+W319+W325</f>
        <v>116</v>
      </c>
      <c r="X331" s="533">
        <f t="shared" si="266"/>
        <v>107</v>
      </c>
      <c r="Y331" s="464">
        <f t="shared" si="266"/>
        <v>37</v>
      </c>
      <c r="Z331" s="533">
        <f t="shared" si="266"/>
        <v>35</v>
      </c>
      <c r="AA331" s="464">
        <f t="shared" si="266"/>
        <v>24</v>
      </c>
      <c r="AB331" s="533">
        <f t="shared" si="266"/>
        <v>46</v>
      </c>
      <c r="AC331" s="464">
        <f t="shared" si="266"/>
        <v>9</v>
      </c>
      <c r="AD331" s="533">
        <f t="shared" si="266"/>
        <v>55</v>
      </c>
      <c r="AE331" s="464">
        <f t="shared" si="266"/>
        <v>36</v>
      </c>
      <c r="AF331" s="533">
        <f t="shared" si="266"/>
        <v>74</v>
      </c>
      <c r="AG331" s="464">
        <f t="shared" si="266"/>
        <v>28</v>
      </c>
      <c r="AH331" s="533">
        <f t="shared" si="266"/>
        <v>22</v>
      </c>
      <c r="AI331" s="464">
        <f t="shared" si="266"/>
        <v>27</v>
      </c>
      <c r="AJ331" s="533">
        <f t="shared" si="266"/>
        <v>37</v>
      </c>
      <c r="AK331" s="464">
        <f t="shared" si="266"/>
        <v>11</v>
      </c>
      <c r="AL331" s="534">
        <f t="shared" si="266"/>
        <v>17</v>
      </c>
      <c r="AM331" s="533">
        <f t="shared" si="266"/>
        <v>1</v>
      </c>
      <c r="AN331" s="533">
        <f t="shared" si="266"/>
        <v>1</v>
      </c>
      <c r="AO331" s="535"/>
      <c r="AP331" s="536"/>
      <c r="AQ331" s="533">
        <f t="shared" si="267"/>
        <v>140</v>
      </c>
      <c r="AR331" s="533">
        <f t="shared" si="267"/>
        <v>1</v>
      </c>
      <c r="AS331" s="537">
        <f>SUM(AS277+ AS265)</f>
        <v>0</v>
      </c>
      <c r="AT331" s="464">
        <f t="shared" si="268"/>
        <v>20</v>
      </c>
      <c r="AU331" s="296">
        <f t="shared" si="268"/>
        <v>1</v>
      </c>
      <c r="AV331" s="351"/>
      <c r="AW331" s="464">
        <f t="shared" si="268"/>
        <v>2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280</v>
      </c>
      <c r="E332" s="531">
        <f t="shared" si="270"/>
        <v>117</v>
      </c>
      <c r="F332" s="532">
        <f t="shared" si="270"/>
        <v>163</v>
      </c>
      <c r="G332" s="464">
        <f>G254+G266+G272+G278+G284+G314+G320+G326</f>
        <v>8</v>
      </c>
      <c r="H332" s="533">
        <f t="shared" si="264"/>
        <v>6</v>
      </c>
      <c r="I332" s="464">
        <f t="shared" si="264"/>
        <v>1</v>
      </c>
      <c r="J332" s="533">
        <f t="shared" si="264"/>
        <v>0</v>
      </c>
      <c r="K332" s="464">
        <f t="shared" si="264"/>
        <v>2</v>
      </c>
      <c r="L332" s="533">
        <f t="shared" si="264"/>
        <v>1</v>
      </c>
      <c r="M332" s="464">
        <f t="shared" si="264"/>
        <v>3</v>
      </c>
      <c r="N332" s="533">
        <f t="shared" si="264"/>
        <v>1</v>
      </c>
      <c r="O332" s="501">
        <f t="shared" si="265"/>
        <v>6</v>
      </c>
      <c r="P332" s="343">
        <f t="shared" si="265"/>
        <v>1</v>
      </c>
      <c r="Q332" s="501">
        <f t="shared" si="265"/>
        <v>4</v>
      </c>
      <c r="R332" s="343">
        <f t="shared" si="265"/>
        <v>2</v>
      </c>
      <c r="S332" s="501">
        <f t="shared" si="265"/>
        <v>2</v>
      </c>
      <c r="T332" s="343">
        <f t="shared" si="265"/>
        <v>2</v>
      </c>
      <c r="U332" s="501">
        <f t="shared" si="265"/>
        <v>11</v>
      </c>
      <c r="V332" s="372">
        <f t="shared" si="265"/>
        <v>7</v>
      </c>
      <c r="W332" s="464">
        <f>W254+W260+W266+W272+W278+W284+W290+W296+W302+W308+W314+W320+W326</f>
        <v>23</v>
      </c>
      <c r="X332" s="533">
        <f t="shared" si="266"/>
        <v>17</v>
      </c>
      <c r="Y332" s="464">
        <f t="shared" si="266"/>
        <v>6</v>
      </c>
      <c r="Z332" s="533">
        <f t="shared" si="266"/>
        <v>8</v>
      </c>
      <c r="AA332" s="464">
        <f t="shared" si="266"/>
        <v>6</v>
      </c>
      <c r="AB332" s="533">
        <f t="shared" si="266"/>
        <v>28</v>
      </c>
      <c r="AC332" s="464">
        <f t="shared" si="266"/>
        <v>7</v>
      </c>
      <c r="AD332" s="533">
        <f t="shared" si="266"/>
        <v>22</v>
      </c>
      <c r="AE332" s="464">
        <f t="shared" si="266"/>
        <v>10</v>
      </c>
      <c r="AF332" s="533">
        <f t="shared" si="266"/>
        <v>24</v>
      </c>
      <c r="AG332" s="464">
        <f t="shared" si="266"/>
        <v>5</v>
      </c>
      <c r="AH332" s="533">
        <f t="shared" si="266"/>
        <v>11</v>
      </c>
      <c r="AI332" s="464">
        <f t="shared" si="266"/>
        <v>15</v>
      </c>
      <c r="AJ332" s="533">
        <f t="shared" si="266"/>
        <v>16</v>
      </c>
      <c r="AK332" s="464">
        <f t="shared" si="266"/>
        <v>8</v>
      </c>
      <c r="AL332" s="534">
        <f t="shared" si="266"/>
        <v>17</v>
      </c>
      <c r="AM332" s="533">
        <f t="shared" si="266"/>
        <v>1</v>
      </c>
      <c r="AN332" s="533">
        <f t="shared" si="266"/>
        <v>1</v>
      </c>
      <c r="AO332" s="535"/>
      <c r="AP332" s="536"/>
      <c r="AQ332" s="472"/>
      <c r="AR332" s="533">
        <f>SUM(AR336+AR254+AR260+AR266+AR272+AR278+AR284+AR290+AR296+AR302+AR308+AR314+AR320+AR326)</f>
        <v>1</v>
      </c>
      <c r="AS332" s="537">
        <f>SUM(AS266+AS278)</f>
        <v>0</v>
      </c>
      <c r="AT332" s="464">
        <f t="shared" ref="AT332:AX332" si="271">SUM(AT254+AT260+AT266+AT272+AT278+AT284+AT290+AT296+AT302+AT308+AT314+AT320+AT326)</f>
        <v>14</v>
      </c>
      <c r="AU332" s="296">
        <f t="shared" si="271"/>
        <v>1</v>
      </c>
      <c r="AV332" s="351"/>
      <c r="AW332" s="464">
        <f t="shared" si="271"/>
        <v>2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269</v>
      </c>
      <c r="E333" s="531">
        <f t="shared" si="270"/>
        <v>115</v>
      </c>
      <c r="F333" s="532">
        <f t="shared" si="270"/>
        <v>154</v>
      </c>
      <c r="G333" s="464">
        <f>G255+G267+G273+G279+G285+G315+G321+G327</f>
        <v>8</v>
      </c>
      <c r="H333" s="533">
        <f t="shared" si="264"/>
        <v>8</v>
      </c>
      <c r="I333" s="464">
        <f t="shared" si="264"/>
        <v>1</v>
      </c>
      <c r="J333" s="533">
        <f t="shared" si="264"/>
        <v>0</v>
      </c>
      <c r="K333" s="464">
        <f t="shared" si="264"/>
        <v>1</v>
      </c>
      <c r="L333" s="533">
        <f t="shared" si="264"/>
        <v>3</v>
      </c>
      <c r="M333" s="464">
        <f t="shared" si="264"/>
        <v>1</v>
      </c>
      <c r="N333" s="533">
        <f t="shared" si="264"/>
        <v>0</v>
      </c>
      <c r="O333" s="501">
        <f>O255+O261+O267+O273+O279+O285+O297+O315+O321+O327</f>
        <v>3</v>
      </c>
      <c r="P333" s="343">
        <f>P255+P261+P267+P273+P279+P285+P297+P315+P321+P327</f>
        <v>3</v>
      </c>
      <c r="Q333" s="501">
        <f t="shared" si="265"/>
        <v>5</v>
      </c>
      <c r="R333" s="343">
        <f t="shared" si="265"/>
        <v>1</v>
      </c>
      <c r="S333" s="501">
        <f t="shared" si="265"/>
        <v>0</v>
      </c>
      <c r="T333" s="343">
        <f t="shared" si="265"/>
        <v>3</v>
      </c>
      <c r="U333" s="501">
        <f t="shared" si="265"/>
        <v>10</v>
      </c>
      <c r="V333" s="372">
        <f t="shared" si="265"/>
        <v>4</v>
      </c>
      <c r="W333" s="464">
        <f>W255+W261+W267+W273+W279+W285+W291+W297+W303+W309+W315+W321+W327</f>
        <v>18</v>
      </c>
      <c r="X333" s="533">
        <f t="shared" si="266"/>
        <v>14</v>
      </c>
      <c r="Y333" s="464">
        <f t="shared" si="266"/>
        <v>15</v>
      </c>
      <c r="Z333" s="533">
        <f t="shared" si="266"/>
        <v>7</v>
      </c>
      <c r="AA333" s="464">
        <f t="shared" si="266"/>
        <v>4</v>
      </c>
      <c r="AB333" s="533">
        <f t="shared" si="266"/>
        <v>15</v>
      </c>
      <c r="AC333" s="464">
        <f t="shared" si="266"/>
        <v>4</v>
      </c>
      <c r="AD333" s="533">
        <f t="shared" si="266"/>
        <v>25</v>
      </c>
      <c r="AE333" s="464">
        <f t="shared" si="266"/>
        <v>11</v>
      </c>
      <c r="AF333" s="533">
        <f t="shared" si="266"/>
        <v>28</v>
      </c>
      <c r="AG333" s="464">
        <f t="shared" si="266"/>
        <v>11</v>
      </c>
      <c r="AH333" s="533">
        <f t="shared" si="266"/>
        <v>11</v>
      </c>
      <c r="AI333" s="464">
        <f t="shared" si="266"/>
        <v>14</v>
      </c>
      <c r="AJ333" s="533">
        <f t="shared" si="266"/>
        <v>22</v>
      </c>
      <c r="AK333" s="464">
        <f t="shared" si="266"/>
        <v>9</v>
      </c>
      <c r="AL333" s="534">
        <f t="shared" si="266"/>
        <v>10</v>
      </c>
      <c r="AM333" s="533">
        <f t="shared" si="266"/>
        <v>0</v>
      </c>
      <c r="AN333" s="533">
        <f t="shared" si="266"/>
        <v>1</v>
      </c>
      <c r="AO333" s="535"/>
      <c r="AP333" s="536"/>
      <c r="AQ333" s="472"/>
      <c r="AR333" s="533">
        <f>AR255+AR261+AR267+AR273+AR279+AR285+AR291+AR297+AR303+AR309+AR315+AR321+AR327</f>
        <v>1</v>
      </c>
      <c r="AS333" s="537">
        <f>SUM(AS268+AS280)</f>
        <v>0</v>
      </c>
      <c r="AT333" s="464">
        <f t="shared" ref="AT333:AX333" si="272">AT255+AT261+AT267+AT273+AT279+AT285+AT291+AT297+AT303+AT309+AT315+AT321+AT327</f>
        <v>7</v>
      </c>
      <c r="AU333" s="296">
        <f t="shared" si="272"/>
        <v>1</v>
      </c>
      <c r="AV333" s="296">
        <f>AV255+AV261+AV267+AV273+AV279+AV285+AV291+AV297+AV303+AV309+AV315+AV321+AV327</f>
        <v>0</v>
      </c>
      <c r="AW333" s="464">
        <f t="shared" si="272"/>
        <v>1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68</v>
      </c>
      <c r="E334" s="531">
        <f t="shared" si="270"/>
        <v>33</v>
      </c>
      <c r="F334" s="532">
        <f t="shared" si="270"/>
        <v>35</v>
      </c>
      <c r="G334" s="464">
        <f>G256+G268+G274+G280+G286+G316+G322+G328</f>
        <v>0</v>
      </c>
      <c r="H334" s="533">
        <f t="shared" si="264"/>
        <v>1</v>
      </c>
      <c r="I334" s="464">
        <f t="shared" si="264"/>
        <v>1</v>
      </c>
      <c r="J334" s="533">
        <f t="shared" si="264"/>
        <v>1</v>
      </c>
      <c r="K334" s="464">
        <f t="shared" si="264"/>
        <v>0</v>
      </c>
      <c r="L334" s="533">
        <f t="shared" si="264"/>
        <v>0</v>
      </c>
      <c r="M334" s="464">
        <f t="shared" si="264"/>
        <v>1</v>
      </c>
      <c r="N334" s="533">
        <f t="shared" si="264"/>
        <v>0</v>
      </c>
      <c r="O334" s="501">
        <f>O256+O262+O268+O274+O280+O286+O298+O316+O322+O328</f>
        <v>1</v>
      </c>
      <c r="P334" s="343">
        <f t="shared" si="265"/>
        <v>0</v>
      </c>
      <c r="Q334" s="501">
        <f t="shared" si="265"/>
        <v>1</v>
      </c>
      <c r="R334" s="343">
        <f t="shared" si="265"/>
        <v>0</v>
      </c>
      <c r="S334" s="501">
        <f t="shared" si="265"/>
        <v>1</v>
      </c>
      <c r="T334" s="343">
        <f t="shared" si="265"/>
        <v>1</v>
      </c>
      <c r="U334" s="501">
        <f t="shared" si="265"/>
        <v>3</v>
      </c>
      <c r="V334" s="372">
        <f t="shared" si="265"/>
        <v>2</v>
      </c>
      <c r="W334" s="464">
        <f>W256+W262+W268+W274+W280+W286+W292+W298+W304+W310+W316+W322+W328</f>
        <v>5</v>
      </c>
      <c r="X334" s="533">
        <f t="shared" si="266"/>
        <v>3</v>
      </c>
      <c r="Y334" s="464">
        <f t="shared" si="266"/>
        <v>3</v>
      </c>
      <c r="Z334" s="533">
        <f t="shared" si="266"/>
        <v>1</v>
      </c>
      <c r="AA334" s="464">
        <f t="shared" si="266"/>
        <v>3</v>
      </c>
      <c r="AB334" s="533">
        <f t="shared" si="266"/>
        <v>5</v>
      </c>
      <c r="AC334" s="464">
        <f t="shared" si="266"/>
        <v>1</v>
      </c>
      <c r="AD334" s="533">
        <f t="shared" si="266"/>
        <v>4</v>
      </c>
      <c r="AE334" s="464">
        <f t="shared" si="266"/>
        <v>6</v>
      </c>
      <c r="AF334" s="533">
        <f t="shared" si="266"/>
        <v>4</v>
      </c>
      <c r="AG334" s="464">
        <f t="shared" si="266"/>
        <v>2</v>
      </c>
      <c r="AH334" s="533">
        <f t="shared" si="266"/>
        <v>3</v>
      </c>
      <c r="AI334" s="464">
        <f t="shared" si="266"/>
        <v>3</v>
      </c>
      <c r="AJ334" s="533">
        <f t="shared" si="266"/>
        <v>7</v>
      </c>
      <c r="AK334" s="464">
        <f t="shared" si="266"/>
        <v>2</v>
      </c>
      <c r="AL334" s="534">
        <f t="shared" si="266"/>
        <v>3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1</v>
      </c>
      <c r="AU334" s="296">
        <f t="shared" si="273"/>
        <v>0</v>
      </c>
      <c r="AV334" s="351"/>
      <c r="AW334" s="464">
        <f t="shared" si="273"/>
        <v>1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4</v>
      </c>
      <c r="E335" s="538">
        <f t="shared" si="270"/>
        <v>2</v>
      </c>
      <c r="F335" s="539">
        <f t="shared" si="270"/>
        <v>2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1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1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1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1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68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69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68" t="s">
        <v>15</v>
      </c>
      <c r="J338" s="1546"/>
      <c r="K338" s="1668" t="s">
        <v>16</v>
      </c>
      <c r="L338" s="1546"/>
      <c r="M338" s="1668" t="s">
        <v>17</v>
      </c>
      <c r="N338" s="1546"/>
      <c r="O338" s="1668" t="s">
        <v>18</v>
      </c>
      <c r="P338" s="1546"/>
      <c r="Q338" s="1668" t="s">
        <v>19</v>
      </c>
      <c r="R338" s="1546"/>
      <c r="S338" s="1668" t="s">
        <v>20</v>
      </c>
      <c r="T338" s="1546"/>
      <c r="U338" s="1668" t="s">
        <v>21</v>
      </c>
      <c r="V338" s="1546"/>
      <c r="W338" s="1668" t="s">
        <v>22</v>
      </c>
      <c r="X338" s="1546"/>
      <c r="Y338" s="1668" t="s">
        <v>23</v>
      </c>
      <c r="Z338" s="1550"/>
      <c r="AA338" s="1668" t="s">
        <v>24</v>
      </c>
      <c r="AB338" s="1550"/>
      <c r="AC338" s="1668" t="s">
        <v>286</v>
      </c>
      <c r="AD338" s="1550"/>
      <c r="AE338" s="1668" t="s">
        <v>287</v>
      </c>
      <c r="AF338" s="1550"/>
      <c r="AG338" s="1668" t="s">
        <v>288</v>
      </c>
      <c r="AH338" s="1550"/>
      <c r="AI338" s="1668" t="s">
        <v>289</v>
      </c>
      <c r="AJ338" s="1550"/>
      <c r="AK338" s="1668" t="s">
        <v>29</v>
      </c>
      <c r="AL338" s="1550"/>
      <c r="AM338" s="1668" t="s">
        <v>30</v>
      </c>
      <c r="AN338" s="1550"/>
      <c r="AO338" s="1668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1052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68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8124</v>
      </c>
      <c r="B384" s="561">
        <f>SUM(CO12:CZ344)</f>
        <v>0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46B8C95C-8BC7-4DB8-A81B-BB38C82E2D0A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8FDB0447-B71C-42AA-ACCE-BDEEF27FC900}">
      <formula1>0</formula1>
      <formula2>9.99999999999999E+38</formula2>
    </dataValidation>
    <dataValidation type="whole" allowBlank="1" showInputMessage="1" showErrorMessage="1" sqref="G202:X203 C347:E357" xr:uid="{07A782E2-E656-41A3-B68D-2A173EE22161}">
      <formula1>0</formula1>
      <formula2>9.99999999999999E+42</formula2>
    </dataValidation>
    <dataValidation type="whole" allowBlank="1" showInputMessage="1" showErrorMessage="1" sqref="E179:E191 F192:F200" xr:uid="{FD018203-1C98-47AF-BF50-2B42A57D761C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FED9983A-5E87-47F0-89FC-DFF6E7B4D4E6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87DC073E-AE2C-4EB3-BB41-96B04193D7AC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431FB262-6B36-4A0A-B3D3-5808F4F8ECA3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B57607F3-6708-464E-8DA4-3CDCE95E9C28}">
      <formula1>0</formula1>
    </dataValidation>
    <dataValidation type="whole" operator="greaterThanOrEqual" allowBlank="1" showInputMessage="1" showErrorMessage="1" sqref="J71:N81 E71:H81" xr:uid="{47A3B89B-1334-482D-A7A0-D50DAC4770BF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93DC63D1-AA27-4AE8-B5B5-BB4B703BCCCB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I384"/>
  <sheetViews>
    <sheetView topLeftCell="A336" workbookViewId="0">
      <selection activeCell="D329" sqref="D329:D336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e">
        <f>CONCATENATE("COMUNA: ",#REF!, " (",#REF!,#REF!,#REF!,#REF!,#REF!,")")</f>
        <v>#REF!</v>
      </c>
    </row>
    <row r="3" spans="1:139" x14ac:dyDescent="0.25">
      <c r="A3" s="1" t="e">
        <f>CONCATENATE("ESTABLECIMIENTO/ESTRATEGIA: ",#REF!, " (",#REF!,#REF!,#REF!,#REF!,#REF!,#REF!,")")</f>
        <v>#REF!</v>
      </c>
    </row>
    <row r="4" spans="1:139" x14ac:dyDescent="0.25">
      <c r="A4" s="1" t="e">
        <f>CONCATENATE("MES: ",#REF!, " (",#REF!,#REF!,")")</f>
        <v>#REF!</v>
      </c>
    </row>
    <row r="5" spans="1:139" x14ac:dyDescent="0.25">
      <c r="A5" s="1" t="e">
        <f>CONCATENATE("AÑO: ",#REF!)</f>
        <v>#REF!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68" t="s">
        <v>5</v>
      </c>
      <c r="H9" s="1553"/>
      <c r="I9" s="1553"/>
      <c r="J9" s="1553"/>
      <c r="K9" s="1553"/>
      <c r="L9" s="1553"/>
      <c r="M9" s="1553"/>
      <c r="N9" s="1553"/>
      <c r="O9" s="1553"/>
      <c r="P9" s="1553"/>
      <c r="Q9" s="1553"/>
      <c r="R9" s="1553"/>
      <c r="S9" s="1553"/>
      <c r="T9" s="1553"/>
      <c r="U9" s="1553"/>
      <c r="V9" s="1553"/>
      <c r="W9" s="1553"/>
      <c r="X9" s="1553"/>
      <c r="Y9" s="1553"/>
      <c r="Z9" s="1553"/>
      <c r="AA9" s="1553"/>
      <c r="AB9" s="1553"/>
      <c r="AC9" s="1553"/>
      <c r="AD9" s="1553"/>
      <c r="AE9" s="1553"/>
      <c r="AF9" s="1553"/>
      <c r="AG9" s="1553"/>
      <c r="AH9" s="1553"/>
      <c r="AI9" s="1553"/>
      <c r="AJ9" s="1553"/>
      <c r="AK9" s="1553"/>
      <c r="AL9" s="1553"/>
      <c r="AM9" s="1553"/>
      <c r="AN9" s="1553"/>
      <c r="AO9" s="1553"/>
      <c r="AP9" s="1669"/>
      <c r="AQ9" s="1555" t="s">
        <v>6</v>
      </c>
      <c r="AR9" s="1580" t="s">
        <v>7</v>
      </c>
      <c r="AS9" s="1580" t="s">
        <v>8</v>
      </c>
      <c r="AT9" s="1580" t="s">
        <v>9</v>
      </c>
      <c r="AU9" s="1580" t="s">
        <v>10</v>
      </c>
      <c r="AV9" s="1568" t="s">
        <v>11</v>
      </c>
      <c r="AW9" s="1580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73" t="s">
        <v>14</v>
      </c>
      <c r="H10" s="1557"/>
      <c r="I10" s="1668" t="s">
        <v>15</v>
      </c>
      <c r="J10" s="1546"/>
      <c r="K10" s="1553" t="s">
        <v>16</v>
      </c>
      <c r="L10" s="1546"/>
      <c r="M10" s="1668" t="s">
        <v>17</v>
      </c>
      <c r="N10" s="1546"/>
      <c r="O10" s="1668" t="s">
        <v>18</v>
      </c>
      <c r="P10" s="1546"/>
      <c r="Q10" s="1668" t="s">
        <v>19</v>
      </c>
      <c r="R10" s="1546"/>
      <c r="S10" s="1668" t="s">
        <v>20</v>
      </c>
      <c r="T10" s="1546"/>
      <c r="U10" s="1668" t="s">
        <v>21</v>
      </c>
      <c r="V10" s="1546"/>
      <c r="W10" s="1668" t="s">
        <v>22</v>
      </c>
      <c r="X10" s="1546"/>
      <c r="Y10" s="1668" t="s">
        <v>23</v>
      </c>
      <c r="Z10" s="1550"/>
      <c r="AA10" s="1668" t="s">
        <v>24</v>
      </c>
      <c r="AB10" s="1550"/>
      <c r="AC10" s="1668" t="s">
        <v>25</v>
      </c>
      <c r="AD10" s="1550"/>
      <c r="AE10" s="1668" t="s">
        <v>26</v>
      </c>
      <c r="AF10" s="1550"/>
      <c r="AG10" s="1668" t="s">
        <v>27</v>
      </c>
      <c r="AH10" s="1550"/>
      <c r="AI10" s="1668" t="s">
        <v>28</v>
      </c>
      <c r="AJ10" s="1550"/>
      <c r="AK10" s="1668" t="s">
        <v>29</v>
      </c>
      <c r="AL10" s="1550"/>
      <c r="AM10" s="1668" t="s">
        <v>30</v>
      </c>
      <c r="AN10" s="1550"/>
      <c r="AO10" s="1668" t="s">
        <v>31</v>
      </c>
      <c r="AP10" s="1677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829" t="s">
        <v>32</v>
      </c>
      <c r="E11" s="1053" t="s">
        <v>33</v>
      </c>
      <c r="F11" s="827" t="s">
        <v>34</v>
      </c>
      <c r="G11" s="832" t="s">
        <v>33</v>
      </c>
      <c r="H11" s="827" t="s">
        <v>34</v>
      </c>
      <c r="I11" s="832" t="s">
        <v>33</v>
      </c>
      <c r="J11" s="827" t="s">
        <v>34</v>
      </c>
      <c r="K11" s="832" t="s">
        <v>33</v>
      </c>
      <c r="L11" s="827" t="s">
        <v>34</v>
      </c>
      <c r="M11" s="832" t="s">
        <v>33</v>
      </c>
      <c r="N11" s="827" t="s">
        <v>34</v>
      </c>
      <c r="O11" s="832" t="s">
        <v>33</v>
      </c>
      <c r="P11" s="827" t="s">
        <v>34</v>
      </c>
      <c r="Q11" s="832" t="s">
        <v>33</v>
      </c>
      <c r="R11" s="827" t="s">
        <v>34</v>
      </c>
      <c r="S11" s="832" t="s">
        <v>33</v>
      </c>
      <c r="T11" s="827" t="s">
        <v>34</v>
      </c>
      <c r="U11" s="832" t="s">
        <v>33</v>
      </c>
      <c r="V11" s="827" t="s">
        <v>34</v>
      </c>
      <c r="W11" s="832" t="s">
        <v>33</v>
      </c>
      <c r="X11" s="827" t="s">
        <v>34</v>
      </c>
      <c r="Y11" s="832" t="s">
        <v>33</v>
      </c>
      <c r="Z11" s="827" t="s">
        <v>34</v>
      </c>
      <c r="AA11" s="832" t="s">
        <v>33</v>
      </c>
      <c r="AB11" s="827" t="s">
        <v>34</v>
      </c>
      <c r="AC11" s="832" t="s">
        <v>33</v>
      </c>
      <c r="AD11" s="827" t="s">
        <v>34</v>
      </c>
      <c r="AE11" s="832" t="s">
        <v>33</v>
      </c>
      <c r="AF11" s="827" t="s">
        <v>34</v>
      </c>
      <c r="AG11" s="832" t="s">
        <v>33</v>
      </c>
      <c r="AH11" s="827" t="s">
        <v>34</v>
      </c>
      <c r="AI11" s="832" t="s">
        <v>33</v>
      </c>
      <c r="AJ11" s="827" t="s">
        <v>34</v>
      </c>
      <c r="AK11" s="832" t="s">
        <v>33</v>
      </c>
      <c r="AL11" s="827" t="s">
        <v>34</v>
      </c>
      <c r="AM11" s="832" t="s">
        <v>33</v>
      </c>
      <c r="AN11" s="827" t="s">
        <v>34</v>
      </c>
      <c r="AO11" s="832" t="s">
        <v>33</v>
      </c>
      <c r="AP11" s="1051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618"/>
      <c r="D12" s="14">
        <f>SUM(E12+F12)</f>
        <v>299</v>
      </c>
      <c r="E12" s="15">
        <f>SUM(G12+I12+K12+M12+O12+Q12+S12+U12+W12+Y12+AA12+AC12+AE12+AG12+AI12+AK12+AM12+AO12)</f>
        <v>124</v>
      </c>
      <c r="F12" s="16">
        <f>SUM(H12+J12+L12+N12+P12+R12+T12+V12+X12+Z12+AB12+AD12+AF12+AH12+AJ12+AL12+AN12+AP12)</f>
        <v>175</v>
      </c>
      <c r="G12" s="17">
        <v>6</v>
      </c>
      <c r="H12" s="18">
        <v>3</v>
      </c>
      <c r="I12" s="17">
        <v>1</v>
      </c>
      <c r="J12" s="18">
        <v>0</v>
      </c>
      <c r="K12" s="17">
        <v>3</v>
      </c>
      <c r="L12" s="18">
        <v>1</v>
      </c>
      <c r="M12" s="17">
        <v>0</v>
      </c>
      <c r="N12" s="18">
        <v>2</v>
      </c>
      <c r="O12" s="17">
        <v>2</v>
      </c>
      <c r="P12" s="18">
        <v>4</v>
      </c>
      <c r="Q12" s="17">
        <v>2</v>
      </c>
      <c r="R12" s="19">
        <v>0</v>
      </c>
      <c r="S12" s="17">
        <v>2</v>
      </c>
      <c r="T12" s="19">
        <v>3</v>
      </c>
      <c r="U12" s="17">
        <v>4</v>
      </c>
      <c r="V12" s="19">
        <v>3</v>
      </c>
      <c r="W12" s="17">
        <v>10</v>
      </c>
      <c r="X12" s="19">
        <v>8</v>
      </c>
      <c r="Y12" s="17">
        <v>24</v>
      </c>
      <c r="Z12" s="19">
        <v>14</v>
      </c>
      <c r="AA12" s="17">
        <v>14</v>
      </c>
      <c r="AB12" s="19">
        <v>22</v>
      </c>
      <c r="AC12" s="17">
        <v>13</v>
      </c>
      <c r="AD12" s="19">
        <v>29</v>
      </c>
      <c r="AE12" s="17">
        <v>6</v>
      </c>
      <c r="AF12" s="19">
        <v>22</v>
      </c>
      <c r="AG12" s="17">
        <v>6</v>
      </c>
      <c r="AH12" s="19">
        <v>18</v>
      </c>
      <c r="AI12" s="17">
        <v>12</v>
      </c>
      <c r="AJ12" s="19">
        <v>14</v>
      </c>
      <c r="AK12" s="17">
        <v>4</v>
      </c>
      <c r="AL12" s="19">
        <v>10</v>
      </c>
      <c r="AM12" s="17">
        <v>11</v>
      </c>
      <c r="AN12" s="19">
        <v>11</v>
      </c>
      <c r="AO12" s="17">
        <v>4</v>
      </c>
      <c r="AP12" s="20">
        <v>11</v>
      </c>
      <c r="AQ12" s="21">
        <v>0</v>
      </c>
      <c r="AR12" s="22">
        <v>1</v>
      </c>
      <c r="AS12" s="22">
        <v>0</v>
      </c>
      <c r="AT12" s="22">
        <v>12</v>
      </c>
      <c r="AU12" s="22">
        <v>1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927</v>
      </c>
      <c r="E13" s="563">
        <f t="shared" ref="E13:F15" si="6">SUM(G13+I13+K13+M13+O13+Q13+S13+U13+W13+Y13+AA13+AC13+AE13+AG13+AI13+AK13+AM13+AO13)</f>
        <v>405</v>
      </c>
      <c r="F13" s="564">
        <f t="shared" si="6"/>
        <v>522</v>
      </c>
      <c r="G13" s="558">
        <v>7</v>
      </c>
      <c r="H13" s="25">
        <v>2</v>
      </c>
      <c r="I13" s="558">
        <v>0</v>
      </c>
      <c r="J13" s="25">
        <v>0</v>
      </c>
      <c r="K13" s="558">
        <v>2</v>
      </c>
      <c r="L13" s="25">
        <v>1</v>
      </c>
      <c r="M13" s="558">
        <v>0</v>
      </c>
      <c r="N13" s="25">
        <v>3</v>
      </c>
      <c r="O13" s="558">
        <v>3</v>
      </c>
      <c r="P13" s="25">
        <v>1</v>
      </c>
      <c r="Q13" s="558">
        <v>3</v>
      </c>
      <c r="R13" s="548">
        <v>3</v>
      </c>
      <c r="S13" s="558">
        <v>16</v>
      </c>
      <c r="T13" s="548">
        <v>4</v>
      </c>
      <c r="U13" s="558">
        <v>8</v>
      </c>
      <c r="V13" s="548">
        <v>3</v>
      </c>
      <c r="W13" s="558">
        <v>11</v>
      </c>
      <c r="X13" s="548">
        <v>17</v>
      </c>
      <c r="Y13" s="558">
        <v>70</v>
      </c>
      <c r="Z13" s="548">
        <v>65</v>
      </c>
      <c r="AA13" s="558">
        <v>107</v>
      </c>
      <c r="AB13" s="548">
        <v>107</v>
      </c>
      <c r="AC13" s="558">
        <v>63</v>
      </c>
      <c r="AD13" s="548">
        <v>69</v>
      </c>
      <c r="AE13" s="558">
        <v>13</v>
      </c>
      <c r="AF13" s="548">
        <v>58</v>
      </c>
      <c r="AG13" s="558">
        <v>13</v>
      </c>
      <c r="AH13" s="548">
        <v>59</v>
      </c>
      <c r="AI13" s="558">
        <v>27</v>
      </c>
      <c r="AJ13" s="548">
        <v>60</v>
      </c>
      <c r="AK13" s="558">
        <v>19</v>
      </c>
      <c r="AL13" s="548">
        <v>24</v>
      </c>
      <c r="AM13" s="558">
        <v>35</v>
      </c>
      <c r="AN13" s="548">
        <v>18</v>
      </c>
      <c r="AO13" s="558">
        <v>8</v>
      </c>
      <c r="AP13" s="549">
        <v>28</v>
      </c>
      <c r="AQ13" s="550">
        <v>0</v>
      </c>
      <c r="AR13" s="559">
        <v>2</v>
      </c>
      <c r="AS13" s="559">
        <v>0</v>
      </c>
      <c r="AT13" s="559">
        <v>29</v>
      </c>
      <c r="AU13" s="559">
        <v>1</v>
      </c>
      <c r="AV13" s="559">
        <v>0</v>
      </c>
      <c r="AW13" s="559">
        <v>0</v>
      </c>
      <c r="AX13" s="25">
        <v>1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22</v>
      </c>
      <c r="E14" s="563">
        <f t="shared" si="6"/>
        <v>14</v>
      </c>
      <c r="F14" s="564">
        <f t="shared" si="6"/>
        <v>8</v>
      </c>
      <c r="G14" s="558">
        <v>0</v>
      </c>
      <c r="H14" s="25">
        <v>1</v>
      </c>
      <c r="I14" s="558">
        <v>0</v>
      </c>
      <c r="J14" s="25">
        <v>0</v>
      </c>
      <c r="K14" s="558">
        <v>1</v>
      </c>
      <c r="L14" s="25">
        <v>0</v>
      </c>
      <c r="M14" s="558">
        <v>0</v>
      </c>
      <c r="N14" s="548">
        <v>2</v>
      </c>
      <c r="O14" s="558">
        <v>1</v>
      </c>
      <c r="P14" s="548">
        <v>0</v>
      </c>
      <c r="Q14" s="558">
        <v>1</v>
      </c>
      <c r="R14" s="548">
        <v>0</v>
      </c>
      <c r="S14" s="558">
        <v>0</v>
      </c>
      <c r="T14" s="548">
        <v>0</v>
      </c>
      <c r="U14" s="558">
        <v>0</v>
      </c>
      <c r="V14" s="548">
        <v>0</v>
      </c>
      <c r="W14" s="558">
        <v>3</v>
      </c>
      <c r="X14" s="548">
        <v>1</v>
      </c>
      <c r="Y14" s="558">
        <v>3</v>
      </c>
      <c r="Z14" s="548">
        <v>0</v>
      </c>
      <c r="AA14" s="558">
        <v>1</v>
      </c>
      <c r="AB14" s="548">
        <v>1</v>
      </c>
      <c r="AC14" s="558">
        <v>1</v>
      </c>
      <c r="AD14" s="548">
        <v>1</v>
      </c>
      <c r="AE14" s="558">
        <v>1</v>
      </c>
      <c r="AF14" s="548">
        <v>0</v>
      </c>
      <c r="AG14" s="558">
        <v>0</v>
      </c>
      <c r="AH14" s="548">
        <v>0</v>
      </c>
      <c r="AI14" s="558">
        <v>0</v>
      </c>
      <c r="AJ14" s="548">
        <v>1</v>
      </c>
      <c r="AK14" s="558">
        <v>1</v>
      </c>
      <c r="AL14" s="548">
        <v>1</v>
      </c>
      <c r="AM14" s="558">
        <v>1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1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275</v>
      </c>
      <c r="E15" s="563">
        <f t="shared" si="6"/>
        <v>114</v>
      </c>
      <c r="F15" s="564">
        <f t="shared" si="6"/>
        <v>161</v>
      </c>
      <c r="G15" s="558">
        <v>1</v>
      </c>
      <c r="H15" s="25">
        <v>1</v>
      </c>
      <c r="I15" s="558">
        <v>1</v>
      </c>
      <c r="J15" s="25">
        <v>0</v>
      </c>
      <c r="K15" s="558">
        <v>1</v>
      </c>
      <c r="L15" s="25">
        <v>0</v>
      </c>
      <c r="M15" s="558">
        <v>1</v>
      </c>
      <c r="N15" s="548">
        <v>0</v>
      </c>
      <c r="O15" s="558">
        <v>0</v>
      </c>
      <c r="P15" s="548">
        <v>1</v>
      </c>
      <c r="Q15" s="558">
        <v>2</v>
      </c>
      <c r="R15" s="548">
        <v>0</v>
      </c>
      <c r="S15" s="558">
        <v>4</v>
      </c>
      <c r="T15" s="548">
        <v>1</v>
      </c>
      <c r="U15" s="558">
        <v>1</v>
      </c>
      <c r="V15" s="548">
        <v>3</v>
      </c>
      <c r="W15" s="558">
        <v>6</v>
      </c>
      <c r="X15" s="548">
        <v>8</v>
      </c>
      <c r="Y15" s="558">
        <v>17</v>
      </c>
      <c r="Z15" s="548">
        <v>16</v>
      </c>
      <c r="AA15" s="558">
        <v>23</v>
      </c>
      <c r="AB15" s="548">
        <v>27</v>
      </c>
      <c r="AC15" s="558">
        <v>13</v>
      </c>
      <c r="AD15" s="548">
        <v>21</v>
      </c>
      <c r="AE15" s="558">
        <v>6</v>
      </c>
      <c r="AF15" s="548">
        <v>23</v>
      </c>
      <c r="AG15" s="558">
        <v>9</v>
      </c>
      <c r="AH15" s="548">
        <v>12</v>
      </c>
      <c r="AI15" s="558">
        <v>9</v>
      </c>
      <c r="AJ15" s="548">
        <v>26</v>
      </c>
      <c r="AK15" s="558">
        <v>5</v>
      </c>
      <c r="AL15" s="548">
        <v>9</v>
      </c>
      <c r="AM15" s="558">
        <v>8</v>
      </c>
      <c r="AN15" s="548">
        <v>9</v>
      </c>
      <c r="AO15" s="558">
        <v>7</v>
      </c>
      <c r="AP15" s="549">
        <v>4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6</v>
      </c>
      <c r="E16" s="15">
        <f>SUM(G16+I16+K16+M16+O16+Q16+S16+U16+W16+Y16+AA16+AC16+AE16+AG16+AI16+AK16+AM16+AO16)</f>
        <v>2</v>
      </c>
      <c r="F16" s="16">
        <f>SUM(H16+J16+L16+N16+P16+R16+T16+V16+X16+Z16+AB16+AD16+AF16+AH16+AJ16+AL16+AN16+AP16)</f>
        <v>4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0</v>
      </c>
      <c r="AF16" s="19">
        <v>0</v>
      </c>
      <c r="AG16" s="17">
        <v>0</v>
      </c>
      <c r="AH16" s="19">
        <v>1</v>
      </c>
      <c r="AI16" s="17">
        <v>1</v>
      </c>
      <c r="AJ16" s="19">
        <v>0</v>
      </c>
      <c r="AK16" s="17">
        <v>0</v>
      </c>
      <c r="AL16" s="19">
        <v>0</v>
      </c>
      <c r="AM16" s="17">
        <v>1</v>
      </c>
      <c r="AN16" s="19">
        <v>2</v>
      </c>
      <c r="AO16" s="17">
        <v>0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8</v>
      </c>
      <c r="E17" s="27">
        <f>SUM(G17+I17+K17+M17+O17+Q17+S17+U17+W17+Y17+AA17+AC17+AE17+AG17+AI17+AK17+AM17+AO17)</f>
        <v>0</v>
      </c>
      <c r="F17" s="28">
        <f>SUM(H17+J17+L17+N17+P17+R17+T17+V17+X17+Z17+AB17+AD17+AF17+AH17+AJ17+AL17+AN17+AP17)</f>
        <v>8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0</v>
      </c>
      <c r="AE17" s="29">
        <v>0</v>
      </c>
      <c r="AF17" s="31">
        <v>5</v>
      </c>
      <c r="AG17" s="29">
        <v>0</v>
      </c>
      <c r="AH17" s="31">
        <v>0</v>
      </c>
      <c r="AI17" s="29">
        <v>0</v>
      </c>
      <c r="AJ17" s="31">
        <v>2</v>
      </c>
      <c r="AK17" s="29">
        <v>0</v>
      </c>
      <c r="AL17" s="31">
        <v>0</v>
      </c>
      <c r="AM17" s="29">
        <v>0</v>
      </c>
      <c r="AN17" s="31">
        <v>1</v>
      </c>
      <c r="AO17" s="29">
        <v>0</v>
      </c>
      <c r="AP17" s="32">
        <v>0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840"/>
      <c r="H18" s="840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551" t="s">
        <v>42</v>
      </c>
      <c r="B19" s="1287"/>
      <c r="C19" s="1288"/>
      <c r="D19" s="1668" t="s">
        <v>43</v>
      </c>
      <c r="E19" s="1553"/>
      <c r="F19" s="1546"/>
      <c r="G19" s="1619" t="s">
        <v>14</v>
      </c>
      <c r="H19" s="1492"/>
      <c r="I19" s="1546" t="s">
        <v>15</v>
      </c>
      <c r="J19" s="1681"/>
      <c r="K19" s="1668" t="s">
        <v>16</v>
      </c>
      <c r="L19" s="1546"/>
      <c r="M19" s="1546" t="s">
        <v>17</v>
      </c>
      <c r="N19" s="1681"/>
      <c r="O19" s="1668" t="s">
        <v>18</v>
      </c>
      <c r="P19" s="1546"/>
      <c r="Q19" s="1668" t="s">
        <v>19</v>
      </c>
      <c r="R19" s="1546"/>
      <c r="S19" s="1668" t="s">
        <v>20</v>
      </c>
      <c r="T19" s="1546"/>
      <c r="U19" s="1668" t="s">
        <v>21</v>
      </c>
      <c r="V19" s="1546"/>
      <c r="W19" s="1553" t="s">
        <v>22</v>
      </c>
      <c r="X19" s="1553"/>
      <c r="Y19" s="1668" t="s">
        <v>23</v>
      </c>
      <c r="Z19" s="1550"/>
      <c r="AA19" s="1553" t="s">
        <v>24</v>
      </c>
      <c r="AB19" s="1604"/>
      <c r="AC19" s="1553" t="s">
        <v>25</v>
      </c>
      <c r="AD19" s="1604"/>
      <c r="AE19" s="1553" t="s">
        <v>26</v>
      </c>
      <c r="AF19" s="1604"/>
      <c r="AG19" s="1553" t="s">
        <v>27</v>
      </c>
      <c r="AH19" s="1604"/>
      <c r="AI19" s="1553" t="s">
        <v>28</v>
      </c>
      <c r="AJ19" s="1604"/>
      <c r="AK19" s="1553" t="s">
        <v>29</v>
      </c>
      <c r="AL19" s="1604"/>
      <c r="AM19" s="1553" t="s">
        <v>30</v>
      </c>
      <c r="AN19" s="1550"/>
      <c r="AO19" s="1553" t="s">
        <v>31</v>
      </c>
      <c r="AP19" s="1677"/>
      <c r="AQ19" s="1555" t="s">
        <v>6</v>
      </c>
      <c r="AR19" s="1580" t="s">
        <v>44</v>
      </c>
      <c r="AS19" s="1580" t="s">
        <v>8</v>
      </c>
      <c r="AT19" s="1580" t="s">
        <v>45</v>
      </c>
      <c r="AU19" s="1580" t="s">
        <v>9</v>
      </c>
      <c r="AV19" s="1584" t="s">
        <v>10</v>
      </c>
      <c r="AW19" s="1584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832" t="s">
        <v>32</v>
      </c>
      <c r="E20" s="1052" t="s">
        <v>33</v>
      </c>
      <c r="F20" s="39" t="s">
        <v>34</v>
      </c>
      <c r="G20" s="832" t="s">
        <v>33</v>
      </c>
      <c r="H20" s="827" t="s">
        <v>34</v>
      </c>
      <c r="I20" s="843" t="s">
        <v>33</v>
      </c>
      <c r="J20" s="39" t="s">
        <v>34</v>
      </c>
      <c r="K20" s="843" t="s">
        <v>33</v>
      </c>
      <c r="L20" s="41" t="s">
        <v>34</v>
      </c>
      <c r="M20" s="843" t="s">
        <v>33</v>
      </c>
      <c r="N20" s="39" t="s">
        <v>34</v>
      </c>
      <c r="O20" s="843" t="s">
        <v>33</v>
      </c>
      <c r="P20" s="39" t="s">
        <v>34</v>
      </c>
      <c r="Q20" s="843" t="s">
        <v>33</v>
      </c>
      <c r="R20" s="39" t="s">
        <v>34</v>
      </c>
      <c r="S20" s="843" t="s">
        <v>33</v>
      </c>
      <c r="T20" s="39" t="s">
        <v>34</v>
      </c>
      <c r="U20" s="832" t="s">
        <v>33</v>
      </c>
      <c r="V20" s="827" t="s">
        <v>34</v>
      </c>
      <c r="W20" s="1052" t="s">
        <v>33</v>
      </c>
      <c r="X20" s="825" t="s">
        <v>34</v>
      </c>
      <c r="Y20" s="832" t="s">
        <v>33</v>
      </c>
      <c r="Z20" s="827" t="s">
        <v>34</v>
      </c>
      <c r="AA20" s="1052" t="s">
        <v>33</v>
      </c>
      <c r="AB20" s="825" t="s">
        <v>34</v>
      </c>
      <c r="AC20" s="832" t="s">
        <v>33</v>
      </c>
      <c r="AD20" s="827" t="s">
        <v>34</v>
      </c>
      <c r="AE20" s="1052" t="s">
        <v>33</v>
      </c>
      <c r="AF20" s="825" t="s">
        <v>34</v>
      </c>
      <c r="AG20" s="832" t="s">
        <v>33</v>
      </c>
      <c r="AH20" s="827" t="s">
        <v>34</v>
      </c>
      <c r="AI20" s="1052" t="s">
        <v>33</v>
      </c>
      <c r="AJ20" s="825" t="s">
        <v>34</v>
      </c>
      <c r="AK20" s="832" t="s">
        <v>33</v>
      </c>
      <c r="AL20" s="827" t="s">
        <v>34</v>
      </c>
      <c r="AM20" s="1052" t="s">
        <v>33</v>
      </c>
      <c r="AN20" s="827" t="s">
        <v>34</v>
      </c>
      <c r="AO20" s="1052" t="s">
        <v>33</v>
      </c>
      <c r="AP20" s="1051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58</v>
      </c>
      <c r="E21" s="844">
        <f>SUM(G21+I21+K21+M21+O21+Q21+S21+U21+W21+Y21+AA21+AC21+AE21+AG21+AI21+AK21+AM21+AO21)</f>
        <v>24</v>
      </c>
      <c r="F21" s="45">
        <f>SUM(H21+J21+L21+N21+P21+R21+T21+V21+X21+Z21+AB21+AD21+AF21+AH21+AJ21+AL21+AN21+AP21)</f>
        <v>34</v>
      </c>
      <c r="G21" s="689">
        <v>0</v>
      </c>
      <c r="H21" s="47">
        <v>0</v>
      </c>
      <c r="I21" s="689">
        <v>0</v>
      </c>
      <c r="J21" s="838">
        <v>0</v>
      </c>
      <c r="K21" s="689">
        <v>0</v>
      </c>
      <c r="L21" s="47">
        <v>0</v>
      </c>
      <c r="M21" s="689">
        <v>0</v>
      </c>
      <c r="N21" s="838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834">
        <v>0</v>
      </c>
      <c r="X21" s="690">
        <v>1</v>
      </c>
      <c r="Y21" s="689">
        <v>7</v>
      </c>
      <c r="Z21" s="47">
        <v>4</v>
      </c>
      <c r="AA21" s="834">
        <v>9</v>
      </c>
      <c r="AB21" s="690">
        <v>18</v>
      </c>
      <c r="AC21" s="689">
        <v>7</v>
      </c>
      <c r="AD21" s="47">
        <v>9</v>
      </c>
      <c r="AE21" s="834">
        <v>0</v>
      </c>
      <c r="AF21" s="690">
        <v>0</v>
      </c>
      <c r="AG21" s="689">
        <v>1</v>
      </c>
      <c r="AH21" s="47">
        <v>0</v>
      </c>
      <c r="AI21" s="834">
        <v>0</v>
      </c>
      <c r="AJ21" s="690">
        <v>0</v>
      </c>
      <c r="AK21" s="689">
        <v>0</v>
      </c>
      <c r="AL21" s="47">
        <v>1</v>
      </c>
      <c r="AM21" s="834">
        <v>0</v>
      </c>
      <c r="AN21" s="47">
        <v>0</v>
      </c>
      <c r="AO21" s="834">
        <v>0</v>
      </c>
      <c r="AP21" s="50">
        <v>1</v>
      </c>
      <c r="AQ21" s="691">
        <v>0</v>
      </c>
      <c r="AR21" s="52">
        <v>0</v>
      </c>
      <c r="AS21" s="52">
        <v>1</v>
      </c>
      <c r="AT21" s="52">
        <v>0</v>
      </c>
      <c r="AU21" s="52">
        <v>0</v>
      </c>
      <c r="AV21" s="52">
        <v>0</v>
      </c>
      <c r="AW21" s="52">
        <v>0</v>
      </c>
      <c r="AX21" s="838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>
        <v>0</v>
      </c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219</v>
      </c>
      <c r="E23" s="563">
        <f t="shared" ref="E23:F33" si="31">SUM(G23+I23+K23+M23+O23+Q23+S23+U23+W23+Y23+AA23+AC23+AE23+AG23+AI23+AK23+AM23+AO23)</f>
        <v>92</v>
      </c>
      <c r="F23" s="564">
        <f t="shared" si="31"/>
        <v>127</v>
      </c>
      <c r="G23" s="558">
        <v>0</v>
      </c>
      <c r="H23" s="548">
        <v>0</v>
      </c>
      <c r="I23" s="558">
        <v>0</v>
      </c>
      <c r="J23" s="25">
        <v>0</v>
      </c>
      <c r="K23" s="558">
        <v>2</v>
      </c>
      <c r="L23" s="548">
        <v>0</v>
      </c>
      <c r="M23" s="558">
        <v>0</v>
      </c>
      <c r="N23" s="25">
        <v>2</v>
      </c>
      <c r="O23" s="558">
        <v>1</v>
      </c>
      <c r="P23" s="548">
        <v>2</v>
      </c>
      <c r="Q23" s="558">
        <v>2</v>
      </c>
      <c r="R23" s="548">
        <v>0</v>
      </c>
      <c r="S23" s="558">
        <v>0</v>
      </c>
      <c r="T23" s="548">
        <v>1</v>
      </c>
      <c r="U23" s="558">
        <v>4</v>
      </c>
      <c r="V23" s="548">
        <v>0</v>
      </c>
      <c r="W23" s="547">
        <v>6</v>
      </c>
      <c r="X23" s="567">
        <v>5</v>
      </c>
      <c r="Y23" s="558">
        <v>26</v>
      </c>
      <c r="Z23" s="548">
        <v>26</v>
      </c>
      <c r="AA23" s="547">
        <v>16</v>
      </c>
      <c r="AB23" s="567">
        <v>17</v>
      </c>
      <c r="AC23" s="558">
        <v>3</v>
      </c>
      <c r="AD23" s="548">
        <v>10</v>
      </c>
      <c r="AE23" s="547">
        <v>5</v>
      </c>
      <c r="AF23" s="567">
        <v>16</v>
      </c>
      <c r="AG23" s="558">
        <v>4</v>
      </c>
      <c r="AH23" s="548">
        <v>17</v>
      </c>
      <c r="AI23" s="547">
        <v>7</v>
      </c>
      <c r="AJ23" s="567">
        <v>7</v>
      </c>
      <c r="AK23" s="558">
        <v>3</v>
      </c>
      <c r="AL23" s="548">
        <v>5</v>
      </c>
      <c r="AM23" s="547">
        <v>9</v>
      </c>
      <c r="AN23" s="548">
        <v>8</v>
      </c>
      <c r="AO23" s="547">
        <v>4</v>
      </c>
      <c r="AP23" s="549">
        <v>11</v>
      </c>
      <c r="AQ23" s="550">
        <v>0</v>
      </c>
      <c r="AR23" s="559">
        <v>1</v>
      </c>
      <c r="AS23" s="559">
        <v>0</v>
      </c>
      <c r="AT23" s="559">
        <v>111</v>
      </c>
      <c r="AU23" s="559">
        <v>6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10</v>
      </c>
      <c r="E24" s="563">
        <f t="shared" si="31"/>
        <v>8</v>
      </c>
      <c r="F24" s="564">
        <f t="shared" si="31"/>
        <v>2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0</v>
      </c>
      <c r="V24" s="548">
        <v>0</v>
      </c>
      <c r="W24" s="547">
        <v>0</v>
      </c>
      <c r="X24" s="567">
        <v>2</v>
      </c>
      <c r="Y24" s="558">
        <v>8</v>
      </c>
      <c r="Z24" s="548">
        <v>0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8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19</v>
      </c>
      <c r="E25" s="563">
        <f t="shared" si="31"/>
        <v>7</v>
      </c>
      <c r="F25" s="564">
        <f t="shared" si="31"/>
        <v>12</v>
      </c>
      <c r="G25" s="558">
        <v>0</v>
      </c>
      <c r="H25" s="548">
        <v>0</v>
      </c>
      <c r="I25" s="558">
        <v>0</v>
      </c>
      <c r="J25" s="25">
        <v>0</v>
      </c>
      <c r="K25" s="558">
        <v>1</v>
      </c>
      <c r="L25" s="548">
        <v>1</v>
      </c>
      <c r="M25" s="558">
        <v>0</v>
      </c>
      <c r="N25" s="25">
        <v>0</v>
      </c>
      <c r="O25" s="558">
        <v>1</v>
      </c>
      <c r="P25" s="548">
        <v>0</v>
      </c>
      <c r="Q25" s="558">
        <v>0</v>
      </c>
      <c r="R25" s="548">
        <v>0</v>
      </c>
      <c r="S25" s="558">
        <v>3</v>
      </c>
      <c r="T25" s="548">
        <v>2</v>
      </c>
      <c r="U25" s="558">
        <v>0</v>
      </c>
      <c r="V25" s="548">
        <v>0</v>
      </c>
      <c r="W25" s="547">
        <v>1</v>
      </c>
      <c r="X25" s="567">
        <v>1</v>
      </c>
      <c r="Y25" s="558">
        <v>1</v>
      </c>
      <c r="Z25" s="548">
        <v>1</v>
      </c>
      <c r="AA25" s="547">
        <v>0</v>
      </c>
      <c r="AB25" s="567">
        <v>1</v>
      </c>
      <c r="AC25" s="558">
        <v>0</v>
      </c>
      <c r="AD25" s="548">
        <v>0</v>
      </c>
      <c r="AE25" s="547">
        <v>0</v>
      </c>
      <c r="AF25" s="567">
        <v>2</v>
      </c>
      <c r="AG25" s="558">
        <v>0</v>
      </c>
      <c r="AH25" s="548">
        <v>1</v>
      </c>
      <c r="AI25" s="547">
        <v>0</v>
      </c>
      <c r="AJ25" s="567">
        <v>1</v>
      </c>
      <c r="AK25" s="558">
        <v>0</v>
      </c>
      <c r="AL25" s="548">
        <v>1</v>
      </c>
      <c r="AM25" s="547">
        <v>0</v>
      </c>
      <c r="AN25" s="548">
        <v>1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6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>
        <v>0</v>
      </c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>
        <v>0</v>
      </c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5</v>
      </c>
      <c r="E28" s="563">
        <f t="shared" si="31"/>
        <v>5</v>
      </c>
      <c r="F28" s="564">
        <f t="shared" si="31"/>
        <v>0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1</v>
      </c>
      <c r="T28" s="548">
        <v>0</v>
      </c>
      <c r="U28" s="558">
        <v>0</v>
      </c>
      <c r="V28" s="548">
        <v>0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1</v>
      </c>
      <c r="AF28" s="567">
        <v>0</v>
      </c>
      <c r="AG28" s="558">
        <v>0</v>
      </c>
      <c r="AH28" s="548">
        <v>0</v>
      </c>
      <c r="AI28" s="547">
        <v>3</v>
      </c>
      <c r="AJ28" s="567">
        <v>0</v>
      </c>
      <c r="AK28" s="558">
        <v>0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>
        <v>0</v>
      </c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>
        <v>0</v>
      </c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12</v>
      </c>
      <c r="E31" s="563">
        <f t="shared" si="31"/>
        <v>3</v>
      </c>
      <c r="F31" s="564">
        <f t="shared" si="31"/>
        <v>9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0</v>
      </c>
      <c r="AF31" s="567">
        <v>4</v>
      </c>
      <c r="AG31" s="558">
        <v>0</v>
      </c>
      <c r="AH31" s="548">
        <v>3</v>
      </c>
      <c r="AI31" s="547">
        <v>3</v>
      </c>
      <c r="AJ31" s="567">
        <v>2</v>
      </c>
      <c r="AK31" s="558">
        <v>0</v>
      </c>
      <c r="AL31" s="548">
        <v>0</v>
      </c>
      <c r="AM31" s="547">
        <v>0</v>
      </c>
      <c r="AN31" s="548">
        <v>0</v>
      </c>
      <c r="AO31" s="547">
        <v>0</v>
      </c>
      <c r="AP31" s="549">
        <v>0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114</v>
      </c>
      <c r="E33" s="563">
        <f t="shared" si="31"/>
        <v>67</v>
      </c>
      <c r="F33" s="564">
        <f t="shared" si="31"/>
        <v>47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0</v>
      </c>
      <c r="N33" s="25">
        <v>5</v>
      </c>
      <c r="O33" s="558">
        <v>3</v>
      </c>
      <c r="P33" s="548">
        <v>2</v>
      </c>
      <c r="Q33" s="558">
        <v>6</v>
      </c>
      <c r="R33" s="548">
        <v>4</v>
      </c>
      <c r="S33" s="558">
        <v>26</v>
      </c>
      <c r="T33" s="548">
        <v>6</v>
      </c>
      <c r="U33" s="558">
        <v>5</v>
      </c>
      <c r="V33" s="548">
        <v>7</v>
      </c>
      <c r="W33" s="547">
        <v>10</v>
      </c>
      <c r="X33" s="567">
        <v>16</v>
      </c>
      <c r="Y33" s="558">
        <v>17</v>
      </c>
      <c r="Z33" s="548">
        <v>4</v>
      </c>
      <c r="AA33" s="547">
        <v>0</v>
      </c>
      <c r="AB33" s="567">
        <v>0</v>
      </c>
      <c r="AC33" s="558">
        <v>0</v>
      </c>
      <c r="AD33" s="548">
        <v>2</v>
      </c>
      <c r="AE33" s="547">
        <v>0</v>
      </c>
      <c r="AF33" s="567">
        <v>0</v>
      </c>
      <c r="AG33" s="558">
        <v>0</v>
      </c>
      <c r="AH33" s="548">
        <v>0</v>
      </c>
      <c r="AI33" s="547">
        <v>0</v>
      </c>
      <c r="AJ33" s="567">
        <v>0</v>
      </c>
      <c r="AK33" s="558">
        <v>0</v>
      </c>
      <c r="AL33" s="548">
        <v>1</v>
      </c>
      <c r="AM33" s="547">
        <v>0</v>
      </c>
      <c r="AN33" s="548">
        <v>0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42</v>
      </c>
      <c r="AV33" s="559">
        <v>0</v>
      </c>
      <c r="AW33" s="559">
        <v>0</v>
      </c>
      <c r="AX33" s="25">
        <v>1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128</v>
      </c>
      <c r="E37" s="563">
        <f t="shared" si="32"/>
        <v>45</v>
      </c>
      <c r="F37" s="564">
        <f t="shared" si="32"/>
        <v>83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1</v>
      </c>
      <c r="V37" s="548">
        <v>0</v>
      </c>
      <c r="W37" s="547">
        <v>0</v>
      </c>
      <c r="X37" s="567">
        <v>0</v>
      </c>
      <c r="Y37" s="558">
        <v>8</v>
      </c>
      <c r="Z37" s="548">
        <v>6</v>
      </c>
      <c r="AA37" s="547">
        <v>10</v>
      </c>
      <c r="AB37" s="567">
        <v>9</v>
      </c>
      <c r="AC37" s="558">
        <v>7</v>
      </c>
      <c r="AD37" s="548">
        <v>14</v>
      </c>
      <c r="AE37" s="547">
        <v>3</v>
      </c>
      <c r="AF37" s="567">
        <v>22</v>
      </c>
      <c r="AG37" s="558">
        <v>2</v>
      </c>
      <c r="AH37" s="548">
        <v>16</v>
      </c>
      <c r="AI37" s="547">
        <v>5</v>
      </c>
      <c r="AJ37" s="567">
        <v>7</v>
      </c>
      <c r="AK37" s="558">
        <v>2</v>
      </c>
      <c r="AL37" s="548">
        <v>1</v>
      </c>
      <c r="AM37" s="547">
        <v>6</v>
      </c>
      <c r="AN37" s="548">
        <v>2</v>
      </c>
      <c r="AO37" s="547">
        <v>1</v>
      </c>
      <c r="AP37" s="549">
        <v>6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681" t="s">
        <v>64</v>
      </c>
      <c r="B39" s="1681"/>
      <c r="C39" s="1681"/>
      <c r="D39" s="845">
        <f>SUM(D21:D38)</f>
        <v>565</v>
      </c>
      <c r="E39" s="1055">
        <f>SUM(E21:E38)</f>
        <v>251</v>
      </c>
      <c r="F39" s="847">
        <f t="shared" ref="F39:AX39" si="34">SUM(F21:F38)</f>
        <v>314</v>
      </c>
      <c r="G39" s="845">
        <f t="shared" si="34"/>
        <v>0</v>
      </c>
      <c r="H39" s="847">
        <f t="shared" si="34"/>
        <v>0</v>
      </c>
      <c r="I39" s="845">
        <f t="shared" si="34"/>
        <v>0</v>
      </c>
      <c r="J39" s="847">
        <f t="shared" si="34"/>
        <v>0</v>
      </c>
      <c r="K39" s="845">
        <f t="shared" si="34"/>
        <v>3</v>
      </c>
      <c r="L39" s="847">
        <f t="shared" si="34"/>
        <v>1</v>
      </c>
      <c r="M39" s="845">
        <f t="shared" si="34"/>
        <v>0</v>
      </c>
      <c r="N39" s="847">
        <f t="shared" si="34"/>
        <v>7</v>
      </c>
      <c r="O39" s="845">
        <f t="shared" si="34"/>
        <v>5</v>
      </c>
      <c r="P39" s="847">
        <f t="shared" si="34"/>
        <v>4</v>
      </c>
      <c r="Q39" s="845">
        <f t="shared" si="34"/>
        <v>8</v>
      </c>
      <c r="R39" s="847">
        <f t="shared" si="34"/>
        <v>4</v>
      </c>
      <c r="S39" s="845">
        <f t="shared" si="34"/>
        <v>30</v>
      </c>
      <c r="T39" s="847">
        <f t="shared" si="34"/>
        <v>9</v>
      </c>
      <c r="U39" s="845">
        <f t="shared" si="34"/>
        <v>10</v>
      </c>
      <c r="V39" s="847">
        <f t="shared" si="34"/>
        <v>7</v>
      </c>
      <c r="W39" s="845">
        <f t="shared" si="34"/>
        <v>17</v>
      </c>
      <c r="X39" s="847">
        <f t="shared" si="34"/>
        <v>25</v>
      </c>
      <c r="Y39" s="845">
        <f t="shared" si="34"/>
        <v>67</v>
      </c>
      <c r="Z39" s="847">
        <f t="shared" si="34"/>
        <v>41</v>
      </c>
      <c r="AA39" s="845">
        <f t="shared" si="34"/>
        <v>35</v>
      </c>
      <c r="AB39" s="847">
        <f t="shared" si="34"/>
        <v>45</v>
      </c>
      <c r="AC39" s="845">
        <f t="shared" si="34"/>
        <v>17</v>
      </c>
      <c r="AD39" s="847">
        <f t="shared" si="34"/>
        <v>35</v>
      </c>
      <c r="AE39" s="845">
        <f t="shared" si="34"/>
        <v>9</v>
      </c>
      <c r="AF39" s="847">
        <f t="shared" si="34"/>
        <v>44</v>
      </c>
      <c r="AG39" s="845">
        <f t="shared" si="34"/>
        <v>7</v>
      </c>
      <c r="AH39" s="847">
        <f t="shared" si="34"/>
        <v>37</v>
      </c>
      <c r="AI39" s="845">
        <f t="shared" si="34"/>
        <v>18</v>
      </c>
      <c r="AJ39" s="847">
        <f t="shared" si="34"/>
        <v>17</v>
      </c>
      <c r="AK39" s="845">
        <f t="shared" si="34"/>
        <v>5</v>
      </c>
      <c r="AL39" s="847">
        <f t="shared" si="34"/>
        <v>9</v>
      </c>
      <c r="AM39" s="845">
        <f t="shared" si="34"/>
        <v>15</v>
      </c>
      <c r="AN39" s="847">
        <f t="shared" si="34"/>
        <v>11</v>
      </c>
      <c r="AO39" s="845">
        <f t="shared" si="34"/>
        <v>5</v>
      </c>
      <c r="AP39" s="847">
        <f t="shared" si="34"/>
        <v>18</v>
      </c>
      <c r="AQ39" s="845">
        <f t="shared" si="34"/>
        <v>0</v>
      </c>
      <c r="AR39" s="847">
        <f t="shared" si="34"/>
        <v>1</v>
      </c>
      <c r="AS39" s="845">
        <f t="shared" si="34"/>
        <v>1</v>
      </c>
      <c r="AT39" s="847">
        <f t="shared" si="34"/>
        <v>111</v>
      </c>
      <c r="AU39" s="845">
        <f t="shared" si="34"/>
        <v>62</v>
      </c>
      <c r="AV39" s="847">
        <f t="shared" si="34"/>
        <v>0</v>
      </c>
      <c r="AW39" s="845">
        <f t="shared" si="34"/>
        <v>0</v>
      </c>
      <c r="AX39" s="847">
        <f t="shared" si="34"/>
        <v>1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573" t="s">
        <v>66</v>
      </c>
      <c r="B41" s="1360"/>
      <c r="C41" s="1360"/>
      <c r="D41" s="1573" t="s">
        <v>67</v>
      </c>
      <c r="E41" s="1360"/>
      <c r="F41" s="1306"/>
      <c r="G41" s="1668" t="s">
        <v>5</v>
      </c>
      <c r="H41" s="1553"/>
      <c r="I41" s="1553"/>
      <c r="J41" s="1553"/>
      <c r="K41" s="1553"/>
      <c r="L41" s="1553"/>
      <c r="M41" s="1553"/>
      <c r="N41" s="1553"/>
      <c r="O41" s="1553"/>
      <c r="P41" s="1553"/>
      <c r="Q41" s="1553"/>
      <c r="R41" s="1553"/>
      <c r="S41" s="1553"/>
      <c r="T41" s="1553"/>
      <c r="U41" s="1553"/>
      <c r="V41" s="1553"/>
      <c r="W41" s="1553"/>
      <c r="X41" s="1553"/>
      <c r="Y41" s="1553"/>
      <c r="Z41" s="1553"/>
      <c r="AA41" s="1553"/>
      <c r="AB41" s="1553"/>
      <c r="AC41" s="1553"/>
      <c r="AD41" s="1553"/>
      <c r="AE41" s="1553"/>
      <c r="AF41" s="1553"/>
      <c r="AG41" s="1553"/>
      <c r="AH41" s="1553"/>
      <c r="AI41" s="1553"/>
      <c r="AJ41" s="1553"/>
      <c r="AK41" s="1553"/>
      <c r="AL41" s="1553"/>
      <c r="AM41" s="1553"/>
      <c r="AN41" s="1553"/>
      <c r="AO41" s="1553"/>
      <c r="AP41" s="1669"/>
      <c r="AQ41" s="1555" t="s">
        <v>6</v>
      </c>
      <c r="AR41" s="1580" t="s">
        <v>68</v>
      </c>
      <c r="AS41" s="1580" t="s">
        <v>8</v>
      </c>
      <c r="AT41" s="1580" t="s">
        <v>9</v>
      </c>
      <c r="AU41" s="1580" t="s">
        <v>69</v>
      </c>
      <c r="AV41" s="1580" t="s">
        <v>13</v>
      </c>
      <c r="AW41" s="1580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75" t="s">
        <v>14</v>
      </c>
      <c r="H42" s="1550"/>
      <c r="I42" s="1668" t="s">
        <v>15</v>
      </c>
      <c r="J42" s="1546"/>
      <c r="K42" s="1553" t="s">
        <v>16</v>
      </c>
      <c r="L42" s="1546"/>
      <c r="M42" s="1668" t="s">
        <v>17</v>
      </c>
      <c r="N42" s="1546"/>
      <c r="O42" s="1668" t="s">
        <v>18</v>
      </c>
      <c r="P42" s="1546"/>
      <c r="Q42" s="1668" t="s">
        <v>19</v>
      </c>
      <c r="R42" s="1546"/>
      <c r="S42" s="1668" t="s">
        <v>20</v>
      </c>
      <c r="T42" s="1546"/>
      <c r="U42" s="1668" t="s">
        <v>21</v>
      </c>
      <c r="V42" s="1546"/>
      <c r="W42" s="1668" t="s">
        <v>22</v>
      </c>
      <c r="X42" s="1546"/>
      <c r="Y42" s="1668" t="s">
        <v>23</v>
      </c>
      <c r="Z42" s="1550"/>
      <c r="AA42" s="1668" t="s">
        <v>24</v>
      </c>
      <c r="AB42" s="1550"/>
      <c r="AC42" s="1668" t="s">
        <v>25</v>
      </c>
      <c r="AD42" s="1550"/>
      <c r="AE42" s="1668" t="s">
        <v>26</v>
      </c>
      <c r="AF42" s="1550"/>
      <c r="AG42" s="1668" t="s">
        <v>27</v>
      </c>
      <c r="AH42" s="1550"/>
      <c r="AI42" s="1668" t="s">
        <v>28</v>
      </c>
      <c r="AJ42" s="1550"/>
      <c r="AK42" s="1668" t="s">
        <v>29</v>
      </c>
      <c r="AL42" s="1550"/>
      <c r="AM42" s="1668" t="s">
        <v>30</v>
      </c>
      <c r="AN42" s="1550"/>
      <c r="AO42" s="1668" t="s">
        <v>31</v>
      </c>
      <c r="AP42" s="1677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829" t="s">
        <v>32</v>
      </c>
      <c r="E43" s="830" t="s">
        <v>33</v>
      </c>
      <c r="F43" s="828" t="s">
        <v>34</v>
      </c>
      <c r="G43" s="829" t="s">
        <v>33</v>
      </c>
      <c r="H43" s="828" t="s">
        <v>34</v>
      </c>
      <c r="I43" s="829" t="s">
        <v>33</v>
      </c>
      <c r="J43" s="828" t="s">
        <v>34</v>
      </c>
      <c r="K43" s="1053" t="s">
        <v>33</v>
      </c>
      <c r="L43" s="828" t="s">
        <v>34</v>
      </c>
      <c r="M43" s="830" t="s">
        <v>33</v>
      </c>
      <c r="N43" s="828" t="s">
        <v>34</v>
      </c>
      <c r="O43" s="830" t="s">
        <v>33</v>
      </c>
      <c r="P43" s="828" t="s">
        <v>34</v>
      </c>
      <c r="Q43" s="830" t="s">
        <v>33</v>
      </c>
      <c r="R43" s="828" t="s">
        <v>34</v>
      </c>
      <c r="S43" s="830" t="s">
        <v>33</v>
      </c>
      <c r="T43" s="828" t="s">
        <v>34</v>
      </c>
      <c r="U43" s="1050" t="s">
        <v>33</v>
      </c>
      <c r="V43" s="827" t="s">
        <v>34</v>
      </c>
      <c r="W43" s="1050" t="s">
        <v>33</v>
      </c>
      <c r="X43" s="827" t="s">
        <v>34</v>
      </c>
      <c r="Y43" s="832" t="s">
        <v>33</v>
      </c>
      <c r="Z43" s="827" t="s">
        <v>34</v>
      </c>
      <c r="AA43" s="832" t="s">
        <v>33</v>
      </c>
      <c r="AB43" s="827" t="s">
        <v>34</v>
      </c>
      <c r="AC43" s="832" t="s">
        <v>33</v>
      </c>
      <c r="AD43" s="827" t="s">
        <v>34</v>
      </c>
      <c r="AE43" s="832" t="s">
        <v>33</v>
      </c>
      <c r="AF43" s="827" t="s">
        <v>34</v>
      </c>
      <c r="AG43" s="832" t="s">
        <v>33</v>
      </c>
      <c r="AH43" s="827" t="s">
        <v>34</v>
      </c>
      <c r="AI43" s="832" t="s">
        <v>33</v>
      </c>
      <c r="AJ43" s="827" t="s">
        <v>34</v>
      </c>
      <c r="AK43" s="832" t="s">
        <v>33</v>
      </c>
      <c r="AL43" s="827" t="s">
        <v>34</v>
      </c>
      <c r="AM43" s="832" t="s">
        <v>33</v>
      </c>
      <c r="AN43" s="827" t="s">
        <v>34</v>
      </c>
      <c r="AO43" s="832" t="s">
        <v>33</v>
      </c>
      <c r="AP43" s="1051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82"/>
      <c r="D44" s="692">
        <f t="shared" ref="D44:D62" si="35">SUM(E44+F44)</f>
        <v>0</v>
      </c>
      <c r="E44" s="67">
        <f>+S44+Y44+AA44+AC44+AE44+AG44+AI44+AK44+AM44+AO44</f>
        <v>0</v>
      </c>
      <c r="F44" s="812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848"/>
      <c r="AB44" s="71"/>
      <c r="AC44" s="694"/>
      <c r="AD44" s="71"/>
      <c r="AE44" s="848"/>
      <c r="AF44" s="71"/>
      <c r="AG44" s="693"/>
      <c r="AH44" s="71"/>
      <c r="AI44" s="693"/>
      <c r="AJ44" s="71"/>
      <c r="AK44" s="848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850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1</v>
      </c>
      <c r="E48" s="77">
        <f>SUM(G48+I48+K48+M48+O48+Q48+S48+U48+W48+Y48+AA48+AC48+AE48+AG48+AI48+AK48+AM48+AO48)</f>
        <v>0</v>
      </c>
      <c r="F48" s="89">
        <f>SUM(H48+J48+L48+N48+P48+R48+T48+V48+X48+Z48+AB48+AD48+AF48+AH48+AJ48+AL48+AN48+AP48)</f>
        <v>1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0</v>
      </c>
      <c r="AG48" s="576">
        <v>0</v>
      </c>
      <c r="AH48" s="90">
        <v>0</v>
      </c>
      <c r="AI48" s="576">
        <v>0</v>
      </c>
      <c r="AJ48" s="88">
        <v>0</v>
      </c>
      <c r="AK48" s="578">
        <v>0</v>
      </c>
      <c r="AL48" s="90">
        <v>0</v>
      </c>
      <c r="AM48" s="576">
        <v>0</v>
      </c>
      <c r="AN48" s="88">
        <v>0</v>
      </c>
      <c r="AO48" s="578">
        <v>0</v>
      </c>
      <c r="AP48" s="580">
        <v>1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4</v>
      </c>
      <c r="E49" s="77">
        <f>SUM(G49+I49+K49+M49+O49+Q49+S49+U49+W49+Y49+AA49+AC49+AE49+AG49+AI49+AK49+AM49+AO49)</f>
        <v>0</v>
      </c>
      <c r="F49" s="89">
        <f>SUM(H49+J49+L49+N49+P49+R49+T49+V49+X49+Z49+AB49+AD49+AF49+AH49+AJ49+AL49+AN49+AP49)</f>
        <v>4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0</v>
      </c>
      <c r="AF49" s="96">
        <v>3</v>
      </c>
      <c r="AG49" s="93">
        <v>0</v>
      </c>
      <c r="AH49" s="96">
        <v>0</v>
      </c>
      <c r="AI49" s="93">
        <v>0</v>
      </c>
      <c r="AJ49" s="94">
        <v>0</v>
      </c>
      <c r="AK49" s="624">
        <v>0</v>
      </c>
      <c r="AL49" s="98">
        <v>0</v>
      </c>
      <c r="AM49" s="93">
        <v>0</v>
      </c>
      <c r="AN49" s="94">
        <v>1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680" t="s">
        <v>76</v>
      </c>
      <c r="B50" s="1613"/>
      <c r="C50" s="1614"/>
      <c r="D50" s="851">
        <f t="shared" si="35"/>
        <v>0</v>
      </c>
      <c r="E50" s="852">
        <f>+G50+I50+K50+M50+O50+Q50+S50+U50+W50+Y50+AA50+AC50+AE50+AG50+AI50+AK50+AM50+AO50</f>
        <v>0</v>
      </c>
      <c r="F50" s="853">
        <f>+H50+J50+L50+N50+P50+R50+T50+V50+X50+Z50+AB50+AD50+AF50+AH50+AJ50+AL50+AN50+AP50</f>
        <v>0</v>
      </c>
      <c r="G50" s="854"/>
      <c r="H50" s="855"/>
      <c r="I50" s="854"/>
      <c r="J50" s="856"/>
      <c r="K50" s="854"/>
      <c r="L50" s="855"/>
      <c r="M50" s="854"/>
      <c r="N50" s="855"/>
      <c r="O50" s="854"/>
      <c r="P50" s="855"/>
      <c r="Q50" s="854"/>
      <c r="R50" s="857"/>
      <c r="S50" s="854"/>
      <c r="T50" s="857"/>
      <c r="U50" s="854"/>
      <c r="V50" s="857"/>
      <c r="W50" s="854"/>
      <c r="X50" s="857"/>
      <c r="Y50" s="854"/>
      <c r="Z50" s="857"/>
      <c r="AA50" s="854"/>
      <c r="AB50" s="857"/>
      <c r="AC50" s="1056"/>
      <c r="AD50" s="857"/>
      <c r="AE50" s="1057"/>
      <c r="AF50" s="857"/>
      <c r="AG50" s="854"/>
      <c r="AH50" s="857"/>
      <c r="AI50" s="854"/>
      <c r="AJ50" s="857"/>
      <c r="AK50" s="854"/>
      <c r="AL50" s="857"/>
      <c r="AM50" s="1056"/>
      <c r="AN50" s="857"/>
      <c r="AO50" s="856"/>
      <c r="AP50" s="860"/>
      <c r="AQ50" s="861"/>
      <c r="AR50" s="862"/>
      <c r="AS50" s="862"/>
      <c r="AT50" s="862"/>
      <c r="AU50" s="862"/>
      <c r="AV50" s="862"/>
      <c r="AW50" s="862"/>
      <c r="AX50" s="85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615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681" t="s">
        <v>4</v>
      </c>
      <c r="B57" s="1681"/>
      <c r="C57" s="1681"/>
      <c r="D57" s="851">
        <f>SUM(D51:D56)</f>
        <v>0</v>
      </c>
      <c r="E57" s="1058">
        <f>SUM(E51:E56)</f>
        <v>0</v>
      </c>
      <c r="F57" s="853">
        <f>SUM(F51:F56)</f>
        <v>0</v>
      </c>
      <c r="G57" s="851">
        <f>SUM(G51:G56)</f>
        <v>0</v>
      </c>
      <c r="H57" s="1058">
        <f t="shared" ref="H57:AW57" si="56">SUM(H51:H56)</f>
        <v>0</v>
      </c>
      <c r="I57" s="851">
        <f t="shared" si="56"/>
        <v>0</v>
      </c>
      <c r="J57" s="1058">
        <f t="shared" si="56"/>
        <v>0</v>
      </c>
      <c r="K57" s="851">
        <f t="shared" si="56"/>
        <v>0</v>
      </c>
      <c r="L57" s="1058">
        <f t="shared" si="56"/>
        <v>0</v>
      </c>
      <c r="M57" s="851">
        <f t="shared" si="56"/>
        <v>0</v>
      </c>
      <c r="N57" s="1058">
        <f t="shared" si="56"/>
        <v>0</v>
      </c>
      <c r="O57" s="851">
        <f t="shared" si="56"/>
        <v>0</v>
      </c>
      <c r="P57" s="1058">
        <f t="shared" si="56"/>
        <v>0</v>
      </c>
      <c r="Q57" s="851">
        <f t="shared" si="56"/>
        <v>0</v>
      </c>
      <c r="R57" s="1058">
        <f t="shared" si="56"/>
        <v>0</v>
      </c>
      <c r="S57" s="851">
        <f t="shared" si="56"/>
        <v>0</v>
      </c>
      <c r="T57" s="1058">
        <f t="shared" si="56"/>
        <v>0</v>
      </c>
      <c r="U57" s="851">
        <f t="shared" si="56"/>
        <v>0</v>
      </c>
      <c r="V57" s="1058">
        <f t="shared" si="56"/>
        <v>0</v>
      </c>
      <c r="W57" s="851">
        <f t="shared" si="56"/>
        <v>0</v>
      </c>
      <c r="X57" s="1058">
        <f t="shared" si="56"/>
        <v>0</v>
      </c>
      <c r="Y57" s="851">
        <f>SUM(Y51:Y56)</f>
        <v>0</v>
      </c>
      <c r="Z57" s="1058">
        <f>SUM(Z51:Z56)</f>
        <v>0</v>
      </c>
      <c r="AA57" s="851">
        <f t="shared" si="56"/>
        <v>0</v>
      </c>
      <c r="AB57" s="1058">
        <f t="shared" si="56"/>
        <v>0</v>
      </c>
      <c r="AC57" s="851">
        <f t="shared" si="56"/>
        <v>0</v>
      </c>
      <c r="AD57" s="1058">
        <f t="shared" si="56"/>
        <v>0</v>
      </c>
      <c r="AE57" s="851">
        <f t="shared" si="56"/>
        <v>0</v>
      </c>
      <c r="AF57" s="1058">
        <f t="shared" si="56"/>
        <v>0</v>
      </c>
      <c r="AG57" s="851">
        <f t="shared" si="56"/>
        <v>0</v>
      </c>
      <c r="AH57" s="1058">
        <f t="shared" si="56"/>
        <v>0</v>
      </c>
      <c r="AI57" s="851">
        <f t="shared" si="56"/>
        <v>0</v>
      </c>
      <c r="AJ57" s="1058">
        <f t="shared" si="56"/>
        <v>0</v>
      </c>
      <c r="AK57" s="851">
        <f t="shared" si="56"/>
        <v>0</v>
      </c>
      <c r="AL57" s="1058">
        <f t="shared" si="56"/>
        <v>0</v>
      </c>
      <c r="AM57" s="851">
        <f t="shared" si="56"/>
        <v>0</v>
      </c>
      <c r="AN57" s="1058">
        <f t="shared" si="56"/>
        <v>0</v>
      </c>
      <c r="AO57" s="851">
        <f t="shared" si="56"/>
        <v>0</v>
      </c>
      <c r="AP57" s="864">
        <f t="shared" si="56"/>
        <v>0</v>
      </c>
      <c r="AQ57" s="865">
        <f t="shared" si="56"/>
        <v>0</v>
      </c>
      <c r="AR57" s="852">
        <f t="shared" si="56"/>
        <v>0</v>
      </c>
      <c r="AS57" s="852">
        <f t="shared" si="56"/>
        <v>0</v>
      </c>
      <c r="AT57" s="852">
        <f t="shared" si="56"/>
        <v>0</v>
      </c>
      <c r="AU57" s="852">
        <f t="shared" si="56"/>
        <v>0</v>
      </c>
      <c r="AV57" s="852">
        <f>SUM(AV51:AV56)</f>
        <v>0</v>
      </c>
      <c r="AW57" s="852">
        <f t="shared" si="56"/>
        <v>0</v>
      </c>
      <c r="AX57" s="853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850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68" t="s">
        <v>4</v>
      </c>
      <c r="B63" s="1553"/>
      <c r="C63" s="1308"/>
      <c r="D63" s="851">
        <f>SUM(D58:D62)</f>
        <v>0</v>
      </c>
      <c r="E63" s="852">
        <f>SUM(E58:E62)</f>
        <v>0</v>
      </c>
      <c r="F63" s="866">
        <f>SUM(F58:F62)</f>
        <v>0</v>
      </c>
      <c r="G63" s="851">
        <f t="shared" ref="G63:AX63" si="67">SUM(G58:G62)</f>
        <v>0</v>
      </c>
      <c r="H63" s="1058">
        <f t="shared" si="67"/>
        <v>0</v>
      </c>
      <c r="I63" s="851">
        <f t="shared" si="67"/>
        <v>0</v>
      </c>
      <c r="J63" s="1058">
        <f t="shared" si="67"/>
        <v>0</v>
      </c>
      <c r="K63" s="851">
        <f t="shared" si="67"/>
        <v>0</v>
      </c>
      <c r="L63" s="1058">
        <f t="shared" si="67"/>
        <v>0</v>
      </c>
      <c r="M63" s="851">
        <f t="shared" si="67"/>
        <v>0</v>
      </c>
      <c r="N63" s="1058">
        <f t="shared" si="67"/>
        <v>0</v>
      </c>
      <c r="O63" s="851">
        <f t="shared" si="67"/>
        <v>0</v>
      </c>
      <c r="P63" s="1058">
        <f t="shared" si="67"/>
        <v>0</v>
      </c>
      <c r="Q63" s="851">
        <f t="shared" si="67"/>
        <v>0</v>
      </c>
      <c r="R63" s="1058">
        <f t="shared" si="67"/>
        <v>0</v>
      </c>
      <c r="S63" s="851">
        <f t="shared" si="67"/>
        <v>0</v>
      </c>
      <c r="T63" s="866">
        <f t="shared" si="67"/>
        <v>0</v>
      </c>
      <c r="U63" s="851">
        <f t="shared" si="67"/>
        <v>0</v>
      </c>
      <c r="V63" s="1058">
        <f t="shared" si="67"/>
        <v>0</v>
      </c>
      <c r="W63" s="851">
        <f t="shared" si="67"/>
        <v>0</v>
      </c>
      <c r="X63" s="1058">
        <f t="shared" si="67"/>
        <v>0</v>
      </c>
      <c r="Y63" s="851">
        <f t="shared" si="67"/>
        <v>0</v>
      </c>
      <c r="Z63" s="1058">
        <f t="shared" si="67"/>
        <v>0</v>
      </c>
      <c r="AA63" s="851">
        <f t="shared" si="67"/>
        <v>0</v>
      </c>
      <c r="AB63" s="1058">
        <f t="shared" si="67"/>
        <v>0</v>
      </c>
      <c r="AC63" s="851">
        <f t="shared" si="67"/>
        <v>0</v>
      </c>
      <c r="AD63" s="1058">
        <f t="shared" si="67"/>
        <v>0</v>
      </c>
      <c r="AE63" s="851">
        <f t="shared" si="67"/>
        <v>0</v>
      </c>
      <c r="AF63" s="1058">
        <f t="shared" si="67"/>
        <v>0</v>
      </c>
      <c r="AG63" s="851">
        <f t="shared" si="67"/>
        <v>0</v>
      </c>
      <c r="AH63" s="1058">
        <f t="shared" si="67"/>
        <v>0</v>
      </c>
      <c r="AI63" s="851">
        <f t="shared" si="67"/>
        <v>0</v>
      </c>
      <c r="AJ63" s="1058">
        <f t="shared" si="67"/>
        <v>0</v>
      </c>
      <c r="AK63" s="851">
        <f t="shared" si="67"/>
        <v>0</v>
      </c>
      <c r="AL63" s="1058">
        <f t="shared" si="67"/>
        <v>0</v>
      </c>
      <c r="AM63" s="851">
        <f t="shared" si="67"/>
        <v>0</v>
      </c>
      <c r="AN63" s="1058">
        <f t="shared" si="67"/>
        <v>0</v>
      </c>
      <c r="AO63" s="851">
        <f t="shared" si="67"/>
        <v>0</v>
      </c>
      <c r="AP63" s="864">
        <f t="shared" si="67"/>
        <v>0</v>
      </c>
      <c r="AQ63" s="865">
        <f t="shared" si="67"/>
        <v>0</v>
      </c>
      <c r="AR63" s="852">
        <f t="shared" si="67"/>
        <v>0</v>
      </c>
      <c r="AS63" s="852">
        <f t="shared" si="67"/>
        <v>0</v>
      </c>
      <c r="AT63" s="852">
        <f t="shared" si="67"/>
        <v>0</v>
      </c>
      <c r="AU63" s="852">
        <f t="shared" si="67"/>
        <v>0</v>
      </c>
      <c r="AV63" s="852">
        <f>SUM(AV58:AV62)</f>
        <v>0</v>
      </c>
      <c r="AW63" s="852">
        <f t="shared" si="67"/>
        <v>0</v>
      </c>
      <c r="AX63" s="853">
        <f t="shared" si="67"/>
        <v>0</v>
      </c>
    </row>
    <row r="64" spans="1:100" ht="15" customHeight="1" x14ac:dyDescent="0.25">
      <c r="A64" s="1588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867"/>
      <c r="J64" s="149"/>
      <c r="K64" s="867"/>
      <c r="L64" s="149"/>
      <c r="M64" s="867"/>
      <c r="N64" s="149"/>
      <c r="O64" s="867"/>
      <c r="P64" s="149"/>
      <c r="Q64" s="867"/>
      <c r="R64" s="149"/>
      <c r="S64" s="151"/>
      <c r="T64" s="152"/>
      <c r="U64" s="867"/>
      <c r="V64" s="149"/>
      <c r="W64" s="867"/>
      <c r="X64" s="149"/>
      <c r="Y64" s="867"/>
      <c r="Z64" s="149"/>
      <c r="AA64" s="115"/>
      <c r="AB64" s="117"/>
      <c r="AC64" s="868"/>
      <c r="AD64" s="869"/>
      <c r="AE64" s="624"/>
      <c r="AF64" s="155"/>
      <c r="AG64" s="624"/>
      <c r="AH64" s="155"/>
      <c r="AI64" s="119"/>
      <c r="AJ64" s="117"/>
      <c r="AK64" s="115"/>
      <c r="AL64" s="117"/>
      <c r="AM64" s="868"/>
      <c r="AN64" s="869"/>
      <c r="AO64" s="119"/>
      <c r="AP64" s="72"/>
      <c r="AQ64" s="870"/>
      <c r="AR64" s="123"/>
      <c r="AS64" s="123"/>
      <c r="AT64" s="871"/>
      <c r="AU64" s="123"/>
      <c r="AV64" s="123"/>
      <c r="AW64" s="871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851">
        <f>SUM(D64:D66)</f>
        <v>0</v>
      </c>
      <c r="E67" s="852">
        <f>SUM(E64:E66)</f>
        <v>0</v>
      </c>
      <c r="F67" s="853">
        <f>SUM(F64:F66)</f>
        <v>0</v>
      </c>
      <c r="G67" s="1678"/>
      <c r="H67" s="1608"/>
      <c r="I67" s="1608"/>
      <c r="J67" s="1608"/>
      <c r="K67" s="1608"/>
      <c r="L67" s="1608"/>
      <c r="M67" s="1608"/>
      <c r="N67" s="1608"/>
      <c r="O67" s="1608"/>
      <c r="P67" s="1608"/>
      <c r="Q67" s="1608"/>
      <c r="R67" s="1608"/>
      <c r="S67" s="1608"/>
      <c r="T67" s="1608"/>
      <c r="U67" s="1608"/>
      <c r="V67" s="1608"/>
      <c r="W67" s="1608"/>
      <c r="X67" s="1608"/>
      <c r="Y67" s="1608"/>
      <c r="Z67" s="1609"/>
      <c r="AA67" s="851">
        <f t="shared" ref="AA67:AX67" si="78">SUM(AA64:AA66)</f>
        <v>0</v>
      </c>
      <c r="AB67" s="853">
        <f t="shared" si="78"/>
        <v>0</v>
      </c>
      <c r="AC67" s="851">
        <f t="shared" si="78"/>
        <v>0</v>
      </c>
      <c r="AD67" s="866">
        <f t="shared" si="78"/>
        <v>0</v>
      </c>
      <c r="AE67" s="1058">
        <f t="shared" si="78"/>
        <v>0</v>
      </c>
      <c r="AF67" s="866">
        <f t="shared" si="78"/>
        <v>0</v>
      </c>
      <c r="AG67" s="1058">
        <f t="shared" si="78"/>
        <v>0</v>
      </c>
      <c r="AH67" s="866">
        <f t="shared" si="78"/>
        <v>0</v>
      </c>
      <c r="AI67" s="1058">
        <f t="shared" si="78"/>
        <v>0</v>
      </c>
      <c r="AJ67" s="853">
        <f t="shared" si="78"/>
        <v>0</v>
      </c>
      <c r="AK67" s="851">
        <f t="shared" si="78"/>
        <v>0</v>
      </c>
      <c r="AL67" s="853">
        <f t="shared" si="78"/>
        <v>0</v>
      </c>
      <c r="AM67" s="851">
        <f t="shared" si="78"/>
        <v>0</v>
      </c>
      <c r="AN67" s="866">
        <f t="shared" si="78"/>
        <v>0</v>
      </c>
      <c r="AO67" s="1058">
        <f t="shared" si="78"/>
        <v>0</v>
      </c>
      <c r="AP67" s="864">
        <f t="shared" si="78"/>
        <v>0</v>
      </c>
      <c r="AQ67" s="865">
        <f t="shared" si="78"/>
        <v>0</v>
      </c>
      <c r="AR67" s="852">
        <f t="shared" si="78"/>
        <v>0</v>
      </c>
      <c r="AS67" s="852">
        <f t="shared" si="78"/>
        <v>0</v>
      </c>
      <c r="AT67" s="852">
        <f t="shared" si="78"/>
        <v>0</v>
      </c>
      <c r="AU67" s="852">
        <f t="shared" si="78"/>
        <v>0</v>
      </c>
      <c r="AV67" s="852">
        <f t="shared" si="78"/>
        <v>0</v>
      </c>
      <c r="AW67" s="852">
        <f t="shared" si="78"/>
        <v>0</v>
      </c>
      <c r="AX67" s="853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551" t="s">
        <v>92</v>
      </c>
      <c r="B69" s="1287"/>
      <c r="C69" s="1288"/>
      <c r="D69" s="1674" t="s">
        <v>93</v>
      </c>
      <c r="E69" s="1610"/>
      <c r="F69" s="1610"/>
      <c r="G69" s="1610"/>
      <c r="H69" s="1576"/>
      <c r="I69" s="1674" t="s">
        <v>94</v>
      </c>
      <c r="J69" s="1610"/>
      <c r="K69" s="1610"/>
      <c r="L69" s="1610"/>
      <c r="M69" s="1679"/>
      <c r="N69" s="1297" t="s">
        <v>95</v>
      </c>
    </row>
    <row r="70" spans="1:100" ht="22.5" customHeight="1" x14ac:dyDescent="0.25">
      <c r="A70" s="1292"/>
      <c r="B70" s="1293"/>
      <c r="C70" s="1294"/>
      <c r="D70" s="1059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059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606" t="s">
        <v>101</v>
      </c>
      <c r="B71" s="1460"/>
      <c r="C71" s="1460"/>
      <c r="D71" s="873">
        <f>SUM(E71:H71)</f>
        <v>40</v>
      </c>
      <c r="E71" s="874">
        <v>33</v>
      </c>
      <c r="F71" s="875">
        <v>7</v>
      </c>
      <c r="G71" s="875">
        <v>0</v>
      </c>
      <c r="H71" s="876">
        <v>0</v>
      </c>
      <c r="I71" s="170">
        <f>SUM(J71:M71)</f>
        <v>40</v>
      </c>
      <c r="J71" s="874">
        <v>33</v>
      </c>
      <c r="K71" s="875">
        <v>7</v>
      </c>
      <c r="L71" s="875">
        <v>0</v>
      </c>
      <c r="M71" s="877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40</v>
      </c>
      <c r="E72" s="175">
        <v>33</v>
      </c>
      <c r="F72" s="176">
        <v>7</v>
      </c>
      <c r="G72" s="176">
        <v>0</v>
      </c>
      <c r="H72" s="177">
        <v>0</v>
      </c>
      <c r="I72" s="114">
        <f>SUM(J72:M72)</f>
        <v>40</v>
      </c>
      <c r="J72" s="175">
        <v>33</v>
      </c>
      <c r="K72" s="176">
        <v>7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8</v>
      </c>
      <c r="E73" s="558">
        <v>3</v>
      </c>
      <c r="F73" s="559">
        <v>5</v>
      </c>
      <c r="G73" s="559">
        <v>0</v>
      </c>
      <c r="H73" s="548">
        <v>0</v>
      </c>
      <c r="I73" s="114">
        <f t="shared" ref="I73:I81" si="83">SUM(J73:M73)</f>
        <v>8</v>
      </c>
      <c r="J73" s="558">
        <v>3</v>
      </c>
      <c r="K73" s="559">
        <v>5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57</v>
      </c>
      <c r="E74" s="558">
        <v>33</v>
      </c>
      <c r="F74" s="559">
        <v>20</v>
      </c>
      <c r="G74" s="559">
        <v>0</v>
      </c>
      <c r="H74" s="548">
        <v>4</v>
      </c>
      <c r="I74" s="114">
        <f t="shared" si="83"/>
        <v>56</v>
      </c>
      <c r="J74" s="558">
        <v>32</v>
      </c>
      <c r="K74" s="559">
        <v>20</v>
      </c>
      <c r="L74" s="559">
        <v>0</v>
      </c>
      <c r="M74" s="549">
        <v>4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11</v>
      </c>
      <c r="E75" s="558">
        <v>8</v>
      </c>
      <c r="F75" s="559">
        <v>3</v>
      </c>
      <c r="G75" s="559">
        <v>0</v>
      </c>
      <c r="H75" s="548">
        <v>0</v>
      </c>
      <c r="I75" s="114">
        <f t="shared" si="83"/>
        <v>11</v>
      </c>
      <c r="J75" s="558">
        <v>8</v>
      </c>
      <c r="K75" s="559">
        <v>3</v>
      </c>
      <c r="L75" s="559">
        <v>0</v>
      </c>
      <c r="M75" s="549">
        <v>0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65</v>
      </c>
      <c r="E76" s="558">
        <v>62</v>
      </c>
      <c r="F76" s="559">
        <v>3</v>
      </c>
      <c r="G76" s="559">
        <v>0</v>
      </c>
      <c r="H76" s="548">
        <v>0</v>
      </c>
      <c r="I76" s="114">
        <f t="shared" si="83"/>
        <v>65</v>
      </c>
      <c r="J76" s="558">
        <v>62</v>
      </c>
      <c r="K76" s="559">
        <v>3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18</v>
      </c>
      <c r="E77" s="558">
        <v>13</v>
      </c>
      <c r="F77" s="559">
        <v>5</v>
      </c>
      <c r="G77" s="559">
        <v>0</v>
      </c>
      <c r="H77" s="548">
        <v>0</v>
      </c>
      <c r="I77" s="114">
        <f t="shared" si="83"/>
        <v>18</v>
      </c>
      <c r="J77" s="558">
        <v>13</v>
      </c>
      <c r="K77" s="559">
        <v>5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8</v>
      </c>
      <c r="E78" s="558">
        <v>7</v>
      </c>
      <c r="F78" s="559">
        <v>1</v>
      </c>
      <c r="G78" s="559">
        <v>0</v>
      </c>
      <c r="H78" s="548">
        <v>0</v>
      </c>
      <c r="I78" s="114">
        <f t="shared" si="83"/>
        <v>8</v>
      </c>
      <c r="J78" s="558">
        <v>7</v>
      </c>
      <c r="K78" s="559">
        <v>1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551" t="s">
        <v>114</v>
      </c>
      <c r="B83" s="1287"/>
      <c r="C83" s="1288"/>
      <c r="D83" s="1675" t="s">
        <v>115</v>
      </c>
      <c r="E83" s="1604"/>
      <c r="F83" s="1550"/>
    </row>
    <row r="84" spans="1:102" ht="15" customHeight="1" x14ac:dyDescent="0.25">
      <c r="A84" s="1292"/>
      <c r="B84" s="1293"/>
      <c r="C84" s="1294"/>
      <c r="D84" s="1060" t="s">
        <v>4</v>
      </c>
      <c r="E84" s="829" t="s">
        <v>33</v>
      </c>
      <c r="F84" s="879" t="s">
        <v>34</v>
      </c>
    </row>
    <row r="85" spans="1:102" ht="15" customHeight="1" x14ac:dyDescent="0.25">
      <c r="A85" s="1562" t="s">
        <v>116</v>
      </c>
      <c r="B85" s="1535" t="s">
        <v>117</v>
      </c>
      <c r="C85" s="1605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551" t="s">
        <v>4</v>
      </c>
      <c r="E88" s="1287"/>
      <c r="F88" s="1288"/>
      <c r="G88" s="1668" t="s">
        <v>5</v>
      </c>
      <c r="H88" s="1553"/>
      <c r="I88" s="1553"/>
      <c r="J88" s="1553"/>
      <c r="K88" s="1553"/>
      <c r="L88" s="1553"/>
      <c r="M88" s="1553"/>
      <c r="N88" s="1553"/>
      <c r="O88" s="1553"/>
      <c r="P88" s="1553"/>
      <c r="Q88" s="1553"/>
      <c r="R88" s="1553"/>
      <c r="S88" s="1553"/>
      <c r="T88" s="1553"/>
      <c r="U88" s="1553"/>
      <c r="V88" s="1553"/>
      <c r="W88" s="1553"/>
      <c r="X88" s="1553"/>
      <c r="Y88" s="1553"/>
      <c r="Z88" s="1553"/>
      <c r="AA88" s="1553"/>
      <c r="AB88" s="1553"/>
      <c r="AC88" s="1553"/>
      <c r="AD88" s="1553"/>
      <c r="AE88" s="1553"/>
      <c r="AF88" s="1553"/>
      <c r="AG88" s="1553"/>
      <c r="AH88" s="1553"/>
      <c r="AI88" s="1553"/>
      <c r="AJ88" s="1553"/>
      <c r="AK88" s="1553"/>
      <c r="AL88" s="1553"/>
      <c r="AM88" s="1553"/>
      <c r="AN88" s="1669"/>
      <c r="AO88" s="1596" t="s">
        <v>121</v>
      </c>
      <c r="AP88" s="1597" t="s">
        <v>44</v>
      </c>
      <c r="AQ88" s="1580" t="s">
        <v>122</v>
      </c>
      <c r="AR88" s="1580" t="s">
        <v>123</v>
      </c>
      <c r="AS88" s="1580" t="s">
        <v>124</v>
      </c>
      <c r="AT88" s="1592" t="s">
        <v>125</v>
      </c>
      <c r="AU88" s="1580" t="s">
        <v>12</v>
      </c>
      <c r="AV88" s="1580" t="s">
        <v>13</v>
      </c>
      <c r="AW88" s="1568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73" t="s">
        <v>127</v>
      </c>
      <c r="H89" s="1557"/>
      <c r="I89" s="1668" t="s">
        <v>16</v>
      </c>
      <c r="J89" s="1546"/>
      <c r="K89" s="1668" t="s">
        <v>17</v>
      </c>
      <c r="L89" s="1546"/>
      <c r="M89" s="1668" t="s">
        <v>18</v>
      </c>
      <c r="N89" s="1546"/>
      <c r="O89" s="1668" t="s">
        <v>19</v>
      </c>
      <c r="P89" s="1546"/>
      <c r="Q89" s="1668" t="s">
        <v>20</v>
      </c>
      <c r="R89" s="1546"/>
      <c r="S89" s="1668" t="s">
        <v>21</v>
      </c>
      <c r="T89" s="1546"/>
      <c r="U89" s="1553" t="s">
        <v>22</v>
      </c>
      <c r="V89" s="1546"/>
      <c r="W89" s="1668" t="s">
        <v>23</v>
      </c>
      <c r="X89" s="1550"/>
      <c r="Y89" s="1668" t="s">
        <v>24</v>
      </c>
      <c r="Z89" s="1550"/>
      <c r="AA89" s="1668" t="s">
        <v>25</v>
      </c>
      <c r="AB89" s="1550"/>
      <c r="AC89" s="1668" t="s">
        <v>26</v>
      </c>
      <c r="AD89" s="1550"/>
      <c r="AE89" s="1668" t="s">
        <v>27</v>
      </c>
      <c r="AF89" s="1550"/>
      <c r="AG89" s="1668" t="s">
        <v>28</v>
      </c>
      <c r="AH89" s="1550"/>
      <c r="AI89" s="1668" t="s">
        <v>29</v>
      </c>
      <c r="AJ89" s="1550"/>
      <c r="AK89" s="1553" t="s">
        <v>30</v>
      </c>
      <c r="AL89" s="1550"/>
      <c r="AM89" s="1668" t="s">
        <v>31</v>
      </c>
      <c r="AN89" s="1677"/>
      <c r="AO89" s="1596"/>
      <c r="AP89" s="1597"/>
      <c r="AQ89" s="1382"/>
      <c r="AR89" s="1382"/>
      <c r="AS89" s="1382"/>
      <c r="AT89" s="1592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832" t="s">
        <v>32</v>
      </c>
      <c r="E90" s="1052" t="s">
        <v>33</v>
      </c>
      <c r="F90" s="827" t="s">
        <v>34</v>
      </c>
      <c r="G90" s="832" t="s">
        <v>33</v>
      </c>
      <c r="H90" s="827" t="s">
        <v>34</v>
      </c>
      <c r="I90" s="832" t="s">
        <v>33</v>
      </c>
      <c r="J90" s="825" t="s">
        <v>34</v>
      </c>
      <c r="K90" s="832" t="s">
        <v>33</v>
      </c>
      <c r="L90" s="827" t="s">
        <v>34</v>
      </c>
      <c r="M90" s="832" t="s">
        <v>33</v>
      </c>
      <c r="N90" s="827" t="s">
        <v>34</v>
      </c>
      <c r="O90" s="1052" t="s">
        <v>33</v>
      </c>
      <c r="P90" s="827" t="s">
        <v>34</v>
      </c>
      <c r="Q90" s="1052" t="s">
        <v>33</v>
      </c>
      <c r="R90" s="827" t="s">
        <v>34</v>
      </c>
      <c r="S90" s="1052" t="s">
        <v>33</v>
      </c>
      <c r="T90" s="827" t="s">
        <v>34</v>
      </c>
      <c r="U90" s="1052" t="s">
        <v>33</v>
      </c>
      <c r="V90" s="827" t="s">
        <v>34</v>
      </c>
      <c r="W90" s="1052" t="s">
        <v>33</v>
      </c>
      <c r="X90" s="827" t="s">
        <v>34</v>
      </c>
      <c r="Y90" s="1052" t="s">
        <v>33</v>
      </c>
      <c r="Z90" s="827" t="s">
        <v>34</v>
      </c>
      <c r="AA90" s="1052" t="s">
        <v>33</v>
      </c>
      <c r="AB90" s="827" t="s">
        <v>34</v>
      </c>
      <c r="AC90" s="1052" t="s">
        <v>33</v>
      </c>
      <c r="AD90" s="827" t="s">
        <v>34</v>
      </c>
      <c r="AE90" s="1052" t="s">
        <v>33</v>
      </c>
      <c r="AF90" s="827" t="s">
        <v>34</v>
      </c>
      <c r="AG90" s="1052" t="s">
        <v>33</v>
      </c>
      <c r="AH90" s="827" t="s">
        <v>34</v>
      </c>
      <c r="AI90" s="1052" t="s">
        <v>33</v>
      </c>
      <c r="AJ90" s="827" t="s">
        <v>34</v>
      </c>
      <c r="AK90" s="1052" t="s">
        <v>33</v>
      </c>
      <c r="AL90" s="827" t="s">
        <v>34</v>
      </c>
      <c r="AM90" s="1052" t="s">
        <v>33</v>
      </c>
      <c r="AN90" s="1051" t="s">
        <v>34</v>
      </c>
      <c r="AO90" s="1596"/>
      <c r="AP90" s="1597"/>
      <c r="AQ90" s="1383"/>
      <c r="AR90" s="1383"/>
      <c r="AS90" s="1383"/>
      <c r="AT90" s="1592"/>
      <c r="AU90" s="1383"/>
      <c r="AV90" s="1383"/>
      <c r="AW90" s="1345"/>
      <c r="AX90" s="1300"/>
    </row>
    <row r="91" spans="1:102" ht="15" customHeight="1" x14ac:dyDescent="0.25">
      <c r="A91" s="1562" t="s">
        <v>128</v>
      </c>
      <c r="B91" s="1505" t="s">
        <v>129</v>
      </c>
      <c r="C91" s="1549"/>
      <c r="D91" s="698">
        <f>SUM(E91:F91)</f>
        <v>13</v>
      </c>
      <c r="E91" s="844">
        <f>SUM(G91+I91+K91+M91+O91+Q91+S91+U91+W91+Y91+AA91+AC91+AE91+AG91+AI91+AK91+AM91)</f>
        <v>10</v>
      </c>
      <c r="F91" s="45">
        <f>SUM(H91+J91+L91+N91+P91+R91+T91+V91+X91+Z91+AB91+AD91+AF91+AH91+AJ91+AL91+AN91)</f>
        <v>3</v>
      </c>
      <c r="G91" s="689">
        <v>2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834">
        <v>0</v>
      </c>
      <c r="P91" s="47">
        <v>0</v>
      </c>
      <c r="Q91" s="834">
        <v>0</v>
      </c>
      <c r="R91" s="47">
        <v>0</v>
      </c>
      <c r="S91" s="834">
        <v>0</v>
      </c>
      <c r="T91" s="47">
        <v>0</v>
      </c>
      <c r="U91" s="834">
        <v>0</v>
      </c>
      <c r="V91" s="47">
        <v>0</v>
      </c>
      <c r="W91" s="834">
        <v>2</v>
      </c>
      <c r="X91" s="47">
        <v>0</v>
      </c>
      <c r="Y91" s="834">
        <v>0</v>
      </c>
      <c r="Z91" s="47">
        <v>0</v>
      </c>
      <c r="AA91" s="834">
        <v>2</v>
      </c>
      <c r="AB91" s="47">
        <v>2</v>
      </c>
      <c r="AC91" s="834">
        <v>0</v>
      </c>
      <c r="AD91" s="47">
        <v>0</v>
      </c>
      <c r="AE91" s="834">
        <v>1</v>
      </c>
      <c r="AF91" s="47">
        <v>0</v>
      </c>
      <c r="AG91" s="834">
        <v>3</v>
      </c>
      <c r="AH91" s="47">
        <v>0</v>
      </c>
      <c r="AI91" s="834">
        <v>0</v>
      </c>
      <c r="AJ91" s="47">
        <v>0</v>
      </c>
      <c r="AK91" s="834">
        <v>0</v>
      </c>
      <c r="AL91" s="47">
        <v>0</v>
      </c>
      <c r="AM91" s="834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2</v>
      </c>
      <c r="AU91" s="52">
        <v>0</v>
      </c>
      <c r="AV91" s="52">
        <v>0</v>
      </c>
      <c r="AW91" s="52">
        <v>0</v>
      </c>
      <c r="AX91" s="880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3</v>
      </c>
      <c r="E94" s="563">
        <f>SUM(G94+I94+K94+M94+O94+Q94+S94+U94+W94+Y94+AA94+AC94+AE94+AG94+AI94+AK94+AM94)</f>
        <v>1</v>
      </c>
      <c r="F94" s="563">
        <f>SUM(H94+J94+L94+N94+P94+R94+T94+V94+X94+Z94+AB94+AD94+AF94+AH94+AJ94+AL94+AN94)</f>
        <v>2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1</v>
      </c>
      <c r="AC94" s="547">
        <v>0</v>
      </c>
      <c r="AD94" s="548">
        <v>1</v>
      </c>
      <c r="AE94" s="547">
        <v>0</v>
      </c>
      <c r="AF94" s="548">
        <v>0</v>
      </c>
      <c r="AG94" s="547">
        <v>0</v>
      </c>
      <c r="AH94" s="548">
        <v>0</v>
      </c>
      <c r="AI94" s="547">
        <v>1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625">
        <v>0</v>
      </c>
      <c r="P96" s="191">
        <v>0</v>
      </c>
      <c r="Q96" s="625">
        <v>0</v>
      </c>
      <c r="R96" s="191">
        <v>0</v>
      </c>
      <c r="S96" s="625">
        <v>0</v>
      </c>
      <c r="T96" s="191">
        <v>0</v>
      </c>
      <c r="U96" s="625">
        <v>0</v>
      </c>
      <c r="V96" s="191">
        <v>0</v>
      </c>
      <c r="W96" s="625">
        <v>0</v>
      </c>
      <c r="X96" s="191">
        <v>0</v>
      </c>
      <c r="Y96" s="625">
        <v>0</v>
      </c>
      <c r="Z96" s="191">
        <v>0</v>
      </c>
      <c r="AA96" s="625">
        <v>0</v>
      </c>
      <c r="AB96" s="191">
        <v>0</v>
      </c>
      <c r="AC96" s="625">
        <v>0</v>
      </c>
      <c r="AD96" s="191">
        <v>0</v>
      </c>
      <c r="AE96" s="625">
        <v>0</v>
      </c>
      <c r="AF96" s="191">
        <v>0</v>
      </c>
      <c r="AG96" s="625">
        <v>0</v>
      </c>
      <c r="AH96" s="191">
        <v>0</v>
      </c>
      <c r="AI96" s="625">
        <v>0</v>
      </c>
      <c r="AJ96" s="191">
        <v>0</v>
      </c>
      <c r="AK96" s="625">
        <v>0</v>
      </c>
      <c r="AL96" s="191">
        <v>0</v>
      </c>
      <c r="AM96" s="625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562" t="s">
        <v>133</v>
      </c>
      <c r="B97" s="1505" t="s">
        <v>129</v>
      </c>
      <c r="C97" s="1549"/>
      <c r="D97" s="698">
        <f t="shared" si="90"/>
        <v>24</v>
      </c>
      <c r="E97" s="844">
        <f t="shared" si="91"/>
        <v>23</v>
      </c>
      <c r="F97" s="844">
        <f t="shared" si="91"/>
        <v>1</v>
      </c>
      <c r="G97" s="689">
        <v>1</v>
      </c>
      <c r="H97" s="47">
        <v>0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834">
        <v>0</v>
      </c>
      <c r="P97" s="47">
        <v>0</v>
      </c>
      <c r="Q97" s="834">
        <v>1</v>
      </c>
      <c r="R97" s="47">
        <v>0</v>
      </c>
      <c r="S97" s="834">
        <v>0</v>
      </c>
      <c r="T97" s="47">
        <v>0</v>
      </c>
      <c r="U97" s="834">
        <v>0</v>
      </c>
      <c r="V97" s="47">
        <v>0</v>
      </c>
      <c r="W97" s="834">
        <v>2</v>
      </c>
      <c r="X97" s="47">
        <v>0</v>
      </c>
      <c r="Y97" s="834">
        <v>0</v>
      </c>
      <c r="Z97" s="47">
        <v>0</v>
      </c>
      <c r="AA97" s="834">
        <v>6</v>
      </c>
      <c r="AB97" s="47">
        <v>0</v>
      </c>
      <c r="AC97" s="834">
        <v>0</v>
      </c>
      <c r="AD97" s="47">
        <v>0</v>
      </c>
      <c r="AE97" s="834">
        <v>1</v>
      </c>
      <c r="AF97" s="47">
        <v>0</v>
      </c>
      <c r="AG97" s="834">
        <v>10</v>
      </c>
      <c r="AH97" s="47">
        <v>0</v>
      </c>
      <c r="AI97" s="834">
        <v>2</v>
      </c>
      <c r="AJ97" s="47">
        <v>0</v>
      </c>
      <c r="AK97" s="834">
        <v>0</v>
      </c>
      <c r="AL97" s="47">
        <v>0</v>
      </c>
      <c r="AM97" s="834">
        <v>0</v>
      </c>
      <c r="AN97" s="50">
        <v>1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2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14</v>
      </c>
      <c r="E103" s="15">
        <f t="shared" si="91"/>
        <v>10</v>
      </c>
      <c r="F103" s="16">
        <f t="shared" si="91"/>
        <v>4</v>
      </c>
      <c r="G103" s="17">
        <v>0</v>
      </c>
      <c r="H103" s="19">
        <v>0</v>
      </c>
      <c r="I103" s="17">
        <v>1</v>
      </c>
      <c r="J103" s="186">
        <v>0</v>
      </c>
      <c r="K103" s="17">
        <v>0</v>
      </c>
      <c r="L103" s="19">
        <v>2</v>
      </c>
      <c r="M103" s="17">
        <v>1</v>
      </c>
      <c r="N103" s="19">
        <v>0</v>
      </c>
      <c r="O103" s="187">
        <v>1</v>
      </c>
      <c r="P103" s="19">
        <v>0</v>
      </c>
      <c r="Q103" s="187">
        <v>0</v>
      </c>
      <c r="R103" s="19">
        <v>0</v>
      </c>
      <c r="S103" s="187">
        <v>0</v>
      </c>
      <c r="T103" s="19">
        <v>0</v>
      </c>
      <c r="U103" s="187">
        <v>3</v>
      </c>
      <c r="V103" s="19">
        <v>1</v>
      </c>
      <c r="W103" s="187">
        <v>3</v>
      </c>
      <c r="X103" s="19">
        <v>0</v>
      </c>
      <c r="Y103" s="187">
        <v>0</v>
      </c>
      <c r="Z103" s="19">
        <v>1</v>
      </c>
      <c r="AA103" s="187">
        <v>0</v>
      </c>
      <c r="AB103" s="19">
        <v>0</v>
      </c>
      <c r="AC103" s="187">
        <v>1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1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4</v>
      </c>
      <c r="E104" s="563">
        <f>SUM(Y104+AA104+AC104+AE104+AG104+AI104+AK104+AM104)</f>
        <v>3</v>
      </c>
      <c r="F104" s="564">
        <f>SUM(Z104+AB104+AD104+AF104+AH104+AJ104+AL104+AN104)</f>
        <v>1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1</v>
      </c>
      <c r="Z104" s="548">
        <v>0</v>
      </c>
      <c r="AA104" s="547">
        <v>1</v>
      </c>
      <c r="AB104" s="548">
        <v>0</v>
      </c>
      <c r="AC104" s="547">
        <v>1</v>
      </c>
      <c r="AD104" s="548">
        <v>1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70</v>
      </c>
      <c r="E105" s="563">
        <f>SUM(G105+I105+K105+M105+O105+Q105+S105+U105+W105+Y105)</f>
        <v>45</v>
      </c>
      <c r="F105" s="564">
        <f>SUM(H105+J105+L105+N105+P105+R105+T105+V105+X105+Z105)</f>
        <v>25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2</v>
      </c>
      <c r="V105" s="548">
        <v>4</v>
      </c>
      <c r="W105" s="547">
        <v>29</v>
      </c>
      <c r="X105" s="548">
        <v>17</v>
      </c>
      <c r="Y105" s="547">
        <v>14</v>
      </c>
      <c r="Z105" s="548">
        <v>4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35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19</v>
      </c>
      <c r="E106" s="563">
        <f t="shared" ref="E106:F109" si="105">SUM(G106+I106+K106+M106+O106+Q106+S106+U106+W106+Y106+AA106+AC106+AE106+AG106+AI106+AK106+AM106)</f>
        <v>7</v>
      </c>
      <c r="F106" s="564">
        <f t="shared" si="105"/>
        <v>12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3</v>
      </c>
      <c r="X106" s="548">
        <v>5</v>
      </c>
      <c r="Y106" s="547">
        <v>3</v>
      </c>
      <c r="Z106" s="548">
        <v>6</v>
      </c>
      <c r="AA106" s="547">
        <v>1</v>
      </c>
      <c r="AB106" s="548">
        <v>0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1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24</v>
      </c>
      <c r="E107" s="563">
        <f t="shared" si="105"/>
        <v>9</v>
      </c>
      <c r="F107" s="564">
        <f t="shared" si="105"/>
        <v>15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1</v>
      </c>
      <c r="X107" s="548">
        <v>0</v>
      </c>
      <c r="Y107" s="547">
        <v>6</v>
      </c>
      <c r="Z107" s="548">
        <v>4</v>
      </c>
      <c r="AA107" s="547">
        <v>0</v>
      </c>
      <c r="AB107" s="548">
        <v>2</v>
      </c>
      <c r="AC107" s="547">
        <v>1</v>
      </c>
      <c r="AD107" s="548">
        <v>0</v>
      </c>
      <c r="AE107" s="547">
        <v>0</v>
      </c>
      <c r="AF107" s="548">
        <v>3</v>
      </c>
      <c r="AG107" s="547">
        <v>1</v>
      </c>
      <c r="AH107" s="548">
        <v>3</v>
      </c>
      <c r="AI107" s="547">
        <v>0</v>
      </c>
      <c r="AJ107" s="548">
        <v>2</v>
      </c>
      <c r="AK107" s="547">
        <v>0</v>
      </c>
      <c r="AL107" s="548">
        <v>0</v>
      </c>
      <c r="AM107" s="547">
        <v>0</v>
      </c>
      <c r="AN107" s="549">
        <v>1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7</v>
      </c>
      <c r="E108" s="563">
        <f t="shared" si="105"/>
        <v>2</v>
      </c>
      <c r="F108" s="564">
        <f t="shared" si="105"/>
        <v>5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1</v>
      </c>
      <c r="W108" s="547">
        <v>0</v>
      </c>
      <c r="X108" s="548">
        <v>0</v>
      </c>
      <c r="Y108" s="547">
        <v>2</v>
      </c>
      <c r="Z108" s="548">
        <v>2</v>
      </c>
      <c r="AA108" s="547">
        <v>0</v>
      </c>
      <c r="AB108" s="548">
        <v>2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2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10</v>
      </c>
      <c r="E110" s="563">
        <f>SUM(Q110+S110+U110+W110+Y110+AA110+AC110+AE110+AG110+AI110+AK110+AM110)</f>
        <v>4</v>
      </c>
      <c r="F110" s="564">
        <f>SUM(R110+T110+V110+X110+Z110+AB110+AD110+AF110+AH110+AJ110+AL110+AN110)</f>
        <v>6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1</v>
      </c>
      <c r="Z110" s="548">
        <v>1</v>
      </c>
      <c r="AA110" s="547">
        <v>0</v>
      </c>
      <c r="AB110" s="548">
        <v>1</v>
      </c>
      <c r="AC110" s="547">
        <v>0</v>
      </c>
      <c r="AD110" s="548">
        <v>1</v>
      </c>
      <c r="AE110" s="547">
        <v>0</v>
      </c>
      <c r="AF110" s="548">
        <v>1</v>
      </c>
      <c r="AG110" s="547">
        <v>2</v>
      </c>
      <c r="AH110" s="548">
        <v>0</v>
      </c>
      <c r="AI110" s="547">
        <v>1</v>
      </c>
      <c r="AJ110" s="548">
        <v>0</v>
      </c>
      <c r="AK110" s="547">
        <v>0</v>
      </c>
      <c r="AL110" s="548">
        <v>0</v>
      </c>
      <c r="AM110" s="547">
        <v>0</v>
      </c>
      <c r="AN110" s="549">
        <v>2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12</v>
      </c>
      <c r="E111" s="563">
        <f t="shared" ref="E111:E114" si="107">SUM(Q111+S111+U111+W111+Y111+AA111+AC111+AE111+AG111+AI111+AK111+AM111)</f>
        <v>5</v>
      </c>
      <c r="F111" s="564">
        <f t="shared" ref="F111:F113" si="108">SUM(R111+T111+V111+X111+Z111+AB111+AD111+AF111+AH111+AJ111+AL111+AN111)</f>
        <v>7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1</v>
      </c>
      <c r="Z111" s="548">
        <v>1</v>
      </c>
      <c r="AA111" s="547">
        <v>2</v>
      </c>
      <c r="AB111" s="548">
        <v>0</v>
      </c>
      <c r="AC111" s="547">
        <v>0</v>
      </c>
      <c r="AD111" s="548">
        <v>2</v>
      </c>
      <c r="AE111" s="547">
        <v>0</v>
      </c>
      <c r="AF111" s="548">
        <v>2</v>
      </c>
      <c r="AG111" s="547">
        <v>0</v>
      </c>
      <c r="AH111" s="548">
        <v>1</v>
      </c>
      <c r="AI111" s="547">
        <v>0</v>
      </c>
      <c r="AJ111" s="548">
        <v>0</v>
      </c>
      <c r="AK111" s="547">
        <v>2</v>
      </c>
      <c r="AL111" s="548">
        <v>1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14</v>
      </c>
      <c r="E112" s="563">
        <f t="shared" si="107"/>
        <v>4</v>
      </c>
      <c r="F112" s="564">
        <f t="shared" si="108"/>
        <v>10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1</v>
      </c>
      <c r="X112" s="548">
        <v>0</v>
      </c>
      <c r="Y112" s="547">
        <v>1</v>
      </c>
      <c r="Z112" s="548">
        <v>2</v>
      </c>
      <c r="AA112" s="547">
        <v>2</v>
      </c>
      <c r="AB112" s="548">
        <v>3</v>
      </c>
      <c r="AC112" s="547">
        <v>0</v>
      </c>
      <c r="AD112" s="548">
        <v>4</v>
      </c>
      <c r="AE112" s="547">
        <v>0</v>
      </c>
      <c r="AF112" s="548">
        <v>0</v>
      </c>
      <c r="AG112" s="547">
        <v>0</v>
      </c>
      <c r="AH112" s="548">
        <v>1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>
        <v>0</v>
      </c>
      <c r="R113" s="548">
        <v>0</v>
      </c>
      <c r="S113" s="547">
        <v>0</v>
      </c>
      <c r="T113" s="548">
        <v>0</v>
      </c>
      <c r="U113" s="547">
        <v>0</v>
      </c>
      <c r="V113" s="548">
        <v>0</v>
      </c>
      <c r="W113" s="547">
        <v>0</v>
      </c>
      <c r="X113" s="548">
        <v>0</v>
      </c>
      <c r="Y113" s="547">
        <v>0</v>
      </c>
      <c r="Z113" s="548">
        <v>0</v>
      </c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19</v>
      </c>
      <c r="E119" s="563">
        <f>SUM(K119+M119+O119+Q119+S119+U119+W119+Y119+AA119+AC119+AE119+AG119+AI119+AK119+AM119)</f>
        <v>1</v>
      </c>
      <c r="F119" s="564">
        <f>SUM(L119+N119+P119+R119+T119+V119+X119+Z119+AB119+AD119+AF119+AH119+AJ119+AL119+AN119)</f>
        <v>18</v>
      </c>
      <c r="G119" s="590"/>
      <c r="H119" s="591"/>
      <c r="I119" s="590"/>
      <c r="J119" s="592"/>
      <c r="K119" s="558">
        <v>0</v>
      </c>
      <c r="L119" s="548">
        <v>0</v>
      </c>
      <c r="M119" s="558">
        <v>0</v>
      </c>
      <c r="N119" s="548">
        <v>0</v>
      </c>
      <c r="O119" s="547">
        <v>0</v>
      </c>
      <c r="P119" s="548">
        <v>0</v>
      </c>
      <c r="Q119" s="547">
        <v>0</v>
      </c>
      <c r="R119" s="548">
        <v>0</v>
      </c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1</v>
      </c>
      <c r="AA119" s="547">
        <v>0</v>
      </c>
      <c r="AB119" s="548">
        <v>2</v>
      </c>
      <c r="AC119" s="547">
        <v>0</v>
      </c>
      <c r="AD119" s="548">
        <v>2</v>
      </c>
      <c r="AE119" s="547">
        <v>0</v>
      </c>
      <c r="AF119" s="548">
        <v>0</v>
      </c>
      <c r="AG119" s="547">
        <v>0</v>
      </c>
      <c r="AH119" s="548">
        <v>6</v>
      </c>
      <c r="AI119" s="547">
        <v>0</v>
      </c>
      <c r="AJ119" s="548">
        <v>0</v>
      </c>
      <c r="AK119" s="547">
        <v>1</v>
      </c>
      <c r="AL119" s="548">
        <v>2</v>
      </c>
      <c r="AM119" s="547">
        <v>0</v>
      </c>
      <c r="AN119" s="549">
        <v>5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24</v>
      </c>
      <c r="E120" s="563">
        <f>SUM(G120+I120+K120+M120+O120+Q120+S120+U120+W120+Y120+AA120+AC120+AE120+AG120+AI120+AK120+AM120)</f>
        <v>9</v>
      </c>
      <c r="F120" s="564">
        <f>SUM(H120+J120+L120+N120+P120+R120+T120+V120+X120+Z120+AB120+AD120+AF120+AH120+AJ120+AL120+AN120)</f>
        <v>15</v>
      </c>
      <c r="G120" s="558"/>
      <c r="H120" s="548"/>
      <c r="I120" s="558"/>
      <c r="J120" s="567"/>
      <c r="K120" s="558">
        <v>0</v>
      </c>
      <c r="L120" s="548">
        <v>0</v>
      </c>
      <c r="M120" s="558">
        <v>0</v>
      </c>
      <c r="N120" s="548">
        <v>0</v>
      </c>
      <c r="O120" s="547">
        <v>0</v>
      </c>
      <c r="P120" s="548">
        <v>0</v>
      </c>
      <c r="Q120" s="547">
        <v>0</v>
      </c>
      <c r="R120" s="548">
        <v>0</v>
      </c>
      <c r="S120" s="547">
        <v>0</v>
      </c>
      <c r="T120" s="548">
        <v>0</v>
      </c>
      <c r="U120" s="547">
        <v>0</v>
      </c>
      <c r="V120" s="548">
        <v>0</v>
      </c>
      <c r="W120" s="547">
        <v>1</v>
      </c>
      <c r="X120" s="548">
        <v>0</v>
      </c>
      <c r="Y120" s="547">
        <v>6</v>
      </c>
      <c r="Z120" s="548">
        <v>4</v>
      </c>
      <c r="AA120" s="547">
        <v>0</v>
      </c>
      <c r="AB120" s="548">
        <v>2</v>
      </c>
      <c r="AC120" s="547">
        <v>1</v>
      </c>
      <c r="AD120" s="548">
        <v>0</v>
      </c>
      <c r="AE120" s="547">
        <v>0</v>
      </c>
      <c r="AF120" s="548">
        <v>3</v>
      </c>
      <c r="AG120" s="547">
        <v>1</v>
      </c>
      <c r="AH120" s="548">
        <v>3</v>
      </c>
      <c r="AI120" s="547">
        <v>0</v>
      </c>
      <c r="AJ120" s="548">
        <v>2</v>
      </c>
      <c r="AK120" s="547">
        <v>0</v>
      </c>
      <c r="AL120" s="548">
        <v>0</v>
      </c>
      <c r="AM120" s="547">
        <v>0</v>
      </c>
      <c r="AN120" s="549">
        <v>1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10</v>
      </c>
      <c r="E121" s="563">
        <f>SUM(Q121+S121+U121+W121+Y121+AA121+AC121+AE121+AG121+AI121+AK121+AM121)</f>
        <v>6</v>
      </c>
      <c r="F121" s="564">
        <f>SUM(R121+T121+V121+X121+Z121+AB121+AD121+AF121+AH121+AJ121+AL121+AN121)</f>
        <v>4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/>
      <c r="T121" s="548"/>
      <c r="U121" s="547"/>
      <c r="V121" s="548"/>
      <c r="W121" s="547"/>
      <c r="X121" s="548"/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0</v>
      </c>
      <c r="AE121" s="547">
        <v>0</v>
      </c>
      <c r="AF121" s="548">
        <v>0</v>
      </c>
      <c r="AG121" s="547">
        <v>0</v>
      </c>
      <c r="AH121" s="548">
        <v>4</v>
      </c>
      <c r="AI121" s="547">
        <v>0</v>
      </c>
      <c r="AJ121" s="548">
        <v>0</v>
      </c>
      <c r="AK121" s="547">
        <v>6</v>
      </c>
      <c r="AL121" s="548">
        <v>0</v>
      </c>
      <c r="AM121" s="547">
        <v>0</v>
      </c>
      <c r="AN121" s="549">
        <v>0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0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0</v>
      </c>
      <c r="E123" s="563">
        <f t="shared" ref="E123:F127" si="111">SUM(Y123+AA123+AC123+AE123+AG123+AI123+AK123+AM123)</f>
        <v>0</v>
      </c>
      <c r="F123" s="564">
        <f t="shared" si="111"/>
        <v>0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0</v>
      </c>
      <c r="AE123" s="547">
        <v>0</v>
      </c>
      <c r="AF123" s="548">
        <v>0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/>
      <c r="AQ123" s="559"/>
      <c r="AR123" s="559"/>
      <c r="AS123" s="559"/>
      <c r="AT123" s="559"/>
      <c r="AU123" s="559"/>
      <c r="AV123" s="559"/>
      <c r="AW123" s="559"/>
      <c r="AX123" s="25"/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6</v>
      </c>
      <c r="E124" s="563">
        <f t="shared" si="111"/>
        <v>1</v>
      </c>
      <c r="F124" s="564">
        <f t="shared" si="111"/>
        <v>5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3</v>
      </c>
      <c r="AE124" s="547">
        <v>0</v>
      </c>
      <c r="AF124" s="548">
        <v>1</v>
      </c>
      <c r="AG124" s="547">
        <v>0</v>
      </c>
      <c r="AH124" s="548">
        <v>0</v>
      </c>
      <c r="AI124" s="547">
        <v>1</v>
      </c>
      <c r="AJ124" s="548">
        <v>1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3</v>
      </c>
      <c r="E126" s="563">
        <f>SUM(Q126+S126+U126+W126+Y126+AA126+AC126+AE126+AG126+AI126+AK126+AM126)</f>
        <v>1</v>
      </c>
      <c r="F126" s="564">
        <f>SUM(R126+T126+V126+X126+Z126+AB126+AD126+AF126+AH126+AJ126+AL126+AN126)</f>
        <v>2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2</v>
      </c>
      <c r="AI126" s="547">
        <v>0</v>
      </c>
      <c r="AJ126" s="548">
        <v>0</v>
      </c>
      <c r="AK126" s="547">
        <v>1</v>
      </c>
      <c r="AL126" s="548">
        <v>0</v>
      </c>
      <c r="AM126" s="547">
        <v>0</v>
      </c>
      <c r="AN126" s="549">
        <v>0</v>
      </c>
      <c r="AO126" s="550"/>
      <c r="AP126" s="559">
        <v>0</v>
      </c>
      <c r="AQ126" s="559">
        <v>0</v>
      </c>
      <c r="AR126" s="602">
        <v>0</v>
      </c>
      <c r="AS126" s="559">
        <v>0</v>
      </c>
      <c r="AT126" s="559">
        <v>1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1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>
        <v>0</v>
      </c>
      <c r="H128" s="601">
        <v>0</v>
      </c>
      <c r="I128" s="600">
        <v>0</v>
      </c>
      <c r="J128" s="603">
        <v>0</v>
      </c>
      <c r="K128" s="600">
        <v>0</v>
      </c>
      <c r="L128" s="601">
        <v>0</v>
      </c>
      <c r="M128" s="600">
        <v>0</v>
      </c>
      <c r="N128" s="601">
        <v>0</v>
      </c>
      <c r="O128" s="604">
        <v>0</v>
      </c>
      <c r="P128" s="548">
        <v>0</v>
      </c>
      <c r="Q128" s="547">
        <v>0</v>
      </c>
      <c r="R128" s="548">
        <v>0</v>
      </c>
      <c r="S128" s="547">
        <v>0</v>
      </c>
      <c r="T128" s="601">
        <v>0</v>
      </c>
      <c r="U128" s="604">
        <v>0</v>
      </c>
      <c r="V128" s="548">
        <v>0</v>
      </c>
      <c r="W128" s="547">
        <v>0</v>
      </c>
      <c r="X128" s="548">
        <v>0</v>
      </c>
      <c r="Y128" s="547">
        <v>0</v>
      </c>
      <c r="Z128" s="548">
        <v>0</v>
      </c>
      <c r="AA128" s="547">
        <v>0</v>
      </c>
      <c r="AB128" s="548">
        <v>0</v>
      </c>
      <c r="AC128" s="547">
        <v>0</v>
      </c>
      <c r="AD128" s="548">
        <v>0</v>
      </c>
      <c r="AE128" s="547">
        <v>0</v>
      </c>
      <c r="AF128" s="548">
        <v>0</v>
      </c>
      <c r="AG128" s="547">
        <v>0</v>
      </c>
      <c r="AH128" s="548">
        <v>0</v>
      </c>
      <c r="AI128" s="547">
        <v>0</v>
      </c>
      <c r="AJ128" s="548">
        <v>0</v>
      </c>
      <c r="AK128" s="547">
        <v>0</v>
      </c>
      <c r="AL128" s="548">
        <v>0</v>
      </c>
      <c r="AM128" s="547">
        <v>0</v>
      </c>
      <c r="AN128" s="549">
        <v>0</v>
      </c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>
        <v>0</v>
      </c>
      <c r="H129" s="601">
        <v>0</v>
      </c>
      <c r="I129" s="600">
        <v>0</v>
      </c>
      <c r="J129" s="603">
        <v>0</v>
      </c>
      <c r="K129" s="600">
        <v>0</v>
      </c>
      <c r="L129" s="601">
        <v>0</v>
      </c>
      <c r="M129" s="600">
        <v>0</v>
      </c>
      <c r="N129" s="601">
        <v>0</v>
      </c>
      <c r="O129" s="604">
        <v>0</v>
      </c>
      <c r="P129" s="548">
        <v>0</v>
      </c>
      <c r="Q129" s="547">
        <v>0</v>
      </c>
      <c r="R129" s="548">
        <v>0</v>
      </c>
      <c r="S129" s="547">
        <v>0</v>
      </c>
      <c r="T129" s="601">
        <v>0</v>
      </c>
      <c r="U129" s="604">
        <v>0</v>
      </c>
      <c r="V129" s="548">
        <v>0</v>
      </c>
      <c r="W129" s="547">
        <v>0</v>
      </c>
      <c r="X129" s="548">
        <v>0</v>
      </c>
      <c r="Y129" s="547">
        <v>0</v>
      </c>
      <c r="Z129" s="548">
        <v>0</v>
      </c>
      <c r="AA129" s="547">
        <v>0</v>
      </c>
      <c r="AB129" s="548">
        <v>0</v>
      </c>
      <c r="AC129" s="547">
        <v>0</v>
      </c>
      <c r="AD129" s="548">
        <v>0</v>
      </c>
      <c r="AE129" s="547">
        <v>0</v>
      </c>
      <c r="AF129" s="548">
        <v>0</v>
      </c>
      <c r="AG129" s="547">
        <v>0</v>
      </c>
      <c r="AH129" s="548">
        <v>0</v>
      </c>
      <c r="AI129" s="547">
        <v>0</v>
      </c>
      <c r="AJ129" s="548">
        <v>0</v>
      </c>
      <c r="AK129" s="547">
        <v>0</v>
      </c>
      <c r="AL129" s="548">
        <v>0</v>
      </c>
      <c r="AM129" s="547">
        <v>0</v>
      </c>
      <c r="AN129" s="549">
        <v>0</v>
      </c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14</v>
      </c>
      <c r="E130" s="563">
        <f t="shared" si="114"/>
        <v>4</v>
      </c>
      <c r="F130" s="564">
        <f t="shared" si="115"/>
        <v>10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1</v>
      </c>
      <c r="X130" s="548">
        <v>0</v>
      </c>
      <c r="Y130" s="547">
        <v>0</v>
      </c>
      <c r="Z130" s="548">
        <v>0</v>
      </c>
      <c r="AA130" s="547">
        <v>1</v>
      </c>
      <c r="AB130" s="548">
        <v>0</v>
      </c>
      <c r="AC130" s="547">
        <v>0</v>
      </c>
      <c r="AD130" s="548">
        <v>0</v>
      </c>
      <c r="AE130" s="547">
        <v>1</v>
      </c>
      <c r="AF130" s="548">
        <v>0</v>
      </c>
      <c r="AG130" s="547">
        <v>0</v>
      </c>
      <c r="AH130" s="548">
        <v>8</v>
      </c>
      <c r="AI130" s="547">
        <v>1</v>
      </c>
      <c r="AJ130" s="548">
        <v>0</v>
      </c>
      <c r="AK130" s="547">
        <v>0</v>
      </c>
      <c r="AL130" s="548">
        <v>1</v>
      </c>
      <c r="AM130" s="547">
        <v>0</v>
      </c>
      <c r="AN130" s="549">
        <v>1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25</v>
      </c>
      <c r="E131" s="563">
        <f t="shared" si="114"/>
        <v>6</v>
      </c>
      <c r="F131" s="564">
        <f t="shared" si="115"/>
        <v>19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1</v>
      </c>
      <c r="X131" s="548">
        <v>2</v>
      </c>
      <c r="Y131" s="547">
        <v>0</v>
      </c>
      <c r="Z131" s="548">
        <v>2</v>
      </c>
      <c r="AA131" s="547">
        <v>0</v>
      </c>
      <c r="AB131" s="548">
        <v>1</v>
      </c>
      <c r="AC131" s="547">
        <v>0</v>
      </c>
      <c r="AD131" s="548">
        <v>1</v>
      </c>
      <c r="AE131" s="547">
        <v>1</v>
      </c>
      <c r="AF131" s="548">
        <v>4</v>
      </c>
      <c r="AG131" s="547">
        <v>0</v>
      </c>
      <c r="AH131" s="548">
        <v>3</v>
      </c>
      <c r="AI131" s="547">
        <v>0</v>
      </c>
      <c r="AJ131" s="548">
        <v>3</v>
      </c>
      <c r="AK131" s="547">
        <v>2</v>
      </c>
      <c r="AL131" s="548">
        <v>1</v>
      </c>
      <c r="AM131" s="547">
        <v>2</v>
      </c>
      <c r="AN131" s="549">
        <v>2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>
        <v>0</v>
      </c>
      <c r="H132" s="601">
        <v>0</v>
      </c>
      <c r="I132" s="600">
        <v>0</v>
      </c>
      <c r="J132" s="603">
        <v>0</v>
      </c>
      <c r="K132" s="600">
        <v>0</v>
      </c>
      <c r="L132" s="601">
        <v>0</v>
      </c>
      <c r="M132" s="600">
        <v>0</v>
      </c>
      <c r="N132" s="601">
        <v>0</v>
      </c>
      <c r="O132" s="604">
        <v>0</v>
      </c>
      <c r="P132" s="548">
        <v>0</v>
      </c>
      <c r="Q132" s="547">
        <v>0</v>
      </c>
      <c r="R132" s="548">
        <v>0</v>
      </c>
      <c r="S132" s="547">
        <v>0</v>
      </c>
      <c r="T132" s="601">
        <v>0</v>
      </c>
      <c r="U132" s="604">
        <v>0</v>
      </c>
      <c r="V132" s="548">
        <v>0</v>
      </c>
      <c r="W132" s="547">
        <v>0</v>
      </c>
      <c r="X132" s="548">
        <v>0</v>
      </c>
      <c r="Y132" s="547">
        <v>0</v>
      </c>
      <c r="Z132" s="548">
        <v>0</v>
      </c>
      <c r="AA132" s="547">
        <v>0</v>
      </c>
      <c r="AB132" s="548">
        <v>0</v>
      </c>
      <c r="AC132" s="547">
        <v>0</v>
      </c>
      <c r="AD132" s="548">
        <v>0</v>
      </c>
      <c r="AE132" s="547">
        <v>0</v>
      </c>
      <c r="AF132" s="548">
        <v>0</v>
      </c>
      <c r="AG132" s="547">
        <v>0</v>
      </c>
      <c r="AH132" s="548">
        <v>0</v>
      </c>
      <c r="AI132" s="547">
        <v>0</v>
      </c>
      <c r="AJ132" s="548">
        <v>0</v>
      </c>
      <c r="AK132" s="547">
        <v>0</v>
      </c>
      <c r="AL132" s="548">
        <v>0</v>
      </c>
      <c r="AM132" s="547">
        <v>0</v>
      </c>
      <c r="AN132" s="549">
        <v>0</v>
      </c>
      <c r="AO132" s="550">
        <v>0</v>
      </c>
      <c r="AP132" s="602">
        <v>0</v>
      </c>
      <c r="AQ132" s="602">
        <v>0</v>
      </c>
      <c r="AR132" s="602">
        <v>0</v>
      </c>
      <c r="AS132" s="559">
        <v>0</v>
      </c>
      <c r="AT132" s="559">
        <v>0</v>
      </c>
      <c r="AU132" s="559">
        <v>0</v>
      </c>
      <c r="AV132" s="559">
        <v>0</v>
      </c>
      <c r="AW132" s="559">
        <v>0</v>
      </c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>
        <v>0</v>
      </c>
      <c r="H133" s="548">
        <v>0</v>
      </c>
      <c r="I133" s="558">
        <v>0</v>
      </c>
      <c r="J133" s="567">
        <v>0</v>
      </c>
      <c r="K133" s="558">
        <v>0</v>
      </c>
      <c r="L133" s="548">
        <v>0</v>
      </c>
      <c r="M133" s="558">
        <v>0</v>
      </c>
      <c r="N133" s="548">
        <v>0</v>
      </c>
      <c r="O133" s="547">
        <v>0</v>
      </c>
      <c r="P133" s="548">
        <v>0</v>
      </c>
      <c r="Q133" s="547">
        <v>0</v>
      </c>
      <c r="R133" s="548">
        <v>0</v>
      </c>
      <c r="S133" s="547">
        <v>0</v>
      </c>
      <c r="T133" s="548">
        <v>0</v>
      </c>
      <c r="U133" s="547">
        <v>0</v>
      </c>
      <c r="V133" s="548">
        <v>0</v>
      </c>
      <c r="W133" s="547">
        <v>0</v>
      </c>
      <c r="X133" s="548">
        <v>0</v>
      </c>
      <c r="Y133" s="547">
        <v>0</v>
      </c>
      <c r="Z133" s="548">
        <v>0</v>
      </c>
      <c r="AA133" s="547">
        <v>0</v>
      </c>
      <c r="AB133" s="548">
        <v>0</v>
      </c>
      <c r="AC133" s="547">
        <v>0</v>
      </c>
      <c r="AD133" s="548">
        <v>0</v>
      </c>
      <c r="AE133" s="547">
        <v>0</v>
      </c>
      <c r="AF133" s="548">
        <v>0</v>
      </c>
      <c r="AG133" s="547">
        <v>0</v>
      </c>
      <c r="AH133" s="548">
        <v>0</v>
      </c>
      <c r="AI133" s="547">
        <v>0</v>
      </c>
      <c r="AJ133" s="548">
        <v>0</v>
      </c>
      <c r="AK133" s="547">
        <v>0</v>
      </c>
      <c r="AL133" s="548">
        <v>0</v>
      </c>
      <c r="AM133" s="547">
        <v>0</v>
      </c>
      <c r="AN133" s="549">
        <v>0</v>
      </c>
      <c r="AO133" s="550">
        <v>0</v>
      </c>
      <c r="AP133" s="559">
        <v>0</v>
      </c>
      <c r="AQ133" s="559">
        <v>0</v>
      </c>
      <c r="AR133" s="559">
        <v>0</v>
      </c>
      <c r="AS133" s="559">
        <v>0</v>
      </c>
      <c r="AT133" s="559">
        <v>0</v>
      </c>
      <c r="AU133" s="559">
        <v>0</v>
      </c>
      <c r="AV133" s="559">
        <v>0</v>
      </c>
      <c r="AW133" s="559">
        <v>0</v>
      </c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>
        <v>0</v>
      </c>
      <c r="H134" s="548">
        <v>0</v>
      </c>
      <c r="I134" s="558">
        <v>0</v>
      </c>
      <c r="J134" s="567">
        <v>0</v>
      </c>
      <c r="K134" s="558">
        <v>0</v>
      </c>
      <c r="L134" s="548">
        <v>0</v>
      </c>
      <c r="M134" s="558">
        <v>0</v>
      </c>
      <c r="N134" s="548">
        <v>0</v>
      </c>
      <c r="O134" s="547">
        <v>0</v>
      </c>
      <c r="P134" s="548">
        <v>0</v>
      </c>
      <c r="Q134" s="547">
        <v>0</v>
      </c>
      <c r="R134" s="548">
        <v>0</v>
      </c>
      <c r="S134" s="547">
        <v>0</v>
      </c>
      <c r="T134" s="548">
        <v>0</v>
      </c>
      <c r="U134" s="547">
        <v>0</v>
      </c>
      <c r="V134" s="548">
        <v>0</v>
      </c>
      <c r="W134" s="547">
        <v>0</v>
      </c>
      <c r="X134" s="548">
        <v>0</v>
      </c>
      <c r="Y134" s="547">
        <v>0</v>
      </c>
      <c r="Z134" s="548">
        <v>0</v>
      </c>
      <c r="AA134" s="547">
        <v>0</v>
      </c>
      <c r="AB134" s="548">
        <v>0</v>
      </c>
      <c r="AC134" s="547">
        <v>0</v>
      </c>
      <c r="AD134" s="548">
        <v>0</v>
      </c>
      <c r="AE134" s="547">
        <v>0</v>
      </c>
      <c r="AF134" s="548">
        <v>0</v>
      </c>
      <c r="AG134" s="547">
        <v>0</v>
      </c>
      <c r="AH134" s="548">
        <v>0</v>
      </c>
      <c r="AI134" s="547">
        <v>0</v>
      </c>
      <c r="AJ134" s="548">
        <v>0</v>
      </c>
      <c r="AK134" s="547">
        <v>0</v>
      </c>
      <c r="AL134" s="548">
        <v>0</v>
      </c>
      <c r="AM134" s="547">
        <v>0</v>
      </c>
      <c r="AN134" s="549">
        <v>0</v>
      </c>
      <c r="AO134" s="550">
        <v>0</v>
      </c>
      <c r="AP134" s="559">
        <v>0</v>
      </c>
      <c r="AQ134" s="559">
        <v>0</v>
      </c>
      <c r="AR134" s="559">
        <v>0</v>
      </c>
      <c r="AS134" s="559">
        <v>0</v>
      </c>
      <c r="AT134" s="559">
        <v>0</v>
      </c>
      <c r="AU134" s="559">
        <v>0</v>
      </c>
      <c r="AV134" s="559">
        <v>0</v>
      </c>
      <c r="AW134" s="559">
        <v>0</v>
      </c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>
        <v>0</v>
      </c>
      <c r="H135" s="177">
        <v>0</v>
      </c>
      <c r="I135" s="175">
        <v>0</v>
      </c>
      <c r="J135" s="210">
        <v>0</v>
      </c>
      <c r="K135" s="175">
        <v>0</v>
      </c>
      <c r="L135" s="548">
        <v>0</v>
      </c>
      <c r="M135" s="558">
        <v>0</v>
      </c>
      <c r="N135" s="548">
        <v>0</v>
      </c>
      <c r="O135" s="547">
        <v>0</v>
      </c>
      <c r="P135" s="548">
        <v>0</v>
      </c>
      <c r="Q135" s="547">
        <v>0</v>
      </c>
      <c r="R135" s="548">
        <v>0</v>
      </c>
      <c r="S135" s="547">
        <v>0</v>
      </c>
      <c r="T135" s="548">
        <v>0</v>
      </c>
      <c r="U135" s="547">
        <v>0</v>
      </c>
      <c r="V135" s="548">
        <v>0</v>
      </c>
      <c r="W135" s="547">
        <v>0</v>
      </c>
      <c r="X135" s="548">
        <v>0</v>
      </c>
      <c r="Y135" s="547">
        <v>0</v>
      </c>
      <c r="Z135" s="548">
        <v>0</v>
      </c>
      <c r="AA135" s="547">
        <v>0</v>
      </c>
      <c r="AB135" s="548">
        <v>0</v>
      </c>
      <c r="AC135" s="547">
        <v>0</v>
      </c>
      <c r="AD135" s="548">
        <v>0</v>
      </c>
      <c r="AE135" s="547">
        <v>0</v>
      </c>
      <c r="AF135" s="548">
        <v>0</v>
      </c>
      <c r="AG135" s="547">
        <v>0</v>
      </c>
      <c r="AH135" s="548">
        <v>0</v>
      </c>
      <c r="AI135" s="547">
        <v>0</v>
      </c>
      <c r="AJ135" s="548">
        <v>0</v>
      </c>
      <c r="AK135" s="547">
        <v>0</v>
      </c>
      <c r="AL135" s="548">
        <v>0</v>
      </c>
      <c r="AM135" s="547">
        <v>0</v>
      </c>
      <c r="AN135" s="549">
        <v>0</v>
      </c>
      <c r="AO135" s="550">
        <v>0</v>
      </c>
      <c r="AP135" s="176">
        <v>0</v>
      </c>
      <c r="AQ135" s="559">
        <v>0</v>
      </c>
      <c r="AR135" s="559">
        <v>0</v>
      </c>
      <c r="AS135" s="176">
        <v>0</v>
      </c>
      <c r="AT135" s="559">
        <v>0</v>
      </c>
      <c r="AU135" s="559">
        <v>0</v>
      </c>
      <c r="AV135" s="559">
        <v>0</v>
      </c>
      <c r="AW135" s="559">
        <v>0</v>
      </c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1</v>
      </c>
      <c r="E138" s="563">
        <f t="shared" si="114"/>
        <v>0</v>
      </c>
      <c r="F138" s="564">
        <f t="shared" si="115"/>
        <v>1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0</v>
      </c>
      <c r="AB138" s="548">
        <v>1</v>
      </c>
      <c r="AC138" s="547">
        <v>0</v>
      </c>
      <c r="AD138" s="548">
        <v>0</v>
      </c>
      <c r="AE138" s="547">
        <v>0</v>
      </c>
      <c r="AF138" s="548">
        <v>0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68" t="s">
        <v>4</v>
      </c>
      <c r="B143" s="1553"/>
      <c r="C143" s="1546"/>
      <c r="D143" s="881">
        <f t="shared" si="101"/>
        <v>316</v>
      </c>
      <c r="E143" s="1055">
        <f t="shared" si="114"/>
        <v>151</v>
      </c>
      <c r="F143" s="882">
        <f>SUM(H143+J143+L143+N143+P143+R143+T143+V143+X143+Z143+AB143+AD143+AF143+AH143+AJ143+AL143+AN143)</f>
        <v>165</v>
      </c>
      <c r="G143" s="881">
        <f>SUM(G91:G103,G105:G109,G115:G117,G120,G128:G142)</f>
        <v>3</v>
      </c>
      <c r="H143" s="883">
        <f>SUM(H91:H103,H105:H109,H115:H117,H120,H128:H142)</f>
        <v>1</v>
      </c>
      <c r="I143" s="881">
        <f>SUM(I91:I103,I105:I109,I115:I117,I120,I128:I142)</f>
        <v>1</v>
      </c>
      <c r="J143" s="884">
        <f>SUM(J91:J103,J105:J109,J115:J117,J120,J128:J142)</f>
        <v>0</v>
      </c>
      <c r="K143" s="881">
        <f t="shared" ref="K143:P143" si="117">SUM(K91:K103,K105:K109,K115:K117,K119:K120,K128:K142)</f>
        <v>0</v>
      </c>
      <c r="L143" s="883">
        <f t="shared" si="117"/>
        <v>2</v>
      </c>
      <c r="M143" s="885">
        <f t="shared" si="117"/>
        <v>1</v>
      </c>
      <c r="N143" s="886">
        <f t="shared" si="117"/>
        <v>0</v>
      </c>
      <c r="O143" s="885">
        <f t="shared" si="117"/>
        <v>1</v>
      </c>
      <c r="P143" s="886">
        <f t="shared" si="117"/>
        <v>0</v>
      </c>
      <c r="Q143" s="885">
        <f>SUM(Q91:Q103,Q105:Q117,Q119:Q121,Q126,Q128:Q142)</f>
        <v>1</v>
      </c>
      <c r="R143" s="1061">
        <f>SUM(R91:R103,R105:R117,R119:R121,R126,R128:R142)</f>
        <v>0</v>
      </c>
      <c r="S143" s="885">
        <f t="shared" ref="S143:X143" si="118">SUM(S91:S103,S105:S121,S126,S128:S142)</f>
        <v>0</v>
      </c>
      <c r="T143" s="886">
        <f t="shared" si="118"/>
        <v>0</v>
      </c>
      <c r="U143" s="885">
        <f t="shared" si="118"/>
        <v>5</v>
      </c>
      <c r="V143" s="886">
        <f t="shared" si="118"/>
        <v>6</v>
      </c>
      <c r="W143" s="885">
        <f t="shared" si="118"/>
        <v>44</v>
      </c>
      <c r="X143" s="886">
        <f t="shared" si="118"/>
        <v>24</v>
      </c>
      <c r="Y143" s="885">
        <f>SUM(Y91:Y142)</f>
        <v>35</v>
      </c>
      <c r="Z143" s="886">
        <f>SUM(Z91:Z142)</f>
        <v>28</v>
      </c>
      <c r="AA143" s="885">
        <f t="shared" ref="AA143:AN143" si="119">SUM(AA91:AA104,AA106:AA112,AA114:AA142)</f>
        <v>15</v>
      </c>
      <c r="AB143" s="886">
        <f t="shared" si="119"/>
        <v>17</v>
      </c>
      <c r="AC143" s="885">
        <f t="shared" si="119"/>
        <v>4</v>
      </c>
      <c r="AD143" s="886">
        <f t="shared" si="119"/>
        <v>15</v>
      </c>
      <c r="AE143" s="885">
        <f t="shared" si="119"/>
        <v>4</v>
      </c>
      <c r="AF143" s="886">
        <f t="shared" si="119"/>
        <v>14</v>
      </c>
      <c r="AG143" s="885">
        <f t="shared" si="119"/>
        <v>17</v>
      </c>
      <c r="AH143" s="886">
        <f t="shared" si="119"/>
        <v>31</v>
      </c>
      <c r="AI143" s="885">
        <f t="shared" si="119"/>
        <v>6</v>
      </c>
      <c r="AJ143" s="886">
        <f t="shared" si="119"/>
        <v>9</v>
      </c>
      <c r="AK143" s="885">
        <f t="shared" si="119"/>
        <v>12</v>
      </c>
      <c r="AL143" s="886">
        <f t="shared" si="119"/>
        <v>5</v>
      </c>
      <c r="AM143" s="885">
        <f t="shared" si="119"/>
        <v>2</v>
      </c>
      <c r="AN143" s="886">
        <f t="shared" si="119"/>
        <v>13</v>
      </c>
      <c r="AO143" s="888">
        <f>SUM(AO91:AO103,AO105:AO120,AO128:AO142,AO126)</f>
        <v>0</v>
      </c>
      <c r="AP143" s="889">
        <f>SUM(AP91:AP142)</f>
        <v>0</v>
      </c>
      <c r="AQ143" s="889">
        <f>SUM(AQ91:AQ142)</f>
        <v>0</v>
      </c>
      <c r="AR143" s="889">
        <f>SUM(AR91:AR104,AR106:AR112,AR114:AR142)</f>
        <v>0</v>
      </c>
      <c r="AS143" s="889">
        <f>SUM(AS91:AS142)</f>
        <v>37</v>
      </c>
      <c r="AT143" s="889">
        <f t="shared" ref="AT143:AW143" si="120">SUM(AT91:AT142)</f>
        <v>5</v>
      </c>
      <c r="AU143" s="889">
        <f t="shared" si="120"/>
        <v>0</v>
      </c>
      <c r="AV143" s="889">
        <f t="shared" si="120"/>
        <v>0</v>
      </c>
      <c r="AW143" s="889">
        <f t="shared" si="120"/>
        <v>1</v>
      </c>
      <c r="AX143" s="886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602" t="s">
        <v>92</v>
      </c>
      <c r="B145" s="1603" t="s">
        <v>176</v>
      </c>
      <c r="C145" s="1567" t="s">
        <v>177</v>
      </c>
      <c r="D145" s="1580" t="s">
        <v>178</v>
      </c>
      <c r="E145" s="1600" t="s">
        <v>179</v>
      </c>
      <c r="F145" s="1435" t="s">
        <v>180</v>
      </c>
      <c r="G145" s="1580" t="s">
        <v>181</v>
      </c>
      <c r="H145" s="1601" t="s">
        <v>182</v>
      </c>
      <c r="I145" s="1306" t="s">
        <v>183</v>
      </c>
      <c r="J145" s="1598" t="s">
        <v>184</v>
      </c>
      <c r="K145" s="1599" t="s">
        <v>185</v>
      </c>
      <c r="L145" s="1555" t="s">
        <v>180</v>
      </c>
      <c r="M145" s="1580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436"/>
      <c r="G146" s="1382"/>
      <c r="H146" s="1439"/>
      <c r="I146" s="1307"/>
      <c r="J146" s="1598"/>
      <c r="K146" s="159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598"/>
      <c r="K147" s="159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890">
        <f>SUM(C148:E148)</f>
        <v>0</v>
      </c>
      <c r="C148" s="699"/>
      <c r="D148" s="233"/>
      <c r="E148" s="234"/>
      <c r="F148" s="593"/>
      <c r="G148" s="233"/>
      <c r="H148" s="891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120</v>
      </c>
      <c r="C150" s="242"/>
      <c r="D150" s="602">
        <v>73</v>
      </c>
      <c r="E150" s="607">
        <v>47</v>
      </c>
      <c r="F150" s="604"/>
      <c r="G150" s="602">
        <v>49</v>
      </c>
      <c r="H150" s="240"/>
      <c r="I150" s="236">
        <f t="shared" si="122"/>
        <v>7</v>
      </c>
      <c r="J150" s="600">
        <v>1</v>
      </c>
      <c r="K150" s="607">
        <v>6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054" t="s">
        <v>4</v>
      </c>
      <c r="B158" s="1062">
        <f>SUM(B148:B157)</f>
        <v>120</v>
      </c>
      <c r="C158" s="851">
        <f>SUM(C148:C157)</f>
        <v>0</v>
      </c>
      <c r="D158" s="852">
        <f>SUM(D148:D157)</f>
        <v>73</v>
      </c>
      <c r="E158" s="864">
        <f>SUM(E148:E157)</f>
        <v>47</v>
      </c>
      <c r="F158" s="1058">
        <f>SUM(F149,F150,F153,F155,F157)</f>
        <v>0</v>
      </c>
      <c r="G158" s="852">
        <f>SUM(G148:G157)</f>
        <v>49</v>
      </c>
      <c r="H158" s="866">
        <f>SUM(H148:H157)</f>
        <v>0</v>
      </c>
      <c r="I158" s="853">
        <f>SUM(I148:I157)</f>
        <v>7</v>
      </c>
      <c r="J158" s="851">
        <f>SUM(J148:J157)</f>
        <v>1</v>
      </c>
      <c r="K158" s="864">
        <f>SUM(K148:K157)</f>
        <v>6</v>
      </c>
      <c r="L158" s="865" cm="1">
        <f t="array" ref="L158">SUM(L149:L150+L153+L155+L157)</f>
        <v>0</v>
      </c>
      <c r="M158" s="852">
        <f>SUM(M148:M157)</f>
        <v>0</v>
      </c>
      <c r="N158" s="853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572" t="s">
        <v>188</v>
      </c>
      <c r="B160" s="1354"/>
      <c r="C160" s="1336"/>
      <c r="D160" s="1573" t="s">
        <v>4</v>
      </c>
      <c r="E160" s="1360"/>
      <c r="F160" s="1306"/>
      <c r="G160" s="1668" t="s">
        <v>189</v>
      </c>
      <c r="H160" s="1553"/>
      <c r="I160" s="1553"/>
      <c r="J160" s="1553"/>
      <c r="K160" s="1553"/>
      <c r="L160" s="1553"/>
      <c r="M160" s="1553"/>
      <c r="N160" s="1553"/>
      <c r="O160" s="1553"/>
      <c r="P160" s="1553"/>
      <c r="Q160" s="1553"/>
      <c r="R160" s="1553"/>
      <c r="S160" s="1553"/>
      <c r="T160" s="1553"/>
      <c r="U160" s="1553"/>
      <c r="V160" s="1553"/>
      <c r="W160" s="1553"/>
      <c r="X160" s="1553"/>
      <c r="Y160" s="1553"/>
      <c r="Z160" s="1553"/>
      <c r="AA160" s="1553"/>
      <c r="AB160" s="1553"/>
      <c r="AC160" s="1553"/>
      <c r="AD160" s="1553"/>
      <c r="AE160" s="1553"/>
      <c r="AF160" s="1553"/>
      <c r="AG160" s="1553"/>
      <c r="AH160" s="1553"/>
      <c r="AI160" s="1553"/>
      <c r="AJ160" s="1553"/>
      <c r="AK160" s="1553"/>
      <c r="AL160" s="1553"/>
      <c r="AM160" s="1553"/>
      <c r="AN160" s="1553"/>
      <c r="AO160" s="1553"/>
      <c r="AP160" s="1669"/>
      <c r="AQ160" s="1596" t="s">
        <v>121</v>
      </c>
      <c r="AR160" s="1597" t="s">
        <v>68</v>
      </c>
      <c r="AS160" s="1597" t="s">
        <v>8</v>
      </c>
      <c r="AT160" s="1597" t="s">
        <v>45</v>
      </c>
      <c r="AU160" s="1592" t="s">
        <v>125</v>
      </c>
      <c r="AV160" s="1592" t="s">
        <v>12</v>
      </c>
      <c r="AW160" s="1592" t="s">
        <v>13</v>
      </c>
      <c r="AX160" s="1576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73" t="s">
        <v>14</v>
      </c>
      <c r="H161" s="1557"/>
      <c r="I161" s="1668" t="s">
        <v>15</v>
      </c>
      <c r="J161" s="1546"/>
      <c r="K161" s="1553" t="s">
        <v>16</v>
      </c>
      <c r="L161" s="1546"/>
      <c r="M161" s="1668" t="s">
        <v>17</v>
      </c>
      <c r="N161" s="1546"/>
      <c r="O161" s="1668" t="s">
        <v>18</v>
      </c>
      <c r="P161" s="1546"/>
      <c r="Q161" s="1668" t="s">
        <v>19</v>
      </c>
      <c r="R161" s="1546"/>
      <c r="S161" s="1668" t="s">
        <v>20</v>
      </c>
      <c r="T161" s="1546"/>
      <c r="U161" s="1668" t="s">
        <v>21</v>
      </c>
      <c r="V161" s="1546"/>
      <c r="W161" s="1668" t="s">
        <v>22</v>
      </c>
      <c r="X161" s="1546"/>
      <c r="Y161" s="1668" t="s">
        <v>23</v>
      </c>
      <c r="Z161" s="1550"/>
      <c r="AA161" s="1668" t="s">
        <v>24</v>
      </c>
      <c r="AB161" s="1550"/>
      <c r="AC161" s="1668" t="s">
        <v>25</v>
      </c>
      <c r="AD161" s="1550"/>
      <c r="AE161" s="1668" t="s">
        <v>26</v>
      </c>
      <c r="AF161" s="1550"/>
      <c r="AG161" s="1668" t="s">
        <v>27</v>
      </c>
      <c r="AH161" s="1550"/>
      <c r="AI161" s="1668" t="s">
        <v>28</v>
      </c>
      <c r="AJ161" s="1550"/>
      <c r="AK161" s="1668" t="s">
        <v>29</v>
      </c>
      <c r="AL161" s="1550"/>
      <c r="AM161" s="1668" t="s">
        <v>30</v>
      </c>
      <c r="AN161" s="1550"/>
      <c r="AO161" s="1668" t="s">
        <v>31</v>
      </c>
      <c r="AP161" s="1677"/>
      <c r="AQ161" s="1596"/>
      <c r="AR161" s="1597"/>
      <c r="AS161" s="1597"/>
      <c r="AT161" s="1597"/>
      <c r="AU161" s="1592"/>
      <c r="AV161" s="1592"/>
      <c r="AW161" s="1592"/>
      <c r="AX161" s="1576"/>
    </row>
    <row r="162" spans="1:100" ht="15" customHeight="1" x14ac:dyDescent="0.25">
      <c r="A162" s="1357"/>
      <c r="B162" s="1358"/>
      <c r="C162" s="1338"/>
      <c r="D162" s="832" t="s">
        <v>190</v>
      </c>
      <c r="E162" s="1052" t="s">
        <v>33</v>
      </c>
      <c r="F162" s="827" t="s">
        <v>34</v>
      </c>
      <c r="G162" s="832" t="s">
        <v>33</v>
      </c>
      <c r="H162" s="827" t="s">
        <v>34</v>
      </c>
      <c r="I162" s="832" t="s">
        <v>33</v>
      </c>
      <c r="J162" s="827" t="s">
        <v>34</v>
      </c>
      <c r="K162" s="832" t="s">
        <v>33</v>
      </c>
      <c r="L162" s="827" t="s">
        <v>34</v>
      </c>
      <c r="M162" s="832" t="s">
        <v>33</v>
      </c>
      <c r="N162" s="827" t="s">
        <v>34</v>
      </c>
      <c r="O162" s="832" t="s">
        <v>33</v>
      </c>
      <c r="P162" s="827" t="s">
        <v>34</v>
      </c>
      <c r="Q162" s="832" t="s">
        <v>33</v>
      </c>
      <c r="R162" s="827" t="s">
        <v>34</v>
      </c>
      <c r="S162" s="832" t="s">
        <v>33</v>
      </c>
      <c r="T162" s="827" t="s">
        <v>34</v>
      </c>
      <c r="U162" s="832" t="s">
        <v>33</v>
      </c>
      <c r="V162" s="827" t="s">
        <v>34</v>
      </c>
      <c r="W162" s="832" t="s">
        <v>33</v>
      </c>
      <c r="X162" s="827" t="s">
        <v>34</v>
      </c>
      <c r="Y162" s="832" t="s">
        <v>33</v>
      </c>
      <c r="Z162" s="827" t="s">
        <v>34</v>
      </c>
      <c r="AA162" s="832" t="s">
        <v>33</v>
      </c>
      <c r="AB162" s="827" t="s">
        <v>34</v>
      </c>
      <c r="AC162" s="832" t="s">
        <v>33</v>
      </c>
      <c r="AD162" s="827" t="s">
        <v>34</v>
      </c>
      <c r="AE162" s="832" t="s">
        <v>33</v>
      </c>
      <c r="AF162" s="827" t="s">
        <v>34</v>
      </c>
      <c r="AG162" s="832" t="s">
        <v>33</v>
      </c>
      <c r="AH162" s="827" t="s">
        <v>34</v>
      </c>
      <c r="AI162" s="832" t="s">
        <v>33</v>
      </c>
      <c r="AJ162" s="827" t="s">
        <v>34</v>
      </c>
      <c r="AK162" s="832" t="s">
        <v>33</v>
      </c>
      <c r="AL162" s="827" t="s">
        <v>34</v>
      </c>
      <c r="AM162" s="832" t="s">
        <v>33</v>
      </c>
      <c r="AN162" s="827" t="s">
        <v>34</v>
      </c>
      <c r="AO162" s="832" t="s">
        <v>33</v>
      </c>
      <c r="AP162" s="1051" t="s">
        <v>34</v>
      </c>
      <c r="AQ162" s="1596"/>
      <c r="AR162" s="1597"/>
      <c r="AS162" s="1597"/>
      <c r="AT162" s="1597"/>
      <c r="AU162" s="1592"/>
      <c r="AV162" s="1592"/>
      <c r="AW162" s="1592"/>
      <c r="AX162" s="1576"/>
    </row>
    <row r="163" spans="1:100" ht="15" customHeight="1" x14ac:dyDescent="0.25">
      <c r="A163" s="1526" t="s">
        <v>191</v>
      </c>
      <c r="B163" s="1593"/>
      <c r="C163" s="1594"/>
      <c r="D163" s="844">
        <f>E163+F163</f>
        <v>226</v>
      </c>
      <c r="E163" s="844">
        <f>SUM(G163+I163+K163+M163+O163+Q163+S163+U163+W163+Y163+AA163+AC163+AE163+AG163+AI163+AK163+AM163+AO163)</f>
        <v>95</v>
      </c>
      <c r="F163" s="45">
        <f>SUM(H163+J163+L163+N163+P163+R163+T163+V163+X163+Z163+AB163+AD163+AF163+AH163+AJ163+AL163+AN163+AP163)</f>
        <v>131</v>
      </c>
      <c r="G163" s="689">
        <v>0</v>
      </c>
      <c r="H163" s="47">
        <v>0</v>
      </c>
      <c r="I163" s="834">
        <v>0</v>
      </c>
      <c r="J163" s="47">
        <v>0</v>
      </c>
      <c r="K163" s="834">
        <v>4</v>
      </c>
      <c r="L163" s="47">
        <v>0</v>
      </c>
      <c r="M163" s="834">
        <v>1</v>
      </c>
      <c r="N163" s="47">
        <v>4</v>
      </c>
      <c r="O163" s="52">
        <v>2</v>
      </c>
      <c r="P163" s="47">
        <v>2</v>
      </c>
      <c r="Q163" s="52">
        <v>5</v>
      </c>
      <c r="R163" s="47">
        <v>4</v>
      </c>
      <c r="S163" s="52">
        <v>2</v>
      </c>
      <c r="T163" s="47">
        <v>0</v>
      </c>
      <c r="U163" s="834">
        <v>2</v>
      </c>
      <c r="V163" s="47">
        <v>0</v>
      </c>
      <c r="W163" s="834">
        <v>7</v>
      </c>
      <c r="X163" s="47">
        <v>3</v>
      </c>
      <c r="Y163" s="834">
        <v>19</v>
      </c>
      <c r="Z163" s="47">
        <v>2</v>
      </c>
      <c r="AA163" s="834">
        <v>6</v>
      </c>
      <c r="AB163" s="47">
        <v>15</v>
      </c>
      <c r="AC163" s="834">
        <v>0</v>
      </c>
      <c r="AD163" s="47">
        <v>22</v>
      </c>
      <c r="AE163" s="834">
        <v>1</v>
      </c>
      <c r="AF163" s="47">
        <v>4</v>
      </c>
      <c r="AG163" s="834">
        <v>22</v>
      </c>
      <c r="AH163" s="47">
        <v>24</v>
      </c>
      <c r="AI163" s="834">
        <v>1</v>
      </c>
      <c r="AJ163" s="47">
        <v>11</v>
      </c>
      <c r="AK163" s="834">
        <v>21</v>
      </c>
      <c r="AL163" s="47">
        <v>14</v>
      </c>
      <c r="AM163" s="834">
        <v>2</v>
      </c>
      <c r="AN163" s="47">
        <v>26</v>
      </c>
      <c r="AO163" s="834">
        <v>0</v>
      </c>
      <c r="AP163" s="50">
        <v>0</v>
      </c>
      <c r="AQ163" s="691">
        <v>0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58</v>
      </c>
      <c r="E164" s="563">
        <f t="shared" ref="E164:E173" si="130">SUM(G164+I164+K164+M164+O164+Q164+S164+U164+W164+Y164+AA164+AC164+AE164+AG164+AI164+AK164+AM164+AO164)</f>
        <v>22</v>
      </c>
      <c r="F164" s="564">
        <f t="shared" ref="F164:F173" si="131">SUM(H164+J164+L164+N164+P164+R164+T164+V164+X164+Z164+AB164+AD164+AF164+AH164+AJ164+AL164+AN164+AP164)</f>
        <v>36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2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8</v>
      </c>
      <c r="Z164" s="548">
        <v>4</v>
      </c>
      <c r="AA164" s="547">
        <v>4</v>
      </c>
      <c r="AB164" s="548">
        <v>12</v>
      </c>
      <c r="AC164" s="547">
        <v>0</v>
      </c>
      <c r="AD164" s="548">
        <v>4</v>
      </c>
      <c r="AE164" s="547">
        <v>8</v>
      </c>
      <c r="AF164" s="548">
        <v>4</v>
      </c>
      <c r="AG164" s="547">
        <v>0</v>
      </c>
      <c r="AH164" s="548">
        <v>4</v>
      </c>
      <c r="AI164" s="547">
        <v>0</v>
      </c>
      <c r="AJ164" s="548">
        <v>4</v>
      </c>
      <c r="AK164" s="547">
        <v>0</v>
      </c>
      <c r="AL164" s="548">
        <v>4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22</v>
      </c>
      <c r="E166" s="563">
        <f t="shared" si="130"/>
        <v>11</v>
      </c>
      <c r="F166" s="564">
        <f t="shared" si="131"/>
        <v>11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1</v>
      </c>
      <c r="V166" s="548">
        <v>0</v>
      </c>
      <c r="W166" s="547">
        <v>0</v>
      </c>
      <c r="X166" s="548">
        <v>0</v>
      </c>
      <c r="Y166" s="547">
        <v>8</v>
      </c>
      <c r="Z166" s="548">
        <v>6</v>
      </c>
      <c r="AA166" s="547">
        <v>1</v>
      </c>
      <c r="AB166" s="548">
        <v>5</v>
      </c>
      <c r="AC166" s="547">
        <v>1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83</v>
      </c>
      <c r="E167" s="563">
        <f t="shared" si="130"/>
        <v>39</v>
      </c>
      <c r="F167" s="564">
        <f t="shared" si="131"/>
        <v>44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1</v>
      </c>
      <c r="R167" s="548">
        <v>0</v>
      </c>
      <c r="S167" s="559">
        <v>0</v>
      </c>
      <c r="T167" s="548">
        <v>0</v>
      </c>
      <c r="U167" s="547">
        <v>3</v>
      </c>
      <c r="V167" s="548">
        <v>0</v>
      </c>
      <c r="W167" s="547">
        <v>1</v>
      </c>
      <c r="X167" s="548">
        <v>0</v>
      </c>
      <c r="Y167" s="547">
        <v>14</v>
      </c>
      <c r="Z167" s="548">
        <v>7</v>
      </c>
      <c r="AA167" s="547">
        <v>11</v>
      </c>
      <c r="AB167" s="548">
        <v>14</v>
      </c>
      <c r="AC167" s="547">
        <v>5</v>
      </c>
      <c r="AD167" s="548">
        <v>9</v>
      </c>
      <c r="AE167" s="547">
        <v>1</v>
      </c>
      <c r="AF167" s="548">
        <v>5</v>
      </c>
      <c r="AG167" s="547">
        <v>1</v>
      </c>
      <c r="AH167" s="548">
        <v>2</v>
      </c>
      <c r="AI167" s="547">
        <v>1</v>
      </c>
      <c r="AJ167" s="548">
        <v>3</v>
      </c>
      <c r="AK167" s="547">
        <v>0</v>
      </c>
      <c r="AL167" s="548">
        <v>1</v>
      </c>
      <c r="AM167" s="547">
        <v>0</v>
      </c>
      <c r="AN167" s="548">
        <v>3</v>
      </c>
      <c r="AO167" s="547">
        <v>1</v>
      </c>
      <c r="AP167" s="549">
        <v>0</v>
      </c>
      <c r="AQ167" s="550">
        <v>0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4</v>
      </c>
      <c r="E168" s="563">
        <f t="shared" si="130"/>
        <v>3</v>
      </c>
      <c r="F168" s="564">
        <f t="shared" si="131"/>
        <v>1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1</v>
      </c>
      <c r="Z168" s="548">
        <v>0</v>
      </c>
      <c r="AA168" s="547">
        <v>1</v>
      </c>
      <c r="AB168" s="548">
        <v>0</v>
      </c>
      <c r="AC168" s="547">
        <v>0</v>
      </c>
      <c r="AD168" s="548">
        <v>0</v>
      </c>
      <c r="AE168" s="547">
        <v>1</v>
      </c>
      <c r="AF168" s="548">
        <v>0</v>
      </c>
      <c r="AG168" s="547">
        <v>0</v>
      </c>
      <c r="AH168" s="548">
        <v>0</v>
      </c>
      <c r="AI168" s="547">
        <v>0</v>
      </c>
      <c r="AJ168" s="548">
        <v>1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34</v>
      </c>
      <c r="E169" s="563">
        <f t="shared" si="130"/>
        <v>10</v>
      </c>
      <c r="F169" s="564">
        <f t="shared" si="131"/>
        <v>24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2</v>
      </c>
      <c r="V169" s="548">
        <v>0</v>
      </c>
      <c r="W169" s="547">
        <v>3</v>
      </c>
      <c r="X169" s="548">
        <v>2</v>
      </c>
      <c r="Y169" s="547">
        <v>2</v>
      </c>
      <c r="Z169" s="548">
        <v>2</v>
      </c>
      <c r="AA169" s="547">
        <v>2</v>
      </c>
      <c r="AB169" s="548">
        <v>10</v>
      </c>
      <c r="AC169" s="547">
        <v>1</v>
      </c>
      <c r="AD169" s="548">
        <v>0</v>
      </c>
      <c r="AE169" s="547">
        <v>0</v>
      </c>
      <c r="AF169" s="548">
        <v>4</v>
      </c>
      <c r="AG169" s="547">
        <v>0</v>
      </c>
      <c r="AH169" s="548">
        <v>2</v>
      </c>
      <c r="AI169" s="547">
        <v>0</v>
      </c>
      <c r="AJ169" s="548">
        <v>3</v>
      </c>
      <c r="AK169" s="547">
        <v>0</v>
      </c>
      <c r="AL169" s="548">
        <v>1</v>
      </c>
      <c r="AM169" s="547">
        <v>0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10</v>
      </c>
      <c r="E170" s="563">
        <f t="shared" si="130"/>
        <v>2</v>
      </c>
      <c r="F170" s="564">
        <f t="shared" si="131"/>
        <v>8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0</v>
      </c>
      <c r="AA170" s="547">
        <v>2</v>
      </c>
      <c r="AB170" s="548">
        <v>0</v>
      </c>
      <c r="AC170" s="547">
        <v>0</v>
      </c>
      <c r="AD170" s="548">
        <v>6</v>
      </c>
      <c r="AE170" s="547">
        <v>0</v>
      </c>
      <c r="AF170" s="548">
        <v>2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68" t="s">
        <v>4</v>
      </c>
      <c r="B174" s="1553"/>
      <c r="C174" s="1546"/>
      <c r="D174" s="881">
        <f t="shared" ref="D174:AX174" si="140">SUM(D163:D173)</f>
        <v>437</v>
      </c>
      <c r="E174" s="1063">
        <f t="shared" si="140"/>
        <v>182</v>
      </c>
      <c r="F174" s="886">
        <f t="shared" si="140"/>
        <v>255</v>
      </c>
      <c r="G174" s="885">
        <f t="shared" si="140"/>
        <v>0</v>
      </c>
      <c r="H174" s="886">
        <f t="shared" si="140"/>
        <v>0</v>
      </c>
      <c r="I174" s="885">
        <f t="shared" si="140"/>
        <v>0</v>
      </c>
      <c r="J174" s="886">
        <f t="shared" si="140"/>
        <v>0</v>
      </c>
      <c r="K174" s="885">
        <f t="shared" si="140"/>
        <v>4</v>
      </c>
      <c r="L174" s="886">
        <f>SUM(L163:L173)</f>
        <v>0</v>
      </c>
      <c r="M174" s="885">
        <f t="shared" si="140"/>
        <v>1</v>
      </c>
      <c r="N174" s="886">
        <f t="shared" si="140"/>
        <v>4</v>
      </c>
      <c r="O174" s="885">
        <f t="shared" si="140"/>
        <v>2</v>
      </c>
      <c r="P174" s="886">
        <f t="shared" si="140"/>
        <v>2</v>
      </c>
      <c r="Q174" s="885">
        <f t="shared" si="140"/>
        <v>8</v>
      </c>
      <c r="R174" s="886">
        <f t="shared" si="140"/>
        <v>4</v>
      </c>
      <c r="S174" s="885">
        <f t="shared" si="140"/>
        <v>2</v>
      </c>
      <c r="T174" s="886">
        <f t="shared" si="140"/>
        <v>0</v>
      </c>
      <c r="U174" s="885">
        <f t="shared" si="140"/>
        <v>8</v>
      </c>
      <c r="V174" s="886">
        <f t="shared" si="140"/>
        <v>0</v>
      </c>
      <c r="W174" s="885">
        <f t="shared" si="140"/>
        <v>11</v>
      </c>
      <c r="X174" s="886">
        <f t="shared" si="140"/>
        <v>5</v>
      </c>
      <c r="Y174" s="885">
        <f t="shared" si="140"/>
        <v>52</v>
      </c>
      <c r="Z174" s="886">
        <f t="shared" si="140"/>
        <v>21</v>
      </c>
      <c r="AA174" s="885">
        <f t="shared" si="140"/>
        <v>27</v>
      </c>
      <c r="AB174" s="886">
        <f t="shared" si="140"/>
        <v>56</v>
      </c>
      <c r="AC174" s="885">
        <f t="shared" si="140"/>
        <v>7</v>
      </c>
      <c r="AD174" s="886">
        <f t="shared" si="140"/>
        <v>41</v>
      </c>
      <c r="AE174" s="885">
        <f t="shared" si="140"/>
        <v>11</v>
      </c>
      <c r="AF174" s="886">
        <f t="shared" si="140"/>
        <v>19</v>
      </c>
      <c r="AG174" s="885">
        <f t="shared" si="140"/>
        <v>23</v>
      </c>
      <c r="AH174" s="886">
        <f t="shared" si="140"/>
        <v>32</v>
      </c>
      <c r="AI174" s="885">
        <f t="shared" si="140"/>
        <v>2</v>
      </c>
      <c r="AJ174" s="886">
        <f t="shared" si="140"/>
        <v>22</v>
      </c>
      <c r="AK174" s="885">
        <f t="shared" si="140"/>
        <v>21</v>
      </c>
      <c r="AL174" s="886">
        <f t="shared" si="140"/>
        <v>20</v>
      </c>
      <c r="AM174" s="885">
        <f t="shared" si="140"/>
        <v>2</v>
      </c>
      <c r="AN174" s="886">
        <f t="shared" si="140"/>
        <v>29</v>
      </c>
      <c r="AO174" s="885">
        <f t="shared" si="140"/>
        <v>1</v>
      </c>
      <c r="AP174" s="1064">
        <f t="shared" si="140"/>
        <v>0</v>
      </c>
      <c r="AQ174" s="888">
        <f t="shared" si="140"/>
        <v>0</v>
      </c>
      <c r="AR174" s="889">
        <f t="shared" si="140"/>
        <v>0</v>
      </c>
      <c r="AS174" s="889">
        <f t="shared" si="140"/>
        <v>0</v>
      </c>
      <c r="AT174" s="895">
        <f t="shared" si="140"/>
        <v>0</v>
      </c>
      <c r="AU174" s="895">
        <f t="shared" si="140"/>
        <v>0</v>
      </c>
      <c r="AV174" s="895">
        <f t="shared" si="140"/>
        <v>0</v>
      </c>
      <c r="AW174" s="895">
        <f t="shared" si="140"/>
        <v>0</v>
      </c>
      <c r="AX174" s="896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551" t="s">
        <v>203</v>
      </c>
      <c r="B176" s="1287"/>
      <c r="C176" s="1288"/>
      <c r="D176" s="1573" t="s">
        <v>4</v>
      </c>
      <c r="E176" s="1360"/>
      <c r="F176" s="1306"/>
      <c r="G176" s="1668" t="s">
        <v>5</v>
      </c>
      <c r="H176" s="1553"/>
      <c r="I176" s="1553"/>
      <c r="J176" s="1553"/>
      <c r="K176" s="1553"/>
      <c r="L176" s="1553"/>
      <c r="M176" s="1553"/>
      <c r="N176" s="1553"/>
      <c r="O176" s="1553"/>
      <c r="P176" s="1553"/>
      <c r="Q176" s="1553"/>
      <c r="R176" s="1553"/>
      <c r="S176" s="1553"/>
      <c r="T176" s="1553"/>
      <c r="U176" s="1553"/>
      <c r="V176" s="1553"/>
      <c r="W176" s="1553"/>
      <c r="X176" s="1553"/>
      <c r="Y176" s="1553"/>
      <c r="Z176" s="1553"/>
      <c r="AA176" s="1553"/>
      <c r="AB176" s="1553"/>
      <c r="AC176" s="1553"/>
      <c r="AD176" s="1553"/>
      <c r="AE176" s="1553"/>
      <c r="AF176" s="1553"/>
      <c r="AG176" s="1553"/>
      <c r="AH176" s="1553"/>
      <c r="AI176" s="1553"/>
      <c r="AJ176" s="1553"/>
      <c r="AK176" s="1553"/>
      <c r="AL176" s="1553"/>
      <c r="AM176" s="1553"/>
      <c r="AN176" s="1553"/>
      <c r="AO176" s="1553"/>
      <c r="AP176" s="1546"/>
      <c r="AQ176" s="1555" t="s">
        <v>45</v>
      </c>
      <c r="AR176" s="1584" t="s">
        <v>9</v>
      </c>
      <c r="AS176" s="1592" t="s">
        <v>12</v>
      </c>
      <c r="AT176" s="1592" t="s">
        <v>13</v>
      </c>
      <c r="AU176" s="1568" t="s">
        <v>10</v>
      </c>
      <c r="AV176" s="1568" t="s">
        <v>204</v>
      </c>
      <c r="AW176" s="1568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73" t="s">
        <v>14</v>
      </c>
      <c r="H177" s="1557"/>
      <c r="I177" s="1668" t="s">
        <v>15</v>
      </c>
      <c r="J177" s="1546"/>
      <c r="K177" s="1553" t="s">
        <v>16</v>
      </c>
      <c r="L177" s="1546"/>
      <c r="M177" s="1668" t="s">
        <v>17</v>
      </c>
      <c r="N177" s="1546"/>
      <c r="O177" s="1668" t="s">
        <v>18</v>
      </c>
      <c r="P177" s="1546"/>
      <c r="Q177" s="1668" t="s">
        <v>19</v>
      </c>
      <c r="R177" s="1546"/>
      <c r="S177" s="1668" t="s">
        <v>20</v>
      </c>
      <c r="T177" s="1546"/>
      <c r="U177" s="1668" t="s">
        <v>21</v>
      </c>
      <c r="V177" s="1546"/>
      <c r="W177" s="1668" t="s">
        <v>22</v>
      </c>
      <c r="X177" s="1546"/>
      <c r="Y177" s="1668" t="s">
        <v>23</v>
      </c>
      <c r="Z177" s="1550"/>
      <c r="AA177" s="1668" t="s">
        <v>24</v>
      </c>
      <c r="AB177" s="1550"/>
      <c r="AC177" s="1676" t="s">
        <v>25</v>
      </c>
      <c r="AD177" s="1591"/>
      <c r="AE177" s="1676" t="s">
        <v>26</v>
      </c>
      <c r="AF177" s="1591"/>
      <c r="AG177" s="1676" t="s">
        <v>27</v>
      </c>
      <c r="AH177" s="1591"/>
      <c r="AI177" s="1676" t="s">
        <v>28</v>
      </c>
      <c r="AJ177" s="1591"/>
      <c r="AK177" s="1668" t="s">
        <v>29</v>
      </c>
      <c r="AL177" s="1550"/>
      <c r="AM177" s="1668" t="s">
        <v>30</v>
      </c>
      <c r="AN177" s="1550"/>
      <c r="AO177" s="1668" t="s">
        <v>31</v>
      </c>
      <c r="AP177" s="1550"/>
      <c r="AQ177" s="1304"/>
      <c r="AR177" s="1398"/>
      <c r="AS177" s="1592"/>
      <c r="AT177" s="1592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060" t="s">
        <v>32</v>
      </c>
      <c r="E178" s="1053" t="s">
        <v>33</v>
      </c>
      <c r="F178" s="827" t="s">
        <v>34</v>
      </c>
      <c r="G178" s="1052" t="s">
        <v>33</v>
      </c>
      <c r="H178" s="897" t="s">
        <v>34</v>
      </c>
      <c r="I178" s="1052" t="s">
        <v>33</v>
      </c>
      <c r="J178" s="897" t="s">
        <v>34</v>
      </c>
      <c r="K178" s="1052" t="s">
        <v>33</v>
      </c>
      <c r="L178" s="897" t="s">
        <v>34</v>
      </c>
      <c r="M178" s="1052" t="s">
        <v>33</v>
      </c>
      <c r="N178" s="897" t="s">
        <v>34</v>
      </c>
      <c r="O178" s="1052" t="s">
        <v>33</v>
      </c>
      <c r="P178" s="897" t="s">
        <v>34</v>
      </c>
      <c r="Q178" s="1052" t="s">
        <v>33</v>
      </c>
      <c r="R178" s="827" t="s">
        <v>34</v>
      </c>
      <c r="S178" s="832" t="s">
        <v>33</v>
      </c>
      <c r="T178" s="827" t="s">
        <v>34</v>
      </c>
      <c r="U178" s="832" t="s">
        <v>33</v>
      </c>
      <c r="V178" s="827" t="s">
        <v>34</v>
      </c>
      <c r="W178" s="832" t="s">
        <v>33</v>
      </c>
      <c r="X178" s="827" t="s">
        <v>34</v>
      </c>
      <c r="Y178" s="832" t="s">
        <v>33</v>
      </c>
      <c r="Z178" s="827" t="s">
        <v>34</v>
      </c>
      <c r="AA178" s="832" t="s">
        <v>33</v>
      </c>
      <c r="AB178" s="827" t="s">
        <v>34</v>
      </c>
      <c r="AC178" s="832" t="s">
        <v>33</v>
      </c>
      <c r="AD178" s="827" t="s">
        <v>34</v>
      </c>
      <c r="AE178" s="832" t="s">
        <v>33</v>
      </c>
      <c r="AF178" s="827" t="s">
        <v>34</v>
      </c>
      <c r="AG178" s="832" t="s">
        <v>33</v>
      </c>
      <c r="AH178" s="827" t="s">
        <v>34</v>
      </c>
      <c r="AI178" s="832" t="s">
        <v>33</v>
      </c>
      <c r="AJ178" s="827" t="s">
        <v>34</v>
      </c>
      <c r="AK178" s="832" t="s">
        <v>33</v>
      </c>
      <c r="AL178" s="827" t="s">
        <v>34</v>
      </c>
      <c r="AM178" s="832" t="s">
        <v>33</v>
      </c>
      <c r="AN178" s="827" t="s">
        <v>34</v>
      </c>
      <c r="AO178" s="832" t="s">
        <v>33</v>
      </c>
      <c r="AP178" s="827" t="s">
        <v>34</v>
      </c>
      <c r="AQ178" s="1305"/>
      <c r="AR178" s="1399"/>
      <c r="AS178" s="1592"/>
      <c r="AT178" s="1592"/>
      <c r="AU178" s="1345"/>
      <c r="AV178" s="1345"/>
      <c r="AW178" s="1345"/>
      <c r="AX178" s="1417"/>
    </row>
    <row r="179" spans="1:100" ht="15" customHeight="1" x14ac:dyDescent="0.25">
      <c r="A179" s="1562" t="s">
        <v>206</v>
      </c>
      <c r="B179" s="1522" t="s">
        <v>207</v>
      </c>
      <c r="C179" s="1589"/>
      <c r="D179" s="701">
        <f t="shared" ref="D179:D189" si="141">SUM(F179)</f>
        <v>0</v>
      </c>
      <c r="E179" s="898"/>
      <c r="F179" s="267">
        <f t="shared" ref="F179:F191" si="142">SUM(AD179+AF179+AH179+AJ179+AL179+AN179+AP179)</f>
        <v>0</v>
      </c>
      <c r="G179" s="899"/>
      <c r="H179" s="269"/>
      <c r="I179" s="899"/>
      <c r="J179" s="269"/>
      <c r="K179" s="899"/>
      <c r="L179" s="269"/>
      <c r="M179" s="899"/>
      <c r="N179" s="269"/>
      <c r="O179" s="899"/>
      <c r="P179" s="269"/>
      <c r="Q179" s="899"/>
      <c r="R179" s="269"/>
      <c r="S179" s="899"/>
      <c r="T179" s="269"/>
      <c r="U179" s="899"/>
      <c r="V179" s="269"/>
      <c r="W179" s="899"/>
      <c r="X179" s="269"/>
      <c r="Y179" s="899"/>
      <c r="Z179" s="269"/>
      <c r="AA179" s="899"/>
      <c r="AB179" s="269"/>
      <c r="AC179" s="900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562" t="s">
        <v>208</v>
      </c>
      <c r="C183" s="1060" t="s">
        <v>4</v>
      </c>
      <c r="D183" s="1065">
        <f t="shared" si="141"/>
        <v>0</v>
      </c>
      <c r="E183" s="1066"/>
      <c r="F183" s="896">
        <f t="shared" si="142"/>
        <v>0</v>
      </c>
      <c r="G183" s="1067"/>
      <c r="H183" s="904"/>
      <c r="I183" s="1067"/>
      <c r="J183" s="904"/>
      <c r="K183" s="1067"/>
      <c r="L183" s="904"/>
      <c r="M183" s="1067"/>
      <c r="N183" s="904"/>
      <c r="O183" s="1067"/>
      <c r="P183" s="904"/>
      <c r="Q183" s="1067"/>
      <c r="R183" s="904"/>
      <c r="S183" s="1067"/>
      <c r="T183" s="904"/>
      <c r="U183" s="1067"/>
      <c r="V183" s="904"/>
      <c r="W183" s="1067"/>
      <c r="X183" s="904"/>
      <c r="Y183" s="1067"/>
      <c r="Z183" s="904"/>
      <c r="AA183" s="1067"/>
      <c r="AB183" s="904"/>
      <c r="AC183" s="1068"/>
      <c r="AD183" s="882">
        <f>SUM(AD184:AD189)</f>
        <v>0</v>
      </c>
      <c r="AE183" s="906"/>
      <c r="AF183" s="882">
        <f>SUM(AF184:AF189)</f>
        <v>0</v>
      </c>
      <c r="AG183" s="906"/>
      <c r="AH183" s="882">
        <f>SUM(AH184:AH189)</f>
        <v>0</v>
      </c>
      <c r="AI183" s="906"/>
      <c r="AJ183" s="882">
        <f>SUM(AJ184:AJ189)</f>
        <v>0</v>
      </c>
      <c r="AK183" s="906"/>
      <c r="AL183" s="882">
        <f>SUM(AL184:AL189)</f>
        <v>0</v>
      </c>
      <c r="AM183" s="906"/>
      <c r="AN183" s="882">
        <f>SUM(AN184:AN189)</f>
        <v>0</v>
      </c>
      <c r="AO183" s="906"/>
      <c r="AP183" s="882">
        <f t="shared" ref="AP183:AX183" si="152">SUM(AP184:AP189)</f>
        <v>0</v>
      </c>
      <c r="AQ183" s="907">
        <f t="shared" si="152"/>
        <v>0</v>
      </c>
      <c r="AR183" s="908">
        <f t="shared" si="152"/>
        <v>0</v>
      </c>
      <c r="AS183" s="908">
        <f t="shared" si="152"/>
        <v>0</v>
      </c>
      <c r="AT183" s="908">
        <f t="shared" si="152"/>
        <v>0</v>
      </c>
      <c r="AU183" s="908">
        <f t="shared" si="152"/>
        <v>0</v>
      </c>
      <c r="AV183" s="908">
        <f t="shared" si="152"/>
        <v>0</v>
      </c>
      <c r="AW183" s="908">
        <f t="shared" si="152"/>
        <v>0</v>
      </c>
      <c r="AX183" s="847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626"/>
      <c r="H191" s="301"/>
      <c r="I191" s="626"/>
      <c r="J191" s="301"/>
      <c r="K191" s="626"/>
      <c r="L191" s="301"/>
      <c r="M191" s="626"/>
      <c r="N191" s="301"/>
      <c r="O191" s="626"/>
      <c r="P191" s="301"/>
      <c r="Q191" s="626"/>
      <c r="R191" s="301"/>
      <c r="S191" s="626"/>
      <c r="T191" s="301"/>
      <c r="U191" s="626"/>
      <c r="V191" s="301"/>
      <c r="W191" s="626"/>
      <c r="X191" s="301"/>
      <c r="Y191" s="626"/>
      <c r="Z191" s="301"/>
      <c r="AA191" s="626"/>
      <c r="AB191" s="302"/>
      <c r="AC191" s="627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562" t="s">
        <v>217</v>
      </c>
      <c r="B192" s="1409" t="s">
        <v>103</v>
      </c>
      <c r="C192" s="1410"/>
      <c r="D192" s="701">
        <f t="shared" ref="D192:D200" si="164">SUM(E192)</f>
        <v>0</v>
      </c>
      <c r="E192" s="821">
        <f>SUM(AC192+AE192+AG192+AI192+AK192+AM192+AO192)</f>
        <v>0</v>
      </c>
      <c r="F192" s="823"/>
      <c r="G192" s="703"/>
      <c r="H192" s="269"/>
      <c r="I192" s="899"/>
      <c r="J192" s="307"/>
      <c r="K192" s="899"/>
      <c r="L192" s="269"/>
      <c r="M192" s="899"/>
      <c r="N192" s="307"/>
      <c r="O192" s="899"/>
      <c r="P192" s="269"/>
      <c r="Q192" s="899"/>
      <c r="R192" s="307"/>
      <c r="S192" s="899"/>
      <c r="T192" s="269"/>
      <c r="U192" s="899"/>
      <c r="V192" s="307"/>
      <c r="W192" s="899"/>
      <c r="X192" s="269"/>
      <c r="Y192" s="899"/>
      <c r="Z192" s="307"/>
      <c r="AA192" s="899"/>
      <c r="AB192" s="307"/>
      <c r="AC192" s="689"/>
      <c r="AD192" s="880"/>
      <c r="AE192" s="689"/>
      <c r="AF192" s="880"/>
      <c r="AG192" s="689"/>
      <c r="AH192" s="880"/>
      <c r="AI192" s="689"/>
      <c r="AJ192" s="880"/>
      <c r="AK192" s="689"/>
      <c r="AL192" s="880"/>
      <c r="AM192" s="704"/>
      <c r="AN192" s="705"/>
      <c r="AO192" s="706"/>
      <c r="AP192" s="880"/>
      <c r="AQ192" s="691"/>
      <c r="AR192" s="52"/>
      <c r="AS192" s="52"/>
      <c r="AT192" s="52"/>
      <c r="AU192" s="52"/>
      <c r="AV192" s="272"/>
      <c r="AW192" s="52"/>
      <c r="AX192" s="838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585" t="s">
        <v>221</v>
      </c>
      <c r="B201" s="1563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822">
        <f t="shared" si="172"/>
        <v>0</v>
      </c>
      <c r="G202" s="834"/>
      <c r="H202" s="47"/>
      <c r="I202" s="689"/>
      <c r="J202" s="838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585" t="s">
        <v>226</v>
      </c>
      <c r="B204" s="156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900"/>
      <c r="H204" s="307"/>
      <c r="I204" s="900"/>
      <c r="J204" s="307"/>
      <c r="K204" s="900"/>
      <c r="L204" s="307"/>
      <c r="M204" s="900"/>
      <c r="N204" s="307"/>
      <c r="O204" s="900"/>
      <c r="P204" s="307"/>
      <c r="Q204" s="900"/>
      <c r="R204" s="307"/>
      <c r="S204" s="900"/>
      <c r="T204" s="307"/>
      <c r="U204" s="900"/>
      <c r="V204" s="307"/>
      <c r="W204" s="900"/>
      <c r="X204" s="307"/>
      <c r="Y204" s="900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625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563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834"/>
      <c r="AB207" s="838"/>
      <c r="AC207" s="689"/>
      <c r="AD207" s="838"/>
      <c r="AE207" s="689"/>
      <c r="AF207" s="838"/>
      <c r="AG207" s="689"/>
      <c r="AH207" s="838"/>
      <c r="AI207" s="689"/>
      <c r="AJ207" s="838"/>
      <c r="AK207" s="689"/>
      <c r="AL207" s="838"/>
      <c r="AM207" s="689"/>
      <c r="AN207" s="838"/>
      <c r="AO207" s="689"/>
      <c r="AP207" s="838"/>
      <c r="AQ207" s="691"/>
      <c r="AR207" s="52"/>
      <c r="AS207" s="52"/>
      <c r="AT207" s="52"/>
      <c r="AU207" s="52"/>
      <c r="AV207" s="52"/>
      <c r="AW207" s="52"/>
      <c r="AX207" s="838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588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900"/>
      <c r="AB209" s="307"/>
      <c r="AC209" s="834"/>
      <c r="AD209" s="838"/>
      <c r="AE209" s="689"/>
      <c r="AF209" s="838"/>
      <c r="AG209" s="689"/>
      <c r="AH209" s="838"/>
      <c r="AI209" s="689"/>
      <c r="AJ209" s="838"/>
      <c r="AK209" s="689"/>
      <c r="AL209" s="838"/>
      <c r="AM209" s="689"/>
      <c r="AN209" s="838"/>
      <c r="AO209" s="689"/>
      <c r="AP209" s="838"/>
      <c r="AQ209" s="691"/>
      <c r="AR209" s="52"/>
      <c r="AS209" s="52"/>
      <c r="AT209" s="52"/>
      <c r="AU209" s="52"/>
      <c r="AV209" s="52"/>
      <c r="AW209" s="52"/>
      <c r="AX209" s="838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625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562" t="s">
        <v>235</v>
      </c>
      <c r="B212" s="1675" t="s">
        <v>236</v>
      </c>
      <c r="C212" s="1550"/>
      <c r="D212" s="1065">
        <f t="shared" si="183"/>
        <v>0</v>
      </c>
      <c r="E212" s="1069">
        <f t="shared" ref="E212:F216" si="186">SUM(AK212)</f>
        <v>0</v>
      </c>
      <c r="F212" s="927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899"/>
      <c r="AD212" s="379"/>
      <c r="AE212" s="379"/>
      <c r="AF212" s="379"/>
      <c r="AG212" s="379"/>
      <c r="AH212" s="379"/>
      <c r="AI212" s="379"/>
      <c r="AJ212" s="269"/>
      <c r="AK212" s="689"/>
      <c r="AL212" s="838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838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821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56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585" t="s">
        <v>239</v>
      </c>
      <c r="B217" s="1562" t="s">
        <v>240</v>
      </c>
      <c r="C217" s="710" t="s">
        <v>241</v>
      </c>
      <c r="D217" s="701">
        <f t="shared" si="183"/>
        <v>0</v>
      </c>
      <c r="E217" s="821">
        <f t="shared" ref="E217:F219" si="187">SUM(Y217+AA217+AC217+AE217+AG217+AI217+AK217+AM217+AO217)</f>
        <v>0</v>
      </c>
      <c r="F217" s="928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625"/>
      <c r="Z218" s="191"/>
      <c r="AA218" s="625"/>
      <c r="AB218" s="191"/>
      <c r="AC218" s="625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56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899"/>
      <c r="Z220" s="269"/>
      <c r="AA220" s="899"/>
      <c r="AB220" s="269"/>
      <c r="AC220" s="834"/>
      <c r="AD220" s="838"/>
      <c r="AE220" s="689"/>
      <c r="AF220" s="838"/>
      <c r="AG220" s="689"/>
      <c r="AH220" s="838"/>
      <c r="AI220" s="689"/>
      <c r="AJ220" s="838"/>
      <c r="AK220" s="689"/>
      <c r="AL220" s="838"/>
      <c r="AM220" s="689"/>
      <c r="AN220" s="838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838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585" t="s">
        <v>248</v>
      </c>
      <c r="B222" s="1586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928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834"/>
      <c r="AB222" s="47"/>
      <c r="AC222" s="834"/>
      <c r="AD222" s="838"/>
      <c r="AE222" s="834"/>
      <c r="AF222" s="838"/>
      <c r="AG222" s="834"/>
      <c r="AH222" s="838"/>
      <c r="AI222" s="834"/>
      <c r="AJ222" s="838"/>
      <c r="AK222" s="834"/>
      <c r="AL222" s="838"/>
      <c r="AM222" s="834"/>
      <c r="AN222" s="838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838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56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899"/>
      <c r="J224" s="269"/>
      <c r="K224" s="899"/>
      <c r="L224" s="269"/>
      <c r="M224" s="899"/>
      <c r="N224" s="269"/>
      <c r="O224" s="899"/>
      <c r="P224" s="269"/>
      <c r="Q224" s="899"/>
      <c r="R224" s="269"/>
      <c r="S224" s="899"/>
      <c r="T224" s="269"/>
      <c r="U224" s="899"/>
      <c r="V224" s="269"/>
      <c r="W224" s="899"/>
      <c r="X224" s="269"/>
      <c r="Y224" s="899"/>
      <c r="Z224" s="269"/>
      <c r="AA224" s="187"/>
      <c r="AB224" s="19"/>
      <c r="AC224" s="834"/>
      <c r="AD224" s="838"/>
      <c r="AE224" s="834"/>
      <c r="AF224" s="838"/>
      <c r="AG224" s="834"/>
      <c r="AH224" s="838"/>
      <c r="AI224" s="834"/>
      <c r="AJ224" s="838"/>
      <c r="AK224" s="834"/>
      <c r="AL224" s="838"/>
      <c r="AM224" s="834"/>
      <c r="AN224" s="838"/>
      <c r="AO224" s="689"/>
      <c r="AP224" s="838"/>
      <c r="AQ224" s="691"/>
      <c r="AR224" s="52"/>
      <c r="AS224" s="52"/>
      <c r="AT224" s="52"/>
      <c r="AU224" s="52"/>
      <c r="AV224" s="52"/>
      <c r="AW224" s="52"/>
      <c r="AX224" s="838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625"/>
      <c r="AB225" s="191"/>
      <c r="AC225" s="625"/>
      <c r="AD225" s="216"/>
      <c r="AE225" s="625"/>
      <c r="AF225" s="216"/>
      <c r="AG225" s="625"/>
      <c r="AH225" s="216"/>
      <c r="AI225" s="625"/>
      <c r="AJ225" s="216"/>
      <c r="AK225" s="625"/>
      <c r="AL225" s="216"/>
      <c r="AM225" s="625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551" t="s">
        <v>254</v>
      </c>
      <c r="B228" s="1287"/>
      <c r="C228" s="1288"/>
      <c r="D228" s="1573" t="s">
        <v>4</v>
      </c>
      <c r="E228" s="1360"/>
      <c r="F228" s="1306"/>
      <c r="G228" s="1668" t="s">
        <v>5</v>
      </c>
      <c r="H228" s="1553"/>
      <c r="I228" s="1553"/>
      <c r="J228" s="1553"/>
      <c r="K228" s="1553"/>
      <c r="L228" s="1553"/>
      <c r="M228" s="1553"/>
      <c r="N228" s="1553"/>
      <c r="O228" s="1553"/>
      <c r="P228" s="1553"/>
      <c r="Q228" s="1553"/>
      <c r="R228" s="1553"/>
      <c r="S228" s="1553"/>
      <c r="T228" s="1553"/>
      <c r="U228" s="1553"/>
      <c r="V228" s="1553"/>
      <c r="W228" s="1553"/>
      <c r="X228" s="1553"/>
      <c r="Y228" s="1553"/>
      <c r="Z228" s="1553"/>
      <c r="AA228" s="1553"/>
      <c r="AB228" s="1669"/>
      <c r="AC228" s="1583" t="s">
        <v>9</v>
      </c>
      <c r="AD228" s="1584" t="s">
        <v>96</v>
      </c>
      <c r="AE228" s="1584" t="s">
        <v>255</v>
      </c>
      <c r="AF228" s="1584" t="s">
        <v>256</v>
      </c>
      <c r="AG228" s="1389" t="s">
        <v>257</v>
      </c>
      <c r="AH228" s="1583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73" t="s">
        <v>14</v>
      </c>
      <c r="H229" s="1557"/>
      <c r="I229" s="1668" t="s">
        <v>15</v>
      </c>
      <c r="J229" s="1546"/>
      <c r="K229" s="1553" t="s">
        <v>16</v>
      </c>
      <c r="L229" s="1546"/>
      <c r="M229" s="1668" t="s">
        <v>17</v>
      </c>
      <c r="N229" s="1546"/>
      <c r="O229" s="1668" t="s">
        <v>18</v>
      </c>
      <c r="P229" s="1546"/>
      <c r="Q229" s="1668" t="s">
        <v>19</v>
      </c>
      <c r="R229" s="1546"/>
      <c r="S229" s="1668" t="s">
        <v>20</v>
      </c>
      <c r="T229" s="1546"/>
      <c r="U229" s="1668" t="s">
        <v>21</v>
      </c>
      <c r="V229" s="1546"/>
      <c r="W229" s="1668" t="s">
        <v>22</v>
      </c>
      <c r="X229" s="1546"/>
      <c r="Y229" s="1668" t="s">
        <v>23</v>
      </c>
      <c r="Z229" s="1550"/>
      <c r="AA229" s="1668" t="s">
        <v>24</v>
      </c>
      <c r="AB229" s="1550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060" t="s">
        <v>32</v>
      </c>
      <c r="E230" s="1053" t="s">
        <v>33</v>
      </c>
      <c r="F230" s="827" t="s">
        <v>34</v>
      </c>
      <c r="G230" s="1050" t="s">
        <v>33</v>
      </c>
      <c r="H230" s="827" t="s">
        <v>34</v>
      </c>
      <c r="I230" s="1050" t="s">
        <v>33</v>
      </c>
      <c r="J230" s="827" t="s">
        <v>34</v>
      </c>
      <c r="K230" s="832" t="s">
        <v>33</v>
      </c>
      <c r="L230" s="827" t="s">
        <v>34</v>
      </c>
      <c r="M230" s="832" t="s">
        <v>33</v>
      </c>
      <c r="N230" s="827" t="s">
        <v>34</v>
      </c>
      <c r="O230" s="832" t="s">
        <v>33</v>
      </c>
      <c r="P230" s="827" t="s">
        <v>34</v>
      </c>
      <c r="Q230" s="832" t="s">
        <v>33</v>
      </c>
      <c r="R230" s="827" t="s">
        <v>34</v>
      </c>
      <c r="S230" s="832" t="s">
        <v>33</v>
      </c>
      <c r="T230" s="827" t="s">
        <v>34</v>
      </c>
      <c r="U230" s="832" t="s">
        <v>33</v>
      </c>
      <c r="V230" s="827" t="s">
        <v>34</v>
      </c>
      <c r="W230" s="832" t="s">
        <v>33</v>
      </c>
      <c r="X230" s="827" t="s">
        <v>34</v>
      </c>
      <c r="Y230" s="832" t="s">
        <v>33</v>
      </c>
      <c r="Z230" s="827" t="s">
        <v>34</v>
      </c>
      <c r="AA230" s="832" t="s">
        <v>33</v>
      </c>
      <c r="AB230" s="827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82"/>
      <c r="D231" s="701">
        <f>SUM(E231+F231)</f>
        <v>0</v>
      </c>
      <c r="E231" s="844">
        <f>+K231+M231+O231+Q231+S231</f>
        <v>0</v>
      </c>
      <c r="F231" s="833">
        <f>+L231+N231+P231+R231+T231</f>
        <v>0</v>
      </c>
      <c r="G231" s="703"/>
      <c r="H231" s="929"/>
      <c r="I231" s="703"/>
      <c r="J231" s="929"/>
      <c r="K231" s="689"/>
      <c r="L231" s="838"/>
      <c r="M231" s="689"/>
      <c r="N231" s="838"/>
      <c r="O231" s="689"/>
      <c r="P231" s="838"/>
      <c r="Q231" s="689"/>
      <c r="R231" s="838"/>
      <c r="S231" s="689"/>
      <c r="T231" s="838"/>
      <c r="U231" s="702"/>
      <c r="V231" s="880"/>
      <c r="W231" s="702"/>
      <c r="X231" s="880"/>
      <c r="Y231" s="702"/>
      <c r="Z231" s="880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838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551" t="s">
        <v>254</v>
      </c>
      <c r="B238" s="1287"/>
      <c r="C238" s="1288"/>
      <c r="D238" s="1573" t="s">
        <v>4</v>
      </c>
      <c r="E238" s="1360"/>
      <c r="F238" s="1376"/>
      <c r="G238" s="1579" t="s">
        <v>267</v>
      </c>
      <c r="H238" s="1580" t="s">
        <v>268</v>
      </c>
      <c r="I238" s="1580" t="s">
        <v>269</v>
      </c>
      <c r="J238" s="1580" t="s">
        <v>270</v>
      </c>
      <c r="K238" s="1578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060" t="s">
        <v>32</v>
      </c>
      <c r="E240" s="1053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49"/>
      <c r="D241" s="713">
        <f>SUM(E241:F241)</f>
        <v>0</v>
      </c>
      <c r="E241" s="834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17</v>
      </c>
      <c r="E242" s="547">
        <v>12</v>
      </c>
      <c r="F242" s="620">
        <v>5</v>
      </c>
      <c r="G242" s="608">
        <v>0</v>
      </c>
      <c r="H242" s="559">
        <v>12</v>
      </c>
      <c r="I242" s="559">
        <v>4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50</v>
      </c>
      <c r="E244" s="547">
        <v>16</v>
      </c>
      <c r="F244" s="618">
        <v>34</v>
      </c>
      <c r="G244" s="550">
        <v>0</v>
      </c>
      <c r="H244" s="559">
        <v>49</v>
      </c>
      <c r="I244" s="559">
        <v>0</v>
      </c>
      <c r="J244" s="559">
        <v>1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572" t="s">
        <v>277</v>
      </c>
      <c r="B247" s="1354"/>
      <c r="C247" s="1336"/>
      <c r="D247" s="1573" t="s">
        <v>278</v>
      </c>
      <c r="E247" s="1360"/>
      <c r="F247" s="1306"/>
      <c r="G247" s="1668" t="s">
        <v>5</v>
      </c>
      <c r="H247" s="1553"/>
      <c r="I247" s="1553"/>
      <c r="J247" s="1553"/>
      <c r="K247" s="1553"/>
      <c r="L247" s="1553"/>
      <c r="M247" s="1553"/>
      <c r="N247" s="1553"/>
      <c r="O247" s="1553"/>
      <c r="P247" s="1553"/>
      <c r="Q247" s="1553"/>
      <c r="R247" s="1553"/>
      <c r="S247" s="1553"/>
      <c r="T247" s="1553"/>
      <c r="U247" s="1553"/>
      <c r="V247" s="1553"/>
      <c r="W247" s="1553"/>
      <c r="X247" s="1553"/>
      <c r="Y247" s="1553"/>
      <c r="Z247" s="1553"/>
      <c r="AA247" s="1553"/>
      <c r="AB247" s="1553"/>
      <c r="AC247" s="1553"/>
      <c r="AD247" s="1553"/>
      <c r="AE247" s="1553"/>
      <c r="AF247" s="1553"/>
      <c r="AG247" s="1553"/>
      <c r="AH247" s="1553"/>
      <c r="AI247" s="1553"/>
      <c r="AJ247" s="1553"/>
      <c r="AK247" s="1553"/>
      <c r="AL247" s="1669"/>
      <c r="AM247" s="1555" t="s">
        <v>68</v>
      </c>
      <c r="AN247" s="1574" t="s">
        <v>279</v>
      </c>
      <c r="AO247" s="1674" t="s">
        <v>280</v>
      </c>
      <c r="AP247" s="1576"/>
      <c r="AQ247" s="1567" t="s">
        <v>281</v>
      </c>
      <c r="AR247" s="1568" t="s">
        <v>45</v>
      </c>
      <c r="AS247" s="1568" t="s">
        <v>282</v>
      </c>
      <c r="AT247" s="1569" t="s">
        <v>9</v>
      </c>
      <c r="AU247" s="1570" t="s">
        <v>283</v>
      </c>
      <c r="AV247" s="1571" t="s">
        <v>284</v>
      </c>
      <c r="AW247" s="1565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73" t="s">
        <v>285</v>
      </c>
      <c r="H248" s="1557"/>
      <c r="I248" s="1668" t="s">
        <v>17</v>
      </c>
      <c r="J248" s="1546"/>
      <c r="K248" s="1668" t="s">
        <v>18</v>
      </c>
      <c r="L248" s="1546"/>
      <c r="M248" s="1668" t="s">
        <v>19</v>
      </c>
      <c r="N248" s="1546"/>
      <c r="O248" s="1668" t="s">
        <v>20</v>
      </c>
      <c r="P248" s="1546"/>
      <c r="Q248" s="1668" t="s">
        <v>21</v>
      </c>
      <c r="R248" s="1546"/>
      <c r="S248" s="1668" t="s">
        <v>22</v>
      </c>
      <c r="T248" s="1546"/>
      <c r="U248" s="1668" t="s">
        <v>23</v>
      </c>
      <c r="V248" s="1550"/>
      <c r="W248" s="1668" t="s">
        <v>24</v>
      </c>
      <c r="X248" s="1550"/>
      <c r="Y248" s="1668" t="s">
        <v>286</v>
      </c>
      <c r="Z248" s="1550"/>
      <c r="AA248" s="1668" t="s">
        <v>287</v>
      </c>
      <c r="AB248" s="1550"/>
      <c r="AC248" s="1668" t="s">
        <v>288</v>
      </c>
      <c r="AD248" s="1550"/>
      <c r="AE248" s="1668" t="s">
        <v>289</v>
      </c>
      <c r="AF248" s="1550"/>
      <c r="AG248" s="1668" t="s">
        <v>29</v>
      </c>
      <c r="AH248" s="1550"/>
      <c r="AI248" s="1668" t="s">
        <v>30</v>
      </c>
      <c r="AJ248" s="1550"/>
      <c r="AK248" s="1668" t="s">
        <v>31</v>
      </c>
      <c r="AL248" s="1550"/>
      <c r="AM248" s="1304"/>
      <c r="AN248" s="1364"/>
      <c r="AO248" s="1567" t="s">
        <v>290</v>
      </c>
      <c r="AP248" s="1577" t="s">
        <v>291</v>
      </c>
      <c r="AQ248" s="1341"/>
      <c r="AR248" s="1344"/>
      <c r="AS248" s="1344"/>
      <c r="AT248" s="1347"/>
      <c r="AU248" s="1570"/>
      <c r="AV248" s="1351"/>
      <c r="AW248" s="1565" t="s">
        <v>10</v>
      </c>
      <c r="AX248" s="1337"/>
    </row>
    <row r="249" spans="1:104" ht="20.25" customHeight="1" x14ac:dyDescent="0.25">
      <c r="A249" s="1357"/>
      <c r="B249" s="1358"/>
      <c r="C249" s="1338"/>
      <c r="D249" s="933" t="s">
        <v>32</v>
      </c>
      <c r="E249" s="842" t="s">
        <v>33</v>
      </c>
      <c r="F249" s="39" t="s">
        <v>34</v>
      </c>
      <c r="G249" s="832" t="s">
        <v>33</v>
      </c>
      <c r="H249" s="827" t="s">
        <v>34</v>
      </c>
      <c r="I249" s="832" t="s">
        <v>33</v>
      </c>
      <c r="J249" s="827" t="s">
        <v>34</v>
      </c>
      <c r="K249" s="832" t="s">
        <v>33</v>
      </c>
      <c r="L249" s="827" t="s">
        <v>34</v>
      </c>
      <c r="M249" s="832" t="s">
        <v>33</v>
      </c>
      <c r="N249" s="827" t="s">
        <v>34</v>
      </c>
      <c r="O249" s="832" t="s">
        <v>33</v>
      </c>
      <c r="P249" s="827" t="s">
        <v>34</v>
      </c>
      <c r="Q249" s="832" t="s">
        <v>33</v>
      </c>
      <c r="R249" s="827" t="s">
        <v>34</v>
      </c>
      <c r="S249" s="832" t="s">
        <v>33</v>
      </c>
      <c r="T249" s="827" t="s">
        <v>34</v>
      </c>
      <c r="U249" s="832" t="s">
        <v>33</v>
      </c>
      <c r="V249" s="827" t="s">
        <v>34</v>
      </c>
      <c r="W249" s="832" t="s">
        <v>33</v>
      </c>
      <c r="X249" s="827" t="s">
        <v>34</v>
      </c>
      <c r="Y249" s="832" t="s">
        <v>33</v>
      </c>
      <c r="Z249" s="827" t="s">
        <v>34</v>
      </c>
      <c r="AA249" s="832" t="s">
        <v>33</v>
      </c>
      <c r="AB249" s="827" t="s">
        <v>34</v>
      </c>
      <c r="AC249" s="832" t="s">
        <v>33</v>
      </c>
      <c r="AD249" s="827" t="s">
        <v>34</v>
      </c>
      <c r="AE249" s="832" t="s">
        <v>33</v>
      </c>
      <c r="AF249" s="827" t="s">
        <v>34</v>
      </c>
      <c r="AG249" s="832" t="s">
        <v>33</v>
      </c>
      <c r="AH249" s="827" t="s">
        <v>34</v>
      </c>
      <c r="AI249" s="832" t="s">
        <v>33</v>
      </c>
      <c r="AJ249" s="827" t="s">
        <v>34</v>
      </c>
      <c r="AK249" s="832" t="s">
        <v>33</v>
      </c>
      <c r="AL249" s="827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570"/>
      <c r="AV249" s="1352"/>
      <c r="AW249" s="1565"/>
      <c r="AX249" s="1338"/>
    </row>
    <row r="250" spans="1:104" ht="15" customHeight="1" x14ac:dyDescent="0.25">
      <c r="A250" s="1511" t="s">
        <v>292</v>
      </c>
      <c r="B250" s="1512" t="s">
        <v>293</v>
      </c>
      <c r="C250" s="1564"/>
      <c r="D250" s="715">
        <f>SUM(E250+F250)</f>
        <v>22</v>
      </c>
      <c r="E250" s="139">
        <f>SUM(G250++I250+K250+M250+O250+Q250+S250+U250+W250+Y250+AA250+AC250+AE250+AG250+AI250+AK250)</f>
        <v>14</v>
      </c>
      <c r="F250" s="812">
        <f>SUM(H250++J250+L250+N250+P250+R250+T250+V250+X250+Z250+AB250+AD250+AF250+AH250+AJ250+AL250)</f>
        <v>8</v>
      </c>
      <c r="G250" s="716">
        <v>1</v>
      </c>
      <c r="H250" s="443">
        <v>1</v>
      </c>
      <c r="I250" s="818">
        <v>0</v>
      </c>
      <c r="J250" s="443">
        <v>2</v>
      </c>
      <c r="K250" s="818">
        <v>1</v>
      </c>
      <c r="L250" s="443">
        <v>0</v>
      </c>
      <c r="M250" s="818">
        <v>1</v>
      </c>
      <c r="N250" s="443">
        <v>0</v>
      </c>
      <c r="O250" s="818">
        <v>0</v>
      </c>
      <c r="P250" s="443">
        <v>0</v>
      </c>
      <c r="Q250" s="818">
        <v>0</v>
      </c>
      <c r="R250" s="443">
        <v>0</v>
      </c>
      <c r="S250" s="818">
        <v>3</v>
      </c>
      <c r="T250" s="819">
        <v>1</v>
      </c>
      <c r="U250" s="818">
        <v>3</v>
      </c>
      <c r="V250" s="819">
        <v>0</v>
      </c>
      <c r="W250" s="818">
        <v>1</v>
      </c>
      <c r="X250" s="819">
        <v>1</v>
      </c>
      <c r="Y250" s="818">
        <v>1</v>
      </c>
      <c r="Z250" s="819">
        <v>0</v>
      </c>
      <c r="AA250" s="818">
        <v>1</v>
      </c>
      <c r="AB250" s="819">
        <v>1</v>
      </c>
      <c r="AC250" s="818">
        <v>0</v>
      </c>
      <c r="AD250" s="819">
        <v>0</v>
      </c>
      <c r="AE250" s="818">
        <v>0</v>
      </c>
      <c r="AF250" s="819">
        <v>1</v>
      </c>
      <c r="AG250" s="818">
        <v>1</v>
      </c>
      <c r="AH250" s="819">
        <v>1</v>
      </c>
      <c r="AI250" s="818">
        <v>1</v>
      </c>
      <c r="AJ250" s="819">
        <v>0</v>
      </c>
      <c r="AK250" s="818">
        <v>0</v>
      </c>
      <c r="AL250" s="819">
        <v>0</v>
      </c>
      <c r="AM250" s="717">
        <v>0</v>
      </c>
      <c r="AN250" s="718">
        <v>0</v>
      </c>
      <c r="AO250" s="446"/>
      <c r="AP250" s="447"/>
      <c r="AQ250" s="448"/>
      <c r="AR250" s="818">
        <v>0</v>
      </c>
      <c r="AS250" s="449"/>
      <c r="AT250" s="716">
        <v>0</v>
      </c>
      <c r="AU250" s="819">
        <v>0</v>
      </c>
      <c r="AV250" s="449"/>
      <c r="AW250" s="716">
        <v>1</v>
      </c>
      <c r="AX250" s="819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89</v>
      </c>
      <c r="E251" s="109">
        <f t="shared" ref="E251:E287" si="210">SUM(G251++I251+K251+M251+O251+Q251+S251+U251+W251+Y251+AA251+AC251+AE251+AG251+AI251+AK251)</f>
        <v>47</v>
      </c>
      <c r="F251" s="78">
        <f t="shared" ref="F251:F287" si="211">SUM(H251++J251+L251+N251+P251+R251+T251+V251+X251+Z251+AB251+AD251+AF251+AH251+AJ251+AL251)</f>
        <v>42</v>
      </c>
      <c r="G251" s="451">
        <v>4</v>
      </c>
      <c r="H251" s="452">
        <v>1</v>
      </c>
      <c r="I251" s="453">
        <v>0</v>
      </c>
      <c r="J251" s="452">
        <v>2</v>
      </c>
      <c r="K251" s="453">
        <v>1</v>
      </c>
      <c r="L251" s="452">
        <v>1</v>
      </c>
      <c r="M251" s="453">
        <v>1</v>
      </c>
      <c r="N251" s="452">
        <v>0</v>
      </c>
      <c r="O251" s="453">
        <v>3</v>
      </c>
      <c r="P251" s="452">
        <v>1</v>
      </c>
      <c r="Q251" s="453">
        <v>1</v>
      </c>
      <c r="R251" s="452">
        <v>0</v>
      </c>
      <c r="S251" s="453">
        <v>7</v>
      </c>
      <c r="T251" s="454">
        <v>2</v>
      </c>
      <c r="U251" s="453">
        <v>8</v>
      </c>
      <c r="V251" s="454">
        <v>1</v>
      </c>
      <c r="W251" s="453">
        <v>4</v>
      </c>
      <c r="X251" s="454">
        <v>5</v>
      </c>
      <c r="Y251" s="453">
        <v>5</v>
      </c>
      <c r="Z251" s="454">
        <v>4</v>
      </c>
      <c r="AA251" s="453">
        <v>0</v>
      </c>
      <c r="AB251" s="454">
        <v>9</v>
      </c>
      <c r="AC251" s="453">
        <v>0</v>
      </c>
      <c r="AD251" s="454">
        <v>5</v>
      </c>
      <c r="AE251" s="453">
        <v>9</v>
      </c>
      <c r="AF251" s="454">
        <v>9</v>
      </c>
      <c r="AG251" s="453">
        <v>2</v>
      </c>
      <c r="AH251" s="454">
        <v>0</v>
      </c>
      <c r="AI251" s="453">
        <v>2</v>
      </c>
      <c r="AJ251" s="454">
        <v>2</v>
      </c>
      <c r="AK251" s="453">
        <v>0</v>
      </c>
      <c r="AL251" s="454">
        <v>0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5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562" t="s">
        <v>295</v>
      </c>
      <c r="B252" s="1325" t="s">
        <v>296</v>
      </c>
      <c r="C252" s="1325"/>
      <c r="D252" s="712">
        <f t="shared" si="209"/>
        <v>87</v>
      </c>
      <c r="E252" s="139">
        <f t="shared" si="210"/>
        <v>39</v>
      </c>
      <c r="F252" s="812">
        <f t="shared" si="211"/>
        <v>48</v>
      </c>
      <c r="G252" s="716">
        <v>8</v>
      </c>
      <c r="H252" s="443">
        <v>4</v>
      </c>
      <c r="I252" s="818">
        <v>0</v>
      </c>
      <c r="J252" s="443">
        <v>0</v>
      </c>
      <c r="K252" s="818">
        <v>0</v>
      </c>
      <c r="L252" s="443">
        <v>1</v>
      </c>
      <c r="M252" s="818">
        <v>0</v>
      </c>
      <c r="N252" s="443">
        <v>0</v>
      </c>
      <c r="O252" s="818">
        <v>2</v>
      </c>
      <c r="P252" s="443">
        <v>0</v>
      </c>
      <c r="Q252" s="818">
        <v>0</v>
      </c>
      <c r="R252" s="443">
        <v>3</v>
      </c>
      <c r="S252" s="818">
        <v>2</v>
      </c>
      <c r="T252" s="819">
        <v>1</v>
      </c>
      <c r="U252" s="818">
        <v>5</v>
      </c>
      <c r="V252" s="819">
        <v>3</v>
      </c>
      <c r="W252" s="818">
        <v>8</v>
      </c>
      <c r="X252" s="819">
        <v>10</v>
      </c>
      <c r="Y252" s="818">
        <v>4</v>
      </c>
      <c r="Z252" s="819">
        <v>12</v>
      </c>
      <c r="AA252" s="818">
        <v>3</v>
      </c>
      <c r="AB252" s="819">
        <v>8</v>
      </c>
      <c r="AC252" s="818">
        <v>0</v>
      </c>
      <c r="AD252" s="819">
        <v>1</v>
      </c>
      <c r="AE252" s="818">
        <v>4</v>
      </c>
      <c r="AF252" s="819">
        <v>2</v>
      </c>
      <c r="AG252" s="818">
        <v>0</v>
      </c>
      <c r="AH252" s="819">
        <v>1</v>
      </c>
      <c r="AI252" s="818">
        <v>3</v>
      </c>
      <c r="AJ252" s="819">
        <v>1</v>
      </c>
      <c r="AK252" s="818">
        <v>0</v>
      </c>
      <c r="AL252" s="819">
        <v>1</v>
      </c>
      <c r="AM252" s="458">
        <v>0</v>
      </c>
      <c r="AN252" s="459">
        <v>0</v>
      </c>
      <c r="AO252" s="716">
        <v>0</v>
      </c>
      <c r="AP252" s="460">
        <v>0</v>
      </c>
      <c r="AQ252" s="818">
        <v>22</v>
      </c>
      <c r="AR252" s="461">
        <v>0</v>
      </c>
      <c r="AS252" s="447"/>
      <c r="AT252" s="462">
        <v>5</v>
      </c>
      <c r="AU252" s="463">
        <v>0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175</v>
      </c>
      <c r="E253" s="465">
        <f t="shared" si="210"/>
        <v>94</v>
      </c>
      <c r="F253" s="147">
        <f t="shared" si="211"/>
        <v>81</v>
      </c>
      <c r="G253" s="466">
        <v>9</v>
      </c>
      <c r="H253" s="467">
        <v>2</v>
      </c>
      <c r="I253" s="468">
        <v>0</v>
      </c>
      <c r="J253" s="467">
        <v>0</v>
      </c>
      <c r="K253" s="468">
        <v>1</v>
      </c>
      <c r="L253" s="467">
        <v>1</v>
      </c>
      <c r="M253" s="468">
        <v>0</v>
      </c>
      <c r="N253" s="467">
        <v>0</v>
      </c>
      <c r="O253" s="468">
        <v>3</v>
      </c>
      <c r="P253" s="467">
        <v>0</v>
      </c>
      <c r="Q253" s="468">
        <v>4</v>
      </c>
      <c r="R253" s="467">
        <v>0</v>
      </c>
      <c r="S253" s="468">
        <v>1</v>
      </c>
      <c r="T253" s="469">
        <v>3</v>
      </c>
      <c r="U253" s="468">
        <v>7</v>
      </c>
      <c r="V253" s="469">
        <v>3</v>
      </c>
      <c r="W253" s="468">
        <v>17</v>
      </c>
      <c r="X253" s="469">
        <v>14</v>
      </c>
      <c r="Y253" s="468">
        <v>16</v>
      </c>
      <c r="Z253" s="469">
        <v>10</v>
      </c>
      <c r="AA253" s="468">
        <v>12</v>
      </c>
      <c r="AB253" s="469">
        <v>15</v>
      </c>
      <c r="AC253" s="468">
        <v>4</v>
      </c>
      <c r="AD253" s="469">
        <v>19</v>
      </c>
      <c r="AE253" s="468">
        <v>11</v>
      </c>
      <c r="AF253" s="469">
        <v>7</v>
      </c>
      <c r="AG253" s="468">
        <v>6</v>
      </c>
      <c r="AH253" s="469">
        <v>4</v>
      </c>
      <c r="AI253" s="468">
        <v>2</v>
      </c>
      <c r="AJ253" s="469">
        <v>0</v>
      </c>
      <c r="AK253" s="468">
        <v>1</v>
      </c>
      <c r="AL253" s="469">
        <v>3</v>
      </c>
      <c r="AM253" s="470">
        <v>1</v>
      </c>
      <c r="AN253" s="471">
        <v>0</v>
      </c>
      <c r="AO253" s="446"/>
      <c r="AP253" s="447"/>
      <c r="AQ253" s="461">
        <v>19</v>
      </c>
      <c r="AR253" s="468">
        <v>101</v>
      </c>
      <c r="AS253" s="447"/>
      <c r="AT253" s="466">
        <v>2</v>
      </c>
      <c r="AU253" s="469">
        <v>1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82</v>
      </c>
      <c r="E254" s="465">
        <f t="shared" si="210"/>
        <v>35</v>
      </c>
      <c r="F254" s="147">
        <f t="shared" si="211"/>
        <v>47</v>
      </c>
      <c r="G254" s="466">
        <v>7</v>
      </c>
      <c r="H254" s="467">
        <v>3</v>
      </c>
      <c r="I254" s="468">
        <v>0</v>
      </c>
      <c r="J254" s="467">
        <v>0</v>
      </c>
      <c r="K254" s="468">
        <v>0</v>
      </c>
      <c r="L254" s="467">
        <v>1</v>
      </c>
      <c r="M254" s="468">
        <v>0</v>
      </c>
      <c r="N254" s="467">
        <v>0</v>
      </c>
      <c r="O254" s="468">
        <v>2</v>
      </c>
      <c r="P254" s="467">
        <v>0</v>
      </c>
      <c r="Q254" s="468">
        <v>0</v>
      </c>
      <c r="R254" s="467">
        <v>3</v>
      </c>
      <c r="S254" s="468">
        <v>1</v>
      </c>
      <c r="T254" s="469">
        <v>1</v>
      </c>
      <c r="U254" s="468">
        <v>5</v>
      </c>
      <c r="V254" s="469">
        <v>4</v>
      </c>
      <c r="W254" s="468">
        <v>8</v>
      </c>
      <c r="X254" s="469">
        <v>10</v>
      </c>
      <c r="Y254" s="468">
        <v>4</v>
      </c>
      <c r="Z254" s="469">
        <v>12</v>
      </c>
      <c r="AA254" s="468">
        <v>3</v>
      </c>
      <c r="AB254" s="469">
        <v>8</v>
      </c>
      <c r="AC254" s="468">
        <v>0</v>
      </c>
      <c r="AD254" s="469">
        <v>1</v>
      </c>
      <c r="AE254" s="468">
        <v>3</v>
      </c>
      <c r="AF254" s="469">
        <v>2</v>
      </c>
      <c r="AG254" s="468">
        <v>0</v>
      </c>
      <c r="AH254" s="469">
        <v>1</v>
      </c>
      <c r="AI254" s="468">
        <v>2</v>
      </c>
      <c r="AJ254" s="469">
        <v>0</v>
      </c>
      <c r="AK254" s="468">
        <v>0</v>
      </c>
      <c r="AL254" s="469">
        <v>1</v>
      </c>
      <c r="AM254" s="470">
        <v>0</v>
      </c>
      <c r="AN254" s="471">
        <v>0</v>
      </c>
      <c r="AO254" s="446"/>
      <c r="AP254" s="447"/>
      <c r="AQ254" s="472"/>
      <c r="AR254" s="468">
        <v>2</v>
      </c>
      <c r="AS254" s="447"/>
      <c r="AT254" s="466">
        <v>5</v>
      </c>
      <c r="AU254" s="469">
        <v>0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66</v>
      </c>
      <c r="E255" s="465">
        <f t="shared" si="210"/>
        <v>40</v>
      </c>
      <c r="F255" s="147">
        <f t="shared" si="211"/>
        <v>26</v>
      </c>
      <c r="G255" s="473">
        <v>9</v>
      </c>
      <c r="H255" s="474">
        <v>2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2</v>
      </c>
      <c r="P255" s="474">
        <v>0</v>
      </c>
      <c r="Q255" s="475">
        <v>1</v>
      </c>
      <c r="R255" s="474">
        <v>1</v>
      </c>
      <c r="S255" s="475">
        <v>1</v>
      </c>
      <c r="T255" s="476">
        <v>2</v>
      </c>
      <c r="U255" s="475">
        <v>4</v>
      </c>
      <c r="V255" s="476">
        <v>0</v>
      </c>
      <c r="W255" s="475">
        <v>5</v>
      </c>
      <c r="X255" s="476">
        <v>5</v>
      </c>
      <c r="Y255" s="475">
        <v>5</v>
      </c>
      <c r="Z255" s="476">
        <v>1</v>
      </c>
      <c r="AA255" s="475">
        <v>7</v>
      </c>
      <c r="AB255" s="476">
        <v>4</v>
      </c>
      <c r="AC255" s="475">
        <v>1</v>
      </c>
      <c r="AD255" s="476">
        <v>6</v>
      </c>
      <c r="AE255" s="475">
        <v>3</v>
      </c>
      <c r="AF255" s="476">
        <v>1</v>
      </c>
      <c r="AG255" s="475">
        <v>0</v>
      </c>
      <c r="AH255" s="476">
        <v>1</v>
      </c>
      <c r="AI255" s="475">
        <v>2</v>
      </c>
      <c r="AJ255" s="476">
        <v>1</v>
      </c>
      <c r="AK255" s="475">
        <v>0</v>
      </c>
      <c r="AL255" s="476">
        <v>2</v>
      </c>
      <c r="AM255" s="477">
        <v>1</v>
      </c>
      <c r="AN255" s="478">
        <v>0</v>
      </c>
      <c r="AO255" s="446"/>
      <c r="AP255" s="447"/>
      <c r="AQ255" s="472"/>
      <c r="AR255" s="475">
        <v>16</v>
      </c>
      <c r="AS255" s="447"/>
      <c r="AT255" s="473">
        <v>0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5</v>
      </c>
      <c r="E256" s="465">
        <f t="shared" si="210"/>
        <v>2</v>
      </c>
      <c r="F256" s="147">
        <f t="shared" si="211"/>
        <v>3</v>
      </c>
      <c r="G256" s="473">
        <v>1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0</v>
      </c>
      <c r="V256" s="476">
        <v>0</v>
      </c>
      <c r="W256" s="475">
        <v>0</v>
      </c>
      <c r="X256" s="476">
        <v>1</v>
      </c>
      <c r="Y256" s="475">
        <v>0</v>
      </c>
      <c r="Z256" s="476">
        <v>1</v>
      </c>
      <c r="AA256" s="475">
        <v>0</v>
      </c>
      <c r="AB256" s="476">
        <v>0</v>
      </c>
      <c r="AC256" s="475">
        <v>0</v>
      </c>
      <c r="AD256" s="476">
        <v>0</v>
      </c>
      <c r="AE256" s="475">
        <v>0</v>
      </c>
      <c r="AF256" s="476">
        <v>0</v>
      </c>
      <c r="AG256" s="475">
        <v>0</v>
      </c>
      <c r="AH256" s="476">
        <v>1</v>
      </c>
      <c r="AI256" s="475">
        <v>1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562" t="s">
        <v>101</v>
      </c>
      <c r="B258" s="1325" t="s">
        <v>296</v>
      </c>
      <c r="C258" s="1325"/>
      <c r="D258" s="712">
        <f t="shared" si="209"/>
        <v>53</v>
      </c>
      <c r="E258" s="139">
        <f>SUM(O258+Q258+S258+U258+W258+Y258+AA258+AC258+AE258+AG258+AI258+AK258)</f>
        <v>20</v>
      </c>
      <c r="F258" s="812">
        <f>SUM(P258+R258+T258+V258+X258+Z258+AB258+AD258+AF258+AH258+AJ258+AL258)</f>
        <v>33</v>
      </c>
      <c r="G258" s="703"/>
      <c r="H258" s="929"/>
      <c r="I258" s="703"/>
      <c r="J258" s="929"/>
      <c r="K258" s="703"/>
      <c r="L258" s="929"/>
      <c r="M258" s="703"/>
      <c r="N258" s="929"/>
      <c r="O258" s="818">
        <v>0</v>
      </c>
      <c r="P258" s="443">
        <v>0</v>
      </c>
      <c r="Q258" s="818">
        <v>1</v>
      </c>
      <c r="R258" s="443">
        <v>0</v>
      </c>
      <c r="S258" s="818">
        <v>0</v>
      </c>
      <c r="T258" s="819">
        <v>0</v>
      </c>
      <c r="U258" s="818">
        <v>5</v>
      </c>
      <c r="V258" s="819">
        <v>3</v>
      </c>
      <c r="W258" s="818">
        <v>2</v>
      </c>
      <c r="X258" s="819">
        <v>2</v>
      </c>
      <c r="Y258" s="818">
        <v>0</v>
      </c>
      <c r="Z258" s="819">
        <v>4</v>
      </c>
      <c r="AA258" s="818">
        <v>3</v>
      </c>
      <c r="AB258" s="819">
        <v>7</v>
      </c>
      <c r="AC258" s="818">
        <v>3</v>
      </c>
      <c r="AD258" s="819">
        <v>8</v>
      </c>
      <c r="AE258" s="818">
        <v>2</v>
      </c>
      <c r="AF258" s="819">
        <v>7</v>
      </c>
      <c r="AG258" s="818">
        <v>2</v>
      </c>
      <c r="AH258" s="819">
        <v>0</v>
      </c>
      <c r="AI258" s="818">
        <v>1</v>
      </c>
      <c r="AJ258" s="819">
        <v>0</v>
      </c>
      <c r="AK258" s="818">
        <v>1</v>
      </c>
      <c r="AL258" s="819">
        <v>2</v>
      </c>
      <c r="AM258" s="458">
        <v>0</v>
      </c>
      <c r="AN258" s="459">
        <v>0</v>
      </c>
      <c r="AO258" s="716">
        <v>0</v>
      </c>
      <c r="AP258" s="460">
        <v>0</v>
      </c>
      <c r="AQ258" s="818">
        <v>14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96</v>
      </c>
      <c r="E259" s="465">
        <f>SUM(O259+Q259+S259+U259+W259+Y259+AA259+AC259+AE259+AG259+AI259+AK259)</f>
        <v>36</v>
      </c>
      <c r="F259" s="147">
        <f>SUM(N259+P259+R259+T259+V259+X259+Z259+AB259+AD259+AF259+AH259+AJ259+AL259)</f>
        <v>60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10</v>
      </c>
      <c r="V259" s="469">
        <v>3</v>
      </c>
      <c r="W259" s="468">
        <v>8</v>
      </c>
      <c r="X259" s="469">
        <v>8</v>
      </c>
      <c r="Y259" s="468">
        <v>1</v>
      </c>
      <c r="Z259" s="469">
        <v>1</v>
      </c>
      <c r="AA259" s="468">
        <v>4</v>
      </c>
      <c r="AB259" s="469">
        <v>16</v>
      </c>
      <c r="AC259" s="468">
        <v>1</v>
      </c>
      <c r="AD259" s="469">
        <v>16</v>
      </c>
      <c r="AE259" s="468">
        <v>3</v>
      </c>
      <c r="AF259" s="469">
        <v>10</v>
      </c>
      <c r="AG259" s="468">
        <v>2</v>
      </c>
      <c r="AH259" s="469">
        <v>0</v>
      </c>
      <c r="AI259" s="468">
        <v>7</v>
      </c>
      <c r="AJ259" s="469">
        <v>2</v>
      </c>
      <c r="AK259" s="468">
        <v>0</v>
      </c>
      <c r="AL259" s="469">
        <v>4</v>
      </c>
      <c r="AM259" s="470">
        <v>0</v>
      </c>
      <c r="AN259" s="471">
        <v>0</v>
      </c>
      <c r="AO259" s="446"/>
      <c r="AP259" s="447"/>
      <c r="AQ259" s="461">
        <v>13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43</v>
      </c>
      <c r="E260" s="465">
        <f>SUM(M260+O260+Q260+S260+U260+W260+Y260+AA260+AC260+AE260+AG260+AI260+AK260)</f>
        <v>13</v>
      </c>
      <c r="F260" s="147">
        <f>SUM(N260+P260+R260+T260+V260+X260+Z260+AB260+AD260+AF260+AH260+AJ260+AL260)</f>
        <v>30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1</v>
      </c>
      <c r="R260" s="467">
        <v>0</v>
      </c>
      <c r="S260" s="468">
        <v>0</v>
      </c>
      <c r="T260" s="469">
        <v>0</v>
      </c>
      <c r="U260" s="468">
        <v>2</v>
      </c>
      <c r="V260" s="469">
        <v>3</v>
      </c>
      <c r="W260" s="468">
        <v>2</v>
      </c>
      <c r="X260" s="469">
        <v>2</v>
      </c>
      <c r="Y260" s="468">
        <v>0</v>
      </c>
      <c r="Z260" s="469">
        <v>3</v>
      </c>
      <c r="AA260" s="468">
        <v>2</v>
      </c>
      <c r="AB260" s="469">
        <v>6</v>
      </c>
      <c r="AC260" s="468">
        <v>3</v>
      </c>
      <c r="AD260" s="469">
        <v>9</v>
      </c>
      <c r="AE260" s="468">
        <v>1</v>
      </c>
      <c r="AF260" s="469">
        <v>5</v>
      </c>
      <c r="AG260" s="468">
        <v>0</v>
      </c>
      <c r="AH260" s="469">
        <v>0</v>
      </c>
      <c r="AI260" s="468">
        <v>1</v>
      </c>
      <c r="AJ260" s="469">
        <v>0</v>
      </c>
      <c r="AK260" s="468">
        <v>1</v>
      </c>
      <c r="AL260" s="469">
        <v>2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37</v>
      </c>
      <c r="E261" s="465">
        <f>SUM(M261+O261+Q261+S261+U261+W261+Y261+AA261+AC261+AE261+AG261+AI261+AK261)</f>
        <v>13</v>
      </c>
      <c r="F261" s="147">
        <f>SUM(N261+P261+R261+T261+V261+X261+Z261+AB261+AD261+AF261+AH261+AJ261+AL261)</f>
        <v>24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1</v>
      </c>
      <c r="V261" s="476">
        <v>0</v>
      </c>
      <c r="W261" s="475">
        <v>3</v>
      </c>
      <c r="X261" s="476">
        <v>4</v>
      </c>
      <c r="Y261" s="475">
        <v>0</v>
      </c>
      <c r="Z261" s="476">
        <v>0</v>
      </c>
      <c r="AA261" s="475">
        <v>3</v>
      </c>
      <c r="AB261" s="476">
        <v>8</v>
      </c>
      <c r="AC261" s="475">
        <v>0</v>
      </c>
      <c r="AD261" s="476">
        <v>5</v>
      </c>
      <c r="AE261" s="475">
        <v>2</v>
      </c>
      <c r="AF261" s="476">
        <v>3</v>
      </c>
      <c r="AG261" s="475">
        <v>2</v>
      </c>
      <c r="AH261" s="476">
        <v>0</v>
      </c>
      <c r="AI261" s="475">
        <v>2</v>
      </c>
      <c r="AJ261" s="476">
        <v>2</v>
      </c>
      <c r="AK261" s="475">
        <v>0</v>
      </c>
      <c r="AL261" s="476">
        <v>2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9</v>
      </c>
      <c r="E262" s="465">
        <f>SUM(M262+O262+Q262+S262+U262+W262+Y262+AA262+AC262+AE262+AG262+AI262+AK262)</f>
        <v>4</v>
      </c>
      <c r="F262" s="147">
        <f>SUM(N262+P262+R262+T262+V262+X262+Z262+AB262+AD262+AF262+AH262+AJ262+AL262)</f>
        <v>5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0</v>
      </c>
      <c r="Y262" s="475">
        <v>0</v>
      </c>
      <c r="Z262" s="476">
        <v>0</v>
      </c>
      <c r="AA262" s="475">
        <v>0</v>
      </c>
      <c r="AB262" s="476">
        <v>2</v>
      </c>
      <c r="AC262" s="475">
        <v>1</v>
      </c>
      <c r="AD262" s="476">
        <v>1</v>
      </c>
      <c r="AE262" s="475">
        <v>0</v>
      </c>
      <c r="AF262" s="476">
        <v>1</v>
      </c>
      <c r="AG262" s="475">
        <v>1</v>
      </c>
      <c r="AH262" s="476">
        <v>0</v>
      </c>
      <c r="AI262" s="475">
        <v>1</v>
      </c>
      <c r="AJ262" s="476">
        <v>1</v>
      </c>
      <c r="AK262" s="475">
        <v>1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562" t="s">
        <v>106</v>
      </c>
      <c r="B264" s="1325" t="s">
        <v>296</v>
      </c>
      <c r="C264" s="1325"/>
      <c r="D264" s="712">
        <f t="shared" si="209"/>
        <v>38</v>
      </c>
      <c r="E264" s="934">
        <f t="shared" si="210"/>
        <v>20</v>
      </c>
      <c r="F264" s="935">
        <f t="shared" si="211"/>
        <v>18</v>
      </c>
      <c r="G264" s="818">
        <v>2</v>
      </c>
      <c r="H264" s="443">
        <v>0</v>
      </c>
      <c r="I264" s="818">
        <v>0</v>
      </c>
      <c r="J264" s="443">
        <v>2</v>
      </c>
      <c r="K264" s="818">
        <v>2</v>
      </c>
      <c r="L264" s="443">
        <v>3</v>
      </c>
      <c r="M264" s="818">
        <v>2</v>
      </c>
      <c r="N264" s="443">
        <v>0</v>
      </c>
      <c r="O264" s="818">
        <v>0</v>
      </c>
      <c r="P264" s="443">
        <v>3</v>
      </c>
      <c r="Q264" s="818">
        <v>3</v>
      </c>
      <c r="R264" s="443">
        <v>0</v>
      </c>
      <c r="S264" s="818">
        <v>7</v>
      </c>
      <c r="T264" s="443">
        <v>6</v>
      </c>
      <c r="U264" s="818">
        <v>4</v>
      </c>
      <c r="V264" s="443">
        <v>1</v>
      </c>
      <c r="W264" s="818">
        <v>0</v>
      </c>
      <c r="X264" s="443">
        <v>2</v>
      </c>
      <c r="Y264" s="818">
        <v>0</v>
      </c>
      <c r="Z264" s="443">
        <v>0</v>
      </c>
      <c r="AA264" s="818">
        <v>0</v>
      </c>
      <c r="AB264" s="443">
        <v>0</v>
      </c>
      <c r="AC264" s="818">
        <v>0</v>
      </c>
      <c r="AD264" s="443">
        <v>0</v>
      </c>
      <c r="AE264" s="818">
        <v>0</v>
      </c>
      <c r="AF264" s="443">
        <v>0</v>
      </c>
      <c r="AG264" s="818">
        <v>0</v>
      </c>
      <c r="AH264" s="443">
        <v>1</v>
      </c>
      <c r="AI264" s="818">
        <v>0</v>
      </c>
      <c r="AJ264" s="443">
        <v>0</v>
      </c>
      <c r="AK264" s="818">
        <v>0</v>
      </c>
      <c r="AL264" s="443">
        <v>0</v>
      </c>
      <c r="AM264" s="717">
        <v>0</v>
      </c>
      <c r="AN264" s="818">
        <v>0</v>
      </c>
      <c r="AO264" s="716">
        <v>0</v>
      </c>
      <c r="AP264" s="460">
        <v>0</v>
      </c>
      <c r="AQ264" s="818">
        <v>2</v>
      </c>
      <c r="AR264" s="461">
        <v>0</v>
      </c>
      <c r="AS264" s="461">
        <v>0</v>
      </c>
      <c r="AT264" s="462">
        <v>5</v>
      </c>
      <c r="AU264" s="463">
        <v>0</v>
      </c>
      <c r="AV264" s="447"/>
      <c r="AW264" s="462">
        <v>1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73</v>
      </c>
      <c r="E265" s="465">
        <f t="shared" si="210"/>
        <v>43</v>
      </c>
      <c r="F265" s="486">
        <f t="shared" si="211"/>
        <v>30</v>
      </c>
      <c r="G265" s="468">
        <v>0</v>
      </c>
      <c r="H265" s="467">
        <v>1</v>
      </c>
      <c r="I265" s="468">
        <v>0</v>
      </c>
      <c r="J265" s="467">
        <v>3</v>
      </c>
      <c r="K265" s="468">
        <v>2</v>
      </c>
      <c r="L265" s="467">
        <v>0</v>
      </c>
      <c r="M265" s="468">
        <v>3</v>
      </c>
      <c r="N265" s="467">
        <v>3</v>
      </c>
      <c r="O265" s="468">
        <v>13</v>
      </c>
      <c r="P265" s="467">
        <v>4</v>
      </c>
      <c r="Q265" s="468">
        <v>4</v>
      </c>
      <c r="R265" s="467">
        <v>3</v>
      </c>
      <c r="S265" s="468">
        <v>9</v>
      </c>
      <c r="T265" s="467">
        <v>10</v>
      </c>
      <c r="U265" s="468">
        <v>10</v>
      </c>
      <c r="V265" s="467">
        <v>5</v>
      </c>
      <c r="W265" s="468">
        <v>1</v>
      </c>
      <c r="X265" s="467">
        <v>0</v>
      </c>
      <c r="Y265" s="468">
        <v>1</v>
      </c>
      <c r="Z265" s="467">
        <v>0</v>
      </c>
      <c r="AA265" s="468">
        <v>0</v>
      </c>
      <c r="AB265" s="467">
        <v>1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23</v>
      </c>
      <c r="AR265" s="468">
        <v>0</v>
      </c>
      <c r="AS265" s="468">
        <v>0</v>
      </c>
      <c r="AT265" s="466">
        <v>20</v>
      </c>
      <c r="AU265" s="469">
        <v>0</v>
      </c>
      <c r="AV265" s="447"/>
      <c r="AW265" s="466">
        <v>1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24</v>
      </c>
      <c r="E266" s="465">
        <f t="shared" si="210"/>
        <v>12</v>
      </c>
      <c r="F266" s="486">
        <f t="shared" si="211"/>
        <v>12</v>
      </c>
      <c r="G266" s="468">
        <v>2</v>
      </c>
      <c r="H266" s="467">
        <v>0</v>
      </c>
      <c r="I266" s="468">
        <v>0</v>
      </c>
      <c r="J266" s="467">
        <v>2</v>
      </c>
      <c r="K266" s="468">
        <v>2</v>
      </c>
      <c r="L266" s="467">
        <v>1</v>
      </c>
      <c r="M266" s="468">
        <v>1</v>
      </c>
      <c r="N266" s="467">
        <v>0</v>
      </c>
      <c r="O266" s="468">
        <v>0</v>
      </c>
      <c r="P266" s="467">
        <v>2</v>
      </c>
      <c r="Q266" s="468">
        <v>0</v>
      </c>
      <c r="R266" s="467">
        <v>0</v>
      </c>
      <c r="S266" s="468">
        <v>4</v>
      </c>
      <c r="T266" s="467">
        <v>3</v>
      </c>
      <c r="U266" s="468">
        <v>3</v>
      </c>
      <c r="V266" s="467">
        <v>1</v>
      </c>
      <c r="W266" s="468">
        <v>0</v>
      </c>
      <c r="X266" s="467">
        <v>2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1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0</v>
      </c>
      <c r="AT266" s="466">
        <v>2</v>
      </c>
      <c r="AU266" s="469">
        <v>0</v>
      </c>
      <c r="AV266" s="447"/>
      <c r="AW266" s="466">
        <v>1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28</v>
      </c>
      <c r="E267" s="465">
        <f t="shared" si="210"/>
        <v>18</v>
      </c>
      <c r="F267" s="486">
        <f t="shared" si="211"/>
        <v>10</v>
      </c>
      <c r="G267" s="475">
        <v>1</v>
      </c>
      <c r="H267" s="474">
        <v>0</v>
      </c>
      <c r="I267" s="475">
        <v>0</v>
      </c>
      <c r="J267" s="474">
        <v>2</v>
      </c>
      <c r="K267" s="475">
        <v>1</v>
      </c>
      <c r="L267" s="474">
        <v>0</v>
      </c>
      <c r="M267" s="475">
        <v>1</v>
      </c>
      <c r="N267" s="474">
        <v>1</v>
      </c>
      <c r="O267" s="475">
        <v>1</v>
      </c>
      <c r="P267" s="474">
        <v>0</v>
      </c>
      <c r="Q267" s="475">
        <v>0</v>
      </c>
      <c r="R267" s="474">
        <v>1</v>
      </c>
      <c r="S267" s="475">
        <v>5</v>
      </c>
      <c r="T267" s="474">
        <v>2</v>
      </c>
      <c r="U267" s="475">
        <v>8</v>
      </c>
      <c r="V267" s="474">
        <v>2</v>
      </c>
      <c r="W267" s="475">
        <v>0</v>
      </c>
      <c r="X267" s="474">
        <v>1</v>
      </c>
      <c r="Y267" s="475">
        <v>1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1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0</v>
      </c>
      <c r="AT267" s="473">
        <v>6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4</v>
      </c>
      <c r="E268" s="465">
        <f t="shared" si="210"/>
        <v>4</v>
      </c>
      <c r="F268" s="147">
        <f t="shared" si="211"/>
        <v>0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1</v>
      </c>
      <c r="P268" s="474">
        <v>0</v>
      </c>
      <c r="Q268" s="475">
        <v>0</v>
      </c>
      <c r="R268" s="474">
        <v>0</v>
      </c>
      <c r="S268" s="475">
        <v>1</v>
      </c>
      <c r="T268" s="474">
        <v>0</v>
      </c>
      <c r="U268" s="475">
        <v>2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562" t="s">
        <v>302</v>
      </c>
      <c r="B270" s="1325" t="s">
        <v>296</v>
      </c>
      <c r="C270" s="1325"/>
      <c r="D270" s="712">
        <f t="shared" si="209"/>
        <v>15</v>
      </c>
      <c r="E270" s="139">
        <f>SUM(G270++I270+K270+M270+O270+Q270+S270+U270+W270+Y270+AA270+AC270+AE270+AG270+AI270+AK270)</f>
        <v>7</v>
      </c>
      <c r="F270" s="812">
        <f t="shared" si="211"/>
        <v>8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6</v>
      </c>
      <c r="V270" s="463">
        <v>6</v>
      </c>
      <c r="W270" s="818">
        <v>1</v>
      </c>
      <c r="X270" s="819">
        <v>2</v>
      </c>
      <c r="Y270" s="818">
        <v>0</v>
      </c>
      <c r="Z270" s="819">
        <v>0</v>
      </c>
      <c r="AA270" s="818">
        <v>0</v>
      </c>
      <c r="AB270" s="819">
        <v>0</v>
      </c>
      <c r="AC270" s="818">
        <v>0</v>
      </c>
      <c r="AD270" s="819">
        <v>0</v>
      </c>
      <c r="AE270" s="818">
        <v>0</v>
      </c>
      <c r="AF270" s="819">
        <v>0</v>
      </c>
      <c r="AG270" s="818">
        <v>0</v>
      </c>
      <c r="AH270" s="819">
        <v>0</v>
      </c>
      <c r="AI270" s="818">
        <v>0</v>
      </c>
      <c r="AJ270" s="819">
        <v>0</v>
      </c>
      <c r="AK270" s="818">
        <v>0</v>
      </c>
      <c r="AL270" s="487">
        <v>0</v>
      </c>
      <c r="AM270" s="818">
        <v>0</v>
      </c>
      <c r="AN270" s="819">
        <v>8</v>
      </c>
      <c r="AO270" s="716">
        <v>0</v>
      </c>
      <c r="AP270" s="460">
        <v>0</v>
      </c>
      <c r="AQ270" s="818">
        <v>5</v>
      </c>
      <c r="AR270" s="461">
        <v>25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 xml:space="preserve"> * La variable Compra de Servicio no puede superar el Total Ambos Sexos.</v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 xml:space="preserve"> * La variable Compra de Servicio no puede superar el Total Ambos Sexos.</v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1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266</v>
      </c>
      <c r="E271" s="465">
        <f t="shared" si="210"/>
        <v>120</v>
      </c>
      <c r="F271" s="147">
        <f t="shared" si="211"/>
        <v>146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0</v>
      </c>
      <c r="T271" s="469">
        <v>1</v>
      </c>
      <c r="U271" s="468">
        <v>26</v>
      </c>
      <c r="V271" s="469">
        <v>39</v>
      </c>
      <c r="W271" s="468">
        <v>67</v>
      </c>
      <c r="X271" s="469">
        <v>75</v>
      </c>
      <c r="Y271" s="468">
        <v>19</v>
      </c>
      <c r="Z271" s="469">
        <v>20</v>
      </c>
      <c r="AA271" s="468">
        <v>8</v>
      </c>
      <c r="AB271" s="469">
        <v>11</v>
      </c>
      <c r="AC271" s="468">
        <v>0</v>
      </c>
      <c r="AD271" s="469">
        <v>0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28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10</v>
      </c>
      <c r="E272" s="465">
        <f t="shared" si="210"/>
        <v>5</v>
      </c>
      <c r="F272" s="147">
        <f t="shared" si="211"/>
        <v>5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3</v>
      </c>
      <c r="V272" s="469">
        <v>3</v>
      </c>
      <c r="W272" s="468">
        <v>2</v>
      </c>
      <c r="X272" s="469">
        <v>2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5</v>
      </c>
      <c r="E273" s="489">
        <f t="shared" si="210"/>
        <v>1</v>
      </c>
      <c r="F273" s="490">
        <f t="shared" si="211"/>
        <v>4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1</v>
      </c>
      <c r="W273" s="475">
        <v>1</v>
      </c>
      <c r="X273" s="476">
        <v>3</v>
      </c>
      <c r="Y273" s="475">
        <v>0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7</v>
      </c>
      <c r="E274" s="465">
        <f t="shared" si="210"/>
        <v>4</v>
      </c>
      <c r="F274" s="486">
        <f t="shared" si="211"/>
        <v>3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1</v>
      </c>
      <c r="V274" s="476">
        <v>0</v>
      </c>
      <c r="W274" s="475">
        <v>2</v>
      </c>
      <c r="X274" s="476">
        <v>1</v>
      </c>
      <c r="Y274" s="475">
        <v>1</v>
      </c>
      <c r="Z274" s="476">
        <v>1</v>
      </c>
      <c r="AA274" s="475">
        <v>0</v>
      </c>
      <c r="AB274" s="476">
        <v>1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0</v>
      </c>
      <c r="E275" s="109">
        <f t="shared" si="210"/>
        <v>0</v>
      </c>
      <c r="F275" s="492">
        <f t="shared" si="211"/>
        <v>0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563" t="s">
        <v>303</v>
      </c>
      <c r="B276" s="1325" t="s">
        <v>296</v>
      </c>
      <c r="C276" s="1325"/>
      <c r="D276" s="712">
        <f t="shared" si="209"/>
        <v>5</v>
      </c>
      <c r="E276" s="139">
        <f t="shared" si="210"/>
        <v>3</v>
      </c>
      <c r="F276" s="140">
        <f t="shared" si="211"/>
        <v>2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0</v>
      </c>
      <c r="Q276" s="461">
        <v>0</v>
      </c>
      <c r="R276" s="460">
        <v>0</v>
      </c>
      <c r="S276" s="461">
        <v>1</v>
      </c>
      <c r="T276" s="463">
        <v>1</v>
      </c>
      <c r="U276" s="461">
        <v>2</v>
      </c>
      <c r="V276" s="463">
        <v>1</v>
      </c>
      <c r="W276" s="461">
        <v>0</v>
      </c>
      <c r="X276" s="463">
        <v>0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819">
        <v>0</v>
      </c>
      <c r="AG276" s="818">
        <v>0</v>
      </c>
      <c r="AH276" s="819">
        <v>0</v>
      </c>
      <c r="AI276" s="818">
        <v>0</v>
      </c>
      <c r="AJ276" s="819">
        <v>0</v>
      </c>
      <c r="AK276" s="818">
        <v>0</v>
      </c>
      <c r="AL276" s="487">
        <v>0</v>
      </c>
      <c r="AM276" s="818">
        <v>0</v>
      </c>
      <c r="AN276" s="819">
        <v>5</v>
      </c>
      <c r="AO276" s="716">
        <v>0</v>
      </c>
      <c r="AP276" s="460">
        <v>0</v>
      </c>
      <c r="AQ276" s="818">
        <v>0</v>
      </c>
      <c r="AR276" s="461">
        <v>0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/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/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0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38</v>
      </c>
      <c r="E277" s="489">
        <f t="shared" si="210"/>
        <v>23</v>
      </c>
      <c r="F277" s="494">
        <f t="shared" si="211"/>
        <v>15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1</v>
      </c>
      <c r="T277" s="469">
        <v>2</v>
      </c>
      <c r="U277" s="468">
        <v>15</v>
      </c>
      <c r="V277" s="469">
        <v>11</v>
      </c>
      <c r="W277" s="468">
        <v>7</v>
      </c>
      <c r="X277" s="469">
        <v>2</v>
      </c>
      <c r="Y277" s="468">
        <v>0</v>
      </c>
      <c r="Z277" s="469">
        <v>0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3</v>
      </c>
      <c r="E278" s="465">
        <f t="shared" si="210"/>
        <v>0</v>
      </c>
      <c r="F278" s="486">
        <f t="shared" si="211"/>
        <v>3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0</v>
      </c>
      <c r="V278" s="469">
        <v>3</v>
      </c>
      <c r="W278" s="468">
        <v>0</v>
      </c>
      <c r="X278" s="469">
        <v>0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1</v>
      </c>
      <c r="E279" s="465">
        <f t="shared" si="210"/>
        <v>1</v>
      </c>
      <c r="F279" s="486">
        <f t="shared" si="211"/>
        <v>0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0</v>
      </c>
      <c r="V279" s="476">
        <v>0</v>
      </c>
      <c r="W279" s="468">
        <v>1</v>
      </c>
      <c r="X279" s="469">
        <v>0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562" t="s">
        <v>108</v>
      </c>
      <c r="B282" s="1325" t="s">
        <v>296</v>
      </c>
      <c r="C282" s="1325"/>
      <c r="D282" s="501">
        <f t="shared" si="209"/>
        <v>34</v>
      </c>
      <c r="E282" s="934">
        <f t="shared" si="210"/>
        <v>12</v>
      </c>
      <c r="F282" s="502">
        <f t="shared" si="211"/>
        <v>22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0</v>
      </c>
      <c r="V282" s="463">
        <v>0</v>
      </c>
      <c r="W282" s="461">
        <v>3</v>
      </c>
      <c r="X282" s="463">
        <v>2</v>
      </c>
      <c r="Y282" s="461">
        <v>1</v>
      </c>
      <c r="Z282" s="463">
        <v>1</v>
      </c>
      <c r="AA282" s="461">
        <v>2</v>
      </c>
      <c r="AB282" s="463">
        <v>4</v>
      </c>
      <c r="AC282" s="461">
        <v>1</v>
      </c>
      <c r="AD282" s="463">
        <v>4</v>
      </c>
      <c r="AE282" s="461">
        <v>4</v>
      </c>
      <c r="AF282" s="463">
        <v>7</v>
      </c>
      <c r="AG282" s="461">
        <v>1</v>
      </c>
      <c r="AH282" s="463">
        <v>2</v>
      </c>
      <c r="AI282" s="461">
        <v>0</v>
      </c>
      <c r="AJ282" s="463">
        <v>2</v>
      </c>
      <c r="AK282" s="461">
        <v>0</v>
      </c>
      <c r="AL282" s="463">
        <v>0</v>
      </c>
      <c r="AM282" s="458">
        <v>0</v>
      </c>
      <c r="AN282" s="459">
        <v>0</v>
      </c>
      <c r="AO282" s="462">
        <v>0</v>
      </c>
      <c r="AP282" s="460">
        <v>0</v>
      </c>
      <c r="AQ282" s="818">
        <v>12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154</v>
      </c>
      <c r="E283" s="465">
        <f t="shared" si="210"/>
        <v>44</v>
      </c>
      <c r="F283" s="486">
        <f t="shared" si="211"/>
        <v>110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1</v>
      </c>
      <c r="U283" s="468">
        <v>2</v>
      </c>
      <c r="V283" s="469">
        <v>2</v>
      </c>
      <c r="W283" s="468">
        <v>3</v>
      </c>
      <c r="X283" s="469">
        <v>6</v>
      </c>
      <c r="Y283" s="468">
        <v>2</v>
      </c>
      <c r="Z283" s="469">
        <v>2</v>
      </c>
      <c r="AA283" s="468">
        <v>1</v>
      </c>
      <c r="AB283" s="469">
        <v>12</v>
      </c>
      <c r="AC283" s="468">
        <v>7</v>
      </c>
      <c r="AD283" s="469">
        <v>29</v>
      </c>
      <c r="AE283" s="468">
        <v>11</v>
      </c>
      <c r="AF283" s="469">
        <v>35</v>
      </c>
      <c r="AG283" s="468">
        <v>7</v>
      </c>
      <c r="AH283" s="469">
        <v>12</v>
      </c>
      <c r="AI283" s="468">
        <v>9</v>
      </c>
      <c r="AJ283" s="469">
        <v>6</v>
      </c>
      <c r="AK283" s="468">
        <v>2</v>
      </c>
      <c r="AL283" s="469">
        <v>5</v>
      </c>
      <c r="AM283" s="470">
        <v>0</v>
      </c>
      <c r="AN283" s="471">
        <v>0</v>
      </c>
      <c r="AO283" s="446"/>
      <c r="AP283" s="447"/>
      <c r="AQ283" s="461">
        <v>34</v>
      </c>
      <c r="AR283" s="468">
        <v>0</v>
      </c>
      <c r="AS283" s="447"/>
      <c r="AT283" s="466">
        <v>0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34</v>
      </c>
      <c r="E284" s="465">
        <f t="shared" si="210"/>
        <v>11</v>
      </c>
      <c r="F284" s="486">
        <f t="shared" si="211"/>
        <v>23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0</v>
      </c>
      <c r="V284" s="469">
        <v>0</v>
      </c>
      <c r="W284" s="468">
        <v>3</v>
      </c>
      <c r="X284" s="469">
        <v>2</v>
      </c>
      <c r="Y284" s="468">
        <v>1</v>
      </c>
      <c r="Z284" s="469">
        <v>1</v>
      </c>
      <c r="AA284" s="468">
        <v>2</v>
      </c>
      <c r="AB284" s="469">
        <v>4</v>
      </c>
      <c r="AC284" s="468">
        <v>1</v>
      </c>
      <c r="AD284" s="469">
        <v>4</v>
      </c>
      <c r="AE284" s="468">
        <v>4</v>
      </c>
      <c r="AF284" s="469">
        <v>7</v>
      </c>
      <c r="AG284" s="468">
        <v>0</v>
      </c>
      <c r="AH284" s="469">
        <v>2</v>
      </c>
      <c r="AI284" s="468">
        <v>0</v>
      </c>
      <c r="AJ284" s="469">
        <v>2</v>
      </c>
      <c r="AK284" s="468">
        <v>0</v>
      </c>
      <c r="AL284" s="469">
        <v>1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23</v>
      </c>
      <c r="E285" s="489">
        <f t="shared" si="210"/>
        <v>6</v>
      </c>
      <c r="F285" s="494">
        <f>SUM(H285++J285+L285+N285+P285+R285+T285+V285+X285+Z285+AB285+AD285+AF285+AH285+AJ285+AL285)</f>
        <v>17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1</v>
      </c>
      <c r="U285" s="475">
        <v>1</v>
      </c>
      <c r="V285" s="476">
        <v>0</v>
      </c>
      <c r="W285" s="475">
        <v>2</v>
      </c>
      <c r="X285" s="476">
        <v>1</v>
      </c>
      <c r="Y285" s="475">
        <v>0</v>
      </c>
      <c r="Z285" s="476">
        <v>0</v>
      </c>
      <c r="AA285" s="475">
        <v>0</v>
      </c>
      <c r="AB285" s="476">
        <v>2</v>
      </c>
      <c r="AC285" s="475">
        <v>1</v>
      </c>
      <c r="AD285" s="476">
        <v>5</v>
      </c>
      <c r="AE285" s="475">
        <v>0</v>
      </c>
      <c r="AF285" s="476">
        <v>3</v>
      </c>
      <c r="AG285" s="475">
        <v>1</v>
      </c>
      <c r="AH285" s="476">
        <v>1</v>
      </c>
      <c r="AI285" s="475">
        <v>0</v>
      </c>
      <c r="AJ285" s="476">
        <v>3</v>
      </c>
      <c r="AK285" s="475">
        <v>1</v>
      </c>
      <c r="AL285" s="476">
        <v>1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23</v>
      </c>
      <c r="E286" s="465">
        <f t="shared" si="210"/>
        <v>2</v>
      </c>
      <c r="F286" s="486">
        <f t="shared" si="211"/>
        <v>21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0</v>
      </c>
      <c r="X286" s="476">
        <v>0</v>
      </c>
      <c r="Y286" s="475">
        <v>0</v>
      </c>
      <c r="Z286" s="476">
        <v>0</v>
      </c>
      <c r="AA286" s="475">
        <v>0</v>
      </c>
      <c r="AB286" s="476">
        <v>1</v>
      </c>
      <c r="AC286" s="475">
        <v>0</v>
      </c>
      <c r="AD286" s="476">
        <v>4</v>
      </c>
      <c r="AE286" s="475">
        <v>1</v>
      </c>
      <c r="AF286" s="476">
        <v>8</v>
      </c>
      <c r="AG286" s="475">
        <v>0</v>
      </c>
      <c r="AH286" s="476">
        <v>2</v>
      </c>
      <c r="AI286" s="475">
        <v>1</v>
      </c>
      <c r="AJ286" s="476">
        <v>2</v>
      </c>
      <c r="AK286" s="475">
        <v>0</v>
      </c>
      <c r="AL286" s="476">
        <v>4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562" t="s">
        <v>304</v>
      </c>
      <c r="B288" s="1325" t="s">
        <v>296</v>
      </c>
      <c r="C288" s="1325"/>
      <c r="D288" s="712">
        <f t="shared" si="209"/>
        <v>22</v>
      </c>
      <c r="E288" s="139">
        <f>SUM(W288+Y288+AA288+AC288+AE288+AG288+AI288+AK288)</f>
        <v>9</v>
      </c>
      <c r="F288" s="812">
        <f>SUM(X288+Z288+AB288+AD288+AF288+AH288+AJ288+AL288)</f>
        <v>13</v>
      </c>
      <c r="G288" s="719"/>
      <c r="H288" s="504"/>
      <c r="I288" s="936"/>
      <c r="J288" s="504"/>
      <c r="K288" s="720"/>
      <c r="L288" s="449"/>
      <c r="M288" s="937"/>
      <c r="N288" s="449"/>
      <c r="O288" s="936"/>
      <c r="P288" s="504"/>
      <c r="Q288" s="936"/>
      <c r="R288" s="504"/>
      <c r="S288" s="720"/>
      <c r="T288" s="449"/>
      <c r="U288" s="937"/>
      <c r="V288" s="449"/>
      <c r="W288" s="818">
        <v>0</v>
      </c>
      <c r="X288" s="819">
        <v>3</v>
      </c>
      <c r="Y288" s="818">
        <v>0</v>
      </c>
      <c r="Z288" s="819">
        <v>1</v>
      </c>
      <c r="AA288" s="818">
        <v>3</v>
      </c>
      <c r="AB288" s="819">
        <v>2</v>
      </c>
      <c r="AC288" s="818">
        <v>2</v>
      </c>
      <c r="AD288" s="819">
        <v>1</v>
      </c>
      <c r="AE288" s="818">
        <v>3</v>
      </c>
      <c r="AF288" s="819">
        <v>1</v>
      </c>
      <c r="AG288" s="818">
        <v>0</v>
      </c>
      <c r="AH288" s="819">
        <v>1</v>
      </c>
      <c r="AI288" s="818">
        <v>0</v>
      </c>
      <c r="AJ288" s="819">
        <v>1</v>
      </c>
      <c r="AK288" s="818">
        <v>1</v>
      </c>
      <c r="AL288" s="819">
        <v>3</v>
      </c>
      <c r="AM288" s="458">
        <v>0</v>
      </c>
      <c r="AN288" s="459">
        <v>0</v>
      </c>
      <c r="AO288" s="716">
        <v>0</v>
      </c>
      <c r="AP288" s="460">
        <v>0</v>
      </c>
      <c r="AQ288" s="818">
        <v>4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35</v>
      </c>
      <c r="E289" s="465">
        <f t="shared" ref="E289:F293" si="234">SUM(W289+Y289+AA289+AC289+AE289+AG289+AI289+AK289)</f>
        <v>16</v>
      </c>
      <c r="F289" s="486">
        <f t="shared" si="234"/>
        <v>19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4</v>
      </c>
      <c r="X289" s="469">
        <v>1</v>
      </c>
      <c r="Y289" s="468">
        <v>0</v>
      </c>
      <c r="Z289" s="469">
        <v>0</v>
      </c>
      <c r="AA289" s="468">
        <v>1</v>
      </c>
      <c r="AB289" s="469">
        <v>4</v>
      </c>
      <c r="AC289" s="468">
        <v>3</v>
      </c>
      <c r="AD289" s="469">
        <v>6</v>
      </c>
      <c r="AE289" s="468">
        <v>4</v>
      </c>
      <c r="AF289" s="469">
        <v>6</v>
      </c>
      <c r="AG289" s="468">
        <v>4</v>
      </c>
      <c r="AH289" s="469">
        <v>2</v>
      </c>
      <c r="AI289" s="468">
        <v>0</v>
      </c>
      <c r="AJ289" s="469">
        <v>0</v>
      </c>
      <c r="AK289" s="468">
        <v>0</v>
      </c>
      <c r="AL289" s="469">
        <v>0</v>
      </c>
      <c r="AM289" s="470">
        <v>0</v>
      </c>
      <c r="AN289" s="471">
        <v>0</v>
      </c>
      <c r="AO289" s="446"/>
      <c r="AP289" s="447"/>
      <c r="AQ289" s="461">
        <v>9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16</v>
      </c>
      <c r="E290" s="465">
        <f t="shared" si="234"/>
        <v>8</v>
      </c>
      <c r="F290" s="486">
        <f t="shared" si="234"/>
        <v>8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3</v>
      </c>
      <c r="Y290" s="468">
        <v>0</v>
      </c>
      <c r="Z290" s="469">
        <v>0</v>
      </c>
      <c r="AA290" s="468">
        <v>2</v>
      </c>
      <c r="AB290" s="469">
        <v>1</v>
      </c>
      <c r="AC290" s="468">
        <v>2</v>
      </c>
      <c r="AD290" s="469">
        <v>0</v>
      </c>
      <c r="AE290" s="468">
        <v>3</v>
      </c>
      <c r="AF290" s="469">
        <v>1</v>
      </c>
      <c r="AG290" s="468">
        <v>0</v>
      </c>
      <c r="AH290" s="469">
        <v>0</v>
      </c>
      <c r="AI290" s="468">
        <v>0</v>
      </c>
      <c r="AJ290" s="469">
        <v>1</v>
      </c>
      <c r="AK290" s="468">
        <v>1</v>
      </c>
      <c r="AL290" s="469">
        <v>2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8</v>
      </c>
      <c r="E291" s="465">
        <f t="shared" si="234"/>
        <v>4</v>
      </c>
      <c r="F291" s="486">
        <f t="shared" si="234"/>
        <v>4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2</v>
      </c>
      <c r="X291" s="476">
        <v>0</v>
      </c>
      <c r="Y291" s="475">
        <v>0</v>
      </c>
      <c r="Z291" s="476">
        <v>1</v>
      </c>
      <c r="AA291" s="475">
        <v>1</v>
      </c>
      <c r="AB291" s="476">
        <v>0</v>
      </c>
      <c r="AC291" s="475">
        <v>1</v>
      </c>
      <c r="AD291" s="476">
        <v>2</v>
      </c>
      <c r="AE291" s="475">
        <v>0</v>
      </c>
      <c r="AF291" s="476">
        <v>1</v>
      </c>
      <c r="AG291" s="475">
        <v>0</v>
      </c>
      <c r="AH291" s="476">
        <v>0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3</v>
      </c>
      <c r="E292" s="465">
        <f t="shared" si="234"/>
        <v>2</v>
      </c>
      <c r="F292" s="486">
        <f t="shared" si="234"/>
        <v>1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2</v>
      </c>
      <c r="X292" s="476">
        <v>0</v>
      </c>
      <c r="Y292" s="475">
        <v>0</v>
      </c>
      <c r="Z292" s="476">
        <v>0</v>
      </c>
      <c r="AA292" s="475">
        <v>0</v>
      </c>
      <c r="AB292" s="476">
        <v>1</v>
      </c>
      <c r="AC292" s="475">
        <v>0</v>
      </c>
      <c r="AD292" s="476">
        <v>0</v>
      </c>
      <c r="AE292" s="475">
        <v>0</v>
      </c>
      <c r="AF292" s="476">
        <v>0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562" t="s">
        <v>305</v>
      </c>
      <c r="B294" s="1325" t="s">
        <v>296</v>
      </c>
      <c r="C294" s="1325"/>
      <c r="D294" s="501">
        <f t="shared" si="209"/>
        <v>30</v>
      </c>
      <c r="E294" s="139">
        <f>SUM(O294+Q294+S294+U294+W294+Y294+AA294+AC294+AE294+AG294+AI294+AK294)</f>
        <v>8</v>
      </c>
      <c r="F294" s="812">
        <f>SUM(P294+R294+T294+V294+X294+Z294+AB294+AD294+AF294+AH294+AJ294+AL294)</f>
        <v>22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2</v>
      </c>
      <c r="AC294" s="461">
        <v>0</v>
      </c>
      <c r="AD294" s="463">
        <v>4</v>
      </c>
      <c r="AE294" s="461">
        <v>0</v>
      </c>
      <c r="AF294" s="463">
        <v>1</v>
      </c>
      <c r="AG294" s="461">
        <v>0</v>
      </c>
      <c r="AH294" s="463">
        <v>3</v>
      </c>
      <c r="AI294" s="461">
        <v>7</v>
      </c>
      <c r="AJ294" s="463">
        <v>7</v>
      </c>
      <c r="AK294" s="461">
        <v>1</v>
      </c>
      <c r="AL294" s="463">
        <v>5</v>
      </c>
      <c r="AM294" s="458">
        <v>1</v>
      </c>
      <c r="AN294" s="459">
        <v>0</v>
      </c>
      <c r="AO294" s="462">
        <v>0</v>
      </c>
      <c r="AP294" s="460">
        <v>0</v>
      </c>
      <c r="AQ294" s="818">
        <v>14</v>
      </c>
      <c r="AR294" s="461">
        <v>45</v>
      </c>
      <c r="AS294" s="447"/>
      <c r="AT294" s="462">
        <v>6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 xml:space="preserve"> * La variable Compra de Servicio no puede superar el Total Ambos Sexos.</v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 xml:space="preserve"> * La variable Compra de Servicio no puede superar el Total Ambos Sexos.</v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1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64</v>
      </c>
      <c r="E295" s="465">
        <f t="shared" ref="E295:F296" si="236">SUM(O295+Q295+S295+U295+W295+Y295+AA295+AC295+AE295+AG295+AI295+AK295)</f>
        <v>24</v>
      </c>
      <c r="F295" s="147">
        <f t="shared" si="236"/>
        <v>40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0</v>
      </c>
      <c r="AC295" s="468">
        <v>0</v>
      </c>
      <c r="AD295" s="469">
        <v>0</v>
      </c>
      <c r="AE295" s="468">
        <v>6</v>
      </c>
      <c r="AF295" s="469">
        <v>14</v>
      </c>
      <c r="AG295" s="468">
        <v>0</v>
      </c>
      <c r="AH295" s="469">
        <v>5</v>
      </c>
      <c r="AI295" s="468">
        <v>15</v>
      </c>
      <c r="AJ295" s="469">
        <v>8</v>
      </c>
      <c r="AK295" s="468">
        <v>3</v>
      </c>
      <c r="AL295" s="469">
        <v>13</v>
      </c>
      <c r="AM295" s="470">
        <v>0</v>
      </c>
      <c r="AN295" s="471">
        <v>0</v>
      </c>
      <c r="AO295" s="446"/>
      <c r="AP295" s="447"/>
      <c r="AQ295" s="461">
        <v>10</v>
      </c>
      <c r="AR295" s="468">
        <v>0</v>
      </c>
      <c r="AS295" s="447"/>
      <c r="AT295" s="466">
        <v>7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31</v>
      </c>
      <c r="E296" s="465">
        <f t="shared" si="236"/>
        <v>8</v>
      </c>
      <c r="F296" s="147">
        <f t="shared" si="236"/>
        <v>23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2</v>
      </c>
      <c r="AC296" s="468">
        <v>0</v>
      </c>
      <c r="AD296" s="469">
        <v>4</v>
      </c>
      <c r="AE296" s="468">
        <v>0</v>
      </c>
      <c r="AF296" s="469">
        <v>2</v>
      </c>
      <c r="AG296" s="468">
        <v>0</v>
      </c>
      <c r="AH296" s="469">
        <v>3</v>
      </c>
      <c r="AI296" s="468">
        <v>7</v>
      </c>
      <c r="AJ296" s="469">
        <v>7</v>
      </c>
      <c r="AK296" s="468">
        <v>1</v>
      </c>
      <c r="AL296" s="469">
        <v>5</v>
      </c>
      <c r="AM296" s="470">
        <v>1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6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7</v>
      </c>
      <c r="E297" s="465">
        <f>SUM(O297+Q297+S297+U297+W297+Y297+AA297+AC297+AE297+AG297+AI297+AK297)</f>
        <v>5</v>
      </c>
      <c r="F297" s="147">
        <f>SUM(+P297+R297+T297+V297+X297+Z297+AB297+AD297+AF297+AH297+AJ297+AL297)</f>
        <v>2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0</v>
      </c>
      <c r="AE297" s="475">
        <v>0</v>
      </c>
      <c r="AF297" s="476">
        <v>2</v>
      </c>
      <c r="AG297" s="475">
        <v>0</v>
      </c>
      <c r="AH297" s="476">
        <v>0</v>
      </c>
      <c r="AI297" s="475">
        <v>3</v>
      </c>
      <c r="AJ297" s="476">
        <v>0</v>
      </c>
      <c r="AK297" s="475">
        <v>2</v>
      </c>
      <c r="AL297" s="476">
        <v>0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0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4</v>
      </c>
      <c r="E298" s="465">
        <f>SUM(O298+Q298+S298+U298+W298+Y298+AA298+AC298+AE298+AG298+AI298+AK298)</f>
        <v>1</v>
      </c>
      <c r="F298" s="147">
        <f>SUM(P298+R298+T298+V298+X298+Z298+AB298+AD298+AF298+AH298+AJ298+AL298)</f>
        <v>3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3</v>
      </c>
      <c r="AG298" s="475">
        <v>0</v>
      </c>
      <c r="AH298" s="476">
        <v>0</v>
      </c>
      <c r="AI298" s="475">
        <v>1</v>
      </c>
      <c r="AJ298" s="476">
        <v>0</v>
      </c>
      <c r="AK298" s="475">
        <v>0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1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1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1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563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812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818"/>
      <c r="AR300" s="461"/>
      <c r="AS300" s="447"/>
      <c r="AT300" s="462"/>
      <c r="AU300" s="463"/>
      <c r="AV300" s="447"/>
      <c r="AW300" s="462"/>
      <c r="AX300" s="463"/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/>
      <c r="AS301" s="447"/>
      <c r="AT301" s="466"/>
      <c r="AU301" s="469"/>
      <c r="AV301" s="447"/>
      <c r="AW301" s="466"/>
      <c r="AX301" s="469"/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/>
      <c r="AS302" s="447"/>
      <c r="AT302" s="466"/>
      <c r="AU302" s="469"/>
      <c r="AV302" s="447"/>
      <c r="AW302" s="466"/>
      <c r="AX302" s="469"/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/>
      <c r="AS303" s="447"/>
      <c r="AT303" s="473"/>
      <c r="AU303" s="476"/>
      <c r="AV303" s="469"/>
      <c r="AW303" s="473"/>
      <c r="AX303" s="476"/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/>
      <c r="AS304" s="480"/>
      <c r="AT304" s="473"/>
      <c r="AU304" s="476"/>
      <c r="AV304" s="480"/>
      <c r="AW304" s="473"/>
      <c r="AX304" s="476"/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/>
      <c r="AS305" s="457"/>
      <c r="AT305" s="451"/>
      <c r="AU305" s="454"/>
      <c r="AV305" s="457"/>
      <c r="AW305" s="451"/>
      <c r="AX305" s="454"/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56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812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818"/>
      <c r="AR306" s="461"/>
      <c r="AS306" s="447"/>
      <c r="AT306" s="462"/>
      <c r="AU306" s="463"/>
      <c r="AV306" s="447"/>
      <c r="AW306" s="462"/>
      <c r="AX306" s="463"/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/>
      <c r="AS307" s="447"/>
      <c r="AT307" s="466"/>
      <c r="AU307" s="469"/>
      <c r="AV307" s="447"/>
      <c r="AW307" s="466"/>
      <c r="AX307" s="469"/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/>
      <c r="AS308" s="447"/>
      <c r="AT308" s="466"/>
      <c r="AU308" s="469"/>
      <c r="AV308" s="447"/>
      <c r="AW308" s="466"/>
      <c r="AX308" s="469"/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/>
      <c r="AS309" s="447"/>
      <c r="AT309" s="473"/>
      <c r="AU309" s="476"/>
      <c r="AV309" s="469"/>
      <c r="AW309" s="473"/>
      <c r="AX309" s="476"/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/>
      <c r="AS310" s="480"/>
      <c r="AT310" s="473"/>
      <c r="AU310" s="476"/>
      <c r="AV310" s="480"/>
      <c r="AW310" s="473"/>
      <c r="AX310" s="476"/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/>
      <c r="AS311" s="457"/>
      <c r="AT311" s="451"/>
      <c r="AU311" s="454"/>
      <c r="AV311" s="457"/>
      <c r="AW311" s="451"/>
      <c r="AX311" s="454"/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562" t="s">
        <v>109</v>
      </c>
      <c r="B312" s="1325" t="s">
        <v>296</v>
      </c>
      <c r="C312" s="1325"/>
      <c r="D312" s="501">
        <f t="shared" si="209"/>
        <v>15</v>
      </c>
      <c r="E312" s="139">
        <f>SUM(G312++I312+K312+M312+O312+Q312+S312+U312+W312+Y312+AA312+AC312+AE312+AG312+AI312+AK312)</f>
        <v>6</v>
      </c>
      <c r="F312" s="812">
        <f>SUM(H312++J312+L312+N312+P312+R312+T312+V312+X312+Z312+AB312+AD312+AF312+AH312+AJ312+AL312)</f>
        <v>9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2</v>
      </c>
      <c r="V312" s="463">
        <v>0</v>
      </c>
      <c r="W312" s="461">
        <v>0</v>
      </c>
      <c r="X312" s="463">
        <v>1</v>
      </c>
      <c r="Y312" s="461">
        <v>0</v>
      </c>
      <c r="Z312" s="463">
        <v>0</v>
      </c>
      <c r="AA312" s="461">
        <v>1</v>
      </c>
      <c r="AB312" s="463">
        <v>0</v>
      </c>
      <c r="AC312" s="461">
        <v>1</v>
      </c>
      <c r="AD312" s="463">
        <v>0</v>
      </c>
      <c r="AE312" s="461">
        <v>0</v>
      </c>
      <c r="AF312" s="463">
        <v>6</v>
      </c>
      <c r="AG312" s="461">
        <v>1</v>
      </c>
      <c r="AH312" s="463">
        <v>2</v>
      </c>
      <c r="AI312" s="461">
        <v>0</v>
      </c>
      <c r="AJ312" s="463">
        <v>0</v>
      </c>
      <c r="AK312" s="461">
        <v>1</v>
      </c>
      <c r="AL312" s="463">
        <v>0</v>
      </c>
      <c r="AM312" s="458">
        <v>0</v>
      </c>
      <c r="AN312" s="459">
        <v>0</v>
      </c>
      <c r="AO312" s="462">
        <v>0</v>
      </c>
      <c r="AP312" s="460">
        <v>0</v>
      </c>
      <c r="AQ312" s="818">
        <v>5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26</v>
      </c>
      <c r="E313" s="465">
        <f t="shared" ref="E313:E323" si="242">SUM(G313++I313+K313+M313+O313+Q313+S313+U313+W313+Y313+AA313+AC313+AE313+AG313+AI313+AK313)</f>
        <v>5</v>
      </c>
      <c r="F313" s="147">
        <f t="shared" ref="F313:F329" si="243">SUM(H313++J313+L313+N313+P313+R313+T313+V313+X313+Z313+AB313+AD313+AF313+AH313+AJ313+AL313)</f>
        <v>21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2</v>
      </c>
      <c r="W313" s="468">
        <v>0</v>
      </c>
      <c r="X313" s="469">
        <v>1</v>
      </c>
      <c r="Y313" s="468">
        <v>0</v>
      </c>
      <c r="Z313" s="469">
        <v>1</v>
      </c>
      <c r="AA313" s="468">
        <v>0</v>
      </c>
      <c r="AB313" s="469">
        <v>1</v>
      </c>
      <c r="AC313" s="468">
        <v>0</v>
      </c>
      <c r="AD313" s="469">
        <v>2</v>
      </c>
      <c r="AE313" s="468">
        <v>1</v>
      </c>
      <c r="AF313" s="469">
        <v>8</v>
      </c>
      <c r="AG313" s="468">
        <v>0</v>
      </c>
      <c r="AH313" s="469">
        <v>1</v>
      </c>
      <c r="AI313" s="468">
        <v>2</v>
      </c>
      <c r="AJ313" s="469">
        <v>2</v>
      </c>
      <c r="AK313" s="468">
        <v>2</v>
      </c>
      <c r="AL313" s="469">
        <v>3</v>
      </c>
      <c r="AM313" s="470">
        <v>0</v>
      </c>
      <c r="AN313" s="471">
        <v>0</v>
      </c>
      <c r="AO313" s="446"/>
      <c r="AP313" s="447"/>
      <c r="AQ313" s="461">
        <v>9</v>
      </c>
      <c r="AR313" s="468">
        <v>0</v>
      </c>
      <c r="AS313" s="447"/>
      <c r="AT313" s="466">
        <v>0</v>
      </c>
      <c r="AU313" s="469">
        <v>1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16</v>
      </c>
      <c r="E314" s="465">
        <f t="shared" si="242"/>
        <v>6</v>
      </c>
      <c r="F314" s="486">
        <f t="shared" si="243"/>
        <v>10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1</v>
      </c>
      <c r="V314" s="469">
        <v>0</v>
      </c>
      <c r="W314" s="468">
        <v>0</v>
      </c>
      <c r="X314" s="469">
        <v>1</v>
      </c>
      <c r="Y314" s="468">
        <v>0</v>
      </c>
      <c r="Z314" s="469">
        <v>0</v>
      </c>
      <c r="AA314" s="468">
        <v>1</v>
      </c>
      <c r="AB314" s="469">
        <v>0</v>
      </c>
      <c r="AC314" s="468">
        <v>1</v>
      </c>
      <c r="AD314" s="469">
        <v>0</v>
      </c>
      <c r="AE314" s="468">
        <v>1</v>
      </c>
      <c r="AF314" s="469">
        <v>7</v>
      </c>
      <c r="AG314" s="468">
        <v>1</v>
      </c>
      <c r="AH314" s="469">
        <v>2</v>
      </c>
      <c r="AI314" s="468">
        <v>0</v>
      </c>
      <c r="AJ314" s="469">
        <v>0</v>
      </c>
      <c r="AK314" s="468">
        <v>1</v>
      </c>
      <c r="AL314" s="469">
        <v>0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22</v>
      </c>
      <c r="E315" s="465">
        <f t="shared" si="242"/>
        <v>9</v>
      </c>
      <c r="F315" s="486">
        <f t="shared" si="243"/>
        <v>13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1</v>
      </c>
      <c r="V315" s="476">
        <v>1</v>
      </c>
      <c r="W315" s="475">
        <v>0</v>
      </c>
      <c r="X315" s="476">
        <v>1</v>
      </c>
      <c r="Y315" s="475">
        <v>0</v>
      </c>
      <c r="Z315" s="476">
        <v>0</v>
      </c>
      <c r="AA315" s="475">
        <v>1</v>
      </c>
      <c r="AB315" s="476">
        <v>0</v>
      </c>
      <c r="AC315" s="475">
        <v>1</v>
      </c>
      <c r="AD315" s="476">
        <v>1</v>
      </c>
      <c r="AE315" s="475">
        <v>1</v>
      </c>
      <c r="AF315" s="476">
        <v>7</v>
      </c>
      <c r="AG315" s="475">
        <v>1</v>
      </c>
      <c r="AH315" s="476">
        <v>1</v>
      </c>
      <c r="AI315" s="475">
        <v>2</v>
      </c>
      <c r="AJ315" s="476">
        <v>1</v>
      </c>
      <c r="AK315" s="475">
        <v>2</v>
      </c>
      <c r="AL315" s="476">
        <v>1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17</v>
      </c>
      <c r="E316" s="465">
        <f t="shared" si="242"/>
        <v>4</v>
      </c>
      <c r="F316" s="486">
        <f t="shared" si="243"/>
        <v>13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2</v>
      </c>
      <c r="W316" s="475">
        <v>0</v>
      </c>
      <c r="X316" s="476">
        <v>1</v>
      </c>
      <c r="Y316" s="475">
        <v>0</v>
      </c>
      <c r="Z316" s="476">
        <v>1</v>
      </c>
      <c r="AA316" s="475">
        <v>0</v>
      </c>
      <c r="AB316" s="476">
        <v>1</v>
      </c>
      <c r="AC316" s="475">
        <v>0</v>
      </c>
      <c r="AD316" s="476">
        <v>1</v>
      </c>
      <c r="AE316" s="475">
        <v>0</v>
      </c>
      <c r="AF316" s="476">
        <v>4</v>
      </c>
      <c r="AG316" s="475">
        <v>0</v>
      </c>
      <c r="AH316" s="476">
        <v>1</v>
      </c>
      <c r="AI316" s="475">
        <v>2</v>
      </c>
      <c r="AJ316" s="476">
        <v>1</v>
      </c>
      <c r="AK316" s="475">
        <v>2</v>
      </c>
      <c r="AL316" s="476">
        <v>1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1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0</v>
      </c>
      <c r="E317" s="109">
        <f t="shared" si="242"/>
        <v>0</v>
      </c>
      <c r="F317" s="78">
        <f t="shared" si="243"/>
        <v>0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812">
        <f t="shared" si="243"/>
        <v>0</v>
      </c>
      <c r="G318" s="1070"/>
      <c r="H318" s="1071"/>
      <c r="I318" s="1072"/>
      <c r="J318" s="1071"/>
      <c r="K318" s="1072"/>
      <c r="L318" s="1071"/>
      <c r="M318" s="1072"/>
      <c r="N318" s="1071"/>
      <c r="O318" s="1072"/>
      <c r="P318" s="1071"/>
      <c r="Q318" s="1072"/>
      <c r="R318" s="1071"/>
      <c r="S318" s="1072"/>
      <c r="T318" s="1073"/>
      <c r="U318" s="1072"/>
      <c r="V318" s="1073"/>
      <c r="W318" s="1072"/>
      <c r="X318" s="1073"/>
      <c r="Y318" s="1072"/>
      <c r="Z318" s="1073"/>
      <c r="AA318" s="1072"/>
      <c r="AB318" s="1073"/>
      <c r="AC318" s="1072"/>
      <c r="AD318" s="1073"/>
      <c r="AE318" s="1072"/>
      <c r="AF318" s="1073"/>
      <c r="AG318" s="1072"/>
      <c r="AH318" s="1073"/>
      <c r="AI318" s="1072"/>
      <c r="AJ318" s="1073"/>
      <c r="AK318" s="1070"/>
      <c r="AL318" s="1074"/>
      <c r="AM318" s="1072"/>
      <c r="AN318" s="1075"/>
      <c r="AO318" s="1070"/>
      <c r="AP318" s="944"/>
      <c r="AQ318" s="818"/>
      <c r="AR318" s="818"/>
      <c r="AS318" s="447"/>
      <c r="AT318" s="716"/>
      <c r="AU318" s="819"/>
      <c r="AV318" s="447"/>
      <c r="AW318" s="716"/>
      <c r="AX318" s="819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794"/>
      <c r="H319" s="795"/>
      <c r="I319" s="796"/>
      <c r="J319" s="795"/>
      <c r="K319" s="796"/>
      <c r="L319" s="795"/>
      <c r="M319" s="796"/>
      <c r="N319" s="795"/>
      <c r="O319" s="796"/>
      <c r="P319" s="795"/>
      <c r="Q319" s="796"/>
      <c r="R319" s="795"/>
      <c r="S319" s="796"/>
      <c r="T319" s="797"/>
      <c r="U319" s="796"/>
      <c r="V319" s="797"/>
      <c r="W319" s="796"/>
      <c r="X319" s="797"/>
      <c r="Y319" s="796"/>
      <c r="Z319" s="797"/>
      <c r="AA319" s="796"/>
      <c r="AB319" s="797"/>
      <c r="AC319" s="796"/>
      <c r="AD319" s="797"/>
      <c r="AE319" s="796"/>
      <c r="AF319" s="797"/>
      <c r="AG319" s="796"/>
      <c r="AH319" s="797"/>
      <c r="AI319" s="796"/>
      <c r="AJ319" s="797"/>
      <c r="AK319" s="794"/>
      <c r="AL319" s="798"/>
      <c r="AM319" s="796"/>
      <c r="AN319" s="799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794"/>
      <c r="H320" s="795"/>
      <c r="I320" s="796"/>
      <c r="J320" s="795"/>
      <c r="K320" s="796"/>
      <c r="L320" s="795"/>
      <c r="M320" s="796"/>
      <c r="N320" s="795"/>
      <c r="O320" s="796"/>
      <c r="P320" s="795"/>
      <c r="Q320" s="796"/>
      <c r="R320" s="795"/>
      <c r="S320" s="796"/>
      <c r="T320" s="797"/>
      <c r="U320" s="796"/>
      <c r="V320" s="797"/>
      <c r="W320" s="796"/>
      <c r="X320" s="797"/>
      <c r="Y320" s="796"/>
      <c r="Z320" s="797"/>
      <c r="AA320" s="796"/>
      <c r="AB320" s="797"/>
      <c r="AC320" s="796"/>
      <c r="AD320" s="797"/>
      <c r="AE320" s="796"/>
      <c r="AF320" s="797"/>
      <c r="AG320" s="796"/>
      <c r="AH320" s="797"/>
      <c r="AI320" s="796"/>
      <c r="AJ320" s="797"/>
      <c r="AK320" s="794"/>
      <c r="AL320" s="798"/>
      <c r="AM320" s="796"/>
      <c r="AN320" s="799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800"/>
      <c r="H321" s="801"/>
      <c r="I321" s="802"/>
      <c r="J321" s="801"/>
      <c r="K321" s="802"/>
      <c r="L321" s="801"/>
      <c r="M321" s="802"/>
      <c r="N321" s="801"/>
      <c r="O321" s="802"/>
      <c r="P321" s="801"/>
      <c r="Q321" s="802"/>
      <c r="R321" s="801"/>
      <c r="S321" s="802"/>
      <c r="T321" s="801"/>
      <c r="U321" s="802"/>
      <c r="V321" s="801"/>
      <c r="W321" s="802"/>
      <c r="X321" s="801"/>
      <c r="Y321" s="802"/>
      <c r="Z321" s="801"/>
      <c r="AA321" s="802"/>
      <c r="AB321" s="801"/>
      <c r="AC321" s="802"/>
      <c r="AD321" s="801"/>
      <c r="AE321" s="802"/>
      <c r="AF321" s="801"/>
      <c r="AG321" s="802"/>
      <c r="AH321" s="801"/>
      <c r="AI321" s="802"/>
      <c r="AJ321" s="801"/>
      <c r="AK321" s="800"/>
      <c r="AL321" s="803"/>
      <c r="AM321" s="804"/>
      <c r="AN321" s="805"/>
      <c r="AO321" s="446"/>
      <c r="AP321" s="447"/>
      <c r="AQ321" s="472"/>
      <c r="AR321" s="804"/>
      <c r="AS321" s="447"/>
      <c r="AT321" s="806"/>
      <c r="AU321" s="807"/>
      <c r="AV321" s="469"/>
      <c r="AW321" s="806"/>
      <c r="AX321" s="807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800"/>
      <c r="H322" s="801"/>
      <c r="I322" s="802"/>
      <c r="J322" s="801"/>
      <c r="K322" s="802"/>
      <c r="L322" s="801"/>
      <c r="M322" s="802"/>
      <c r="N322" s="801"/>
      <c r="O322" s="802"/>
      <c r="P322" s="801"/>
      <c r="Q322" s="802"/>
      <c r="R322" s="801"/>
      <c r="S322" s="802"/>
      <c r="T322" s="801"/>
      <c r="U322" s="802"/>
      <c r="V322" s="801"/>
      <c r="W322" s="802"/>
      <c r="X322" s="801"/>
      <c r="Y322" s="802"/>
      <c r="Z322" s="801"/>
      <c r="AA322" s="802"/>
      <c r="AB322" s="801"/>
      <c r="AC322" s="802"/>
      <c r="AD322" s="801"/>
      <c r="AE322" s="802"/>
      <c r="AF322" s="801"/>
      <c r="AG322" s="802"/>
      <c r="AH322" s="801"/>
      <c r="AI322" s="802"/>
      <c r="AJ322" s="801"/>
      <c r="AK322" s="800"/>
      <c r="AL322" s="803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808"/>
      <c r="H323" s="809"/>
      <c r="I323" s="810"/>
      <c r="J323" s="809"/>
      <c r="K323" s="810"/>
      <c r="L323" s="809"/>
      <c r="M323" s="810"/>
      <c r="N323" s="809"/>
      <c r="O323" s="810"/>
      <c r="P323" s="809"/>
      <c r="Q323" s="810"/>
      <c r="R323" s="809"/>
      <c r="S323" s="808"/>
      <c r="T323" s="809"/>
      <c r="U323" s="808"/>
      <c r="V323" s="809"/>
      <c r="W323" s="808"/>
      <c r="X323" s="809"/>
      <c r="Y323" s="808"/>
      <c r="Z323" s="809"/>
      <c r="AA323" s="808"/>
      <c r="AB323" s="809"/>
      <c r="AC323" s="808"/>
      <c r="AD323" s="809"/>
      <c r="AE323" s="808"/>
      <c r="AF323" s="809"/>
      <c r="AG323" s="808"/>
      <c r="AH323" s="809"/>
      <c r="AI323" s="808"/>
      <c r="AJ323" s="809"/>
      <c r="AK323" s="808"/>
      <c r="AL323" s="811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72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812">
        <f t="shared" si="243"/>
        <v>0</v>
      </c>
      <c r="G324" s="1070"/>
      <c r="H324" s="1071"/>
      <c r="I324" s="1072"/>
      <c r="J324" s="1071"/>
      <c r="K324" s="1072"/>
      <c r="L324" s="1071"/>
      <c r="M324" s="1072"/>
      <c r="N324" s="1071"/>
      <c r="O324" s="1072"/>
      <c r="P324" s="1071"/>
      <c r="Q324" s="1072"/>
      <c r="R324" s="1071"/>
      <c r="S324" s="1072"/>
      <c r="T324" s="1073"/>
      <c r="U324" s="1072"/>
      <c r="V324" s="1073"/>
      <c r="W324" s="1072"/>
      <c r="X324" s="1073"/>
      <c r="Y324" s="1072"/>
      <c r="Z324" s="1073"/>
      <c r="AA324" s="1072"/>
      <c r="AB324" s="1073"/>
      <c r="AC324" s="1072"/>
      <c r="AD324" s="1073"/>
      <c r="AE324" s="1072"/>
      <c r="AF324" s="1073"/>
      <c r="AG324" s="1072"/>
      <c r="AH324" s="1073"/>
      <c r="AI324" s="1072"/>
      <c r="AJ324" s="1073"/>
      <c r="AK324" s="1070"/>
      <c r="AL324" s="1074"/>
      <c r="AM324" s="1072"/>
      <c r="AN324" s="1071"/>
      <c r="AO324" s="461"/>
      <c r="AP324" s="443"/>
      <c r="AQ324" s="461"/>
      <c r="AR324" s="818"/>
      <c r="AS324" s="447"/>
      <c r="AT324" s="716"/>
      <c r="AU324" s="819"/>
      <c r="AV324" s="447"/>
      <c r="AW324" s="716"/>
      <c r="AX324" s="819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72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794"/>
      <c r="H325" s="795"/>
      <c r="I325" s="796"/>
      <c r="J325" s="795"/>
      <c r="K325" s="796"/>
      <c r="L325" s="795"/>
      <c r="M325" s="796"/>
      <c r="N325" s="795"/>
      <c r="O325" s="796"/>
      <c r="P325" s="795"/>
      <c r="Q325" s="796"/>
      <c r="R325" s="795"/>
      <c r="S325" s="796"/>
      <c r="T325" s="797"/>
      <c r="U325" s="796"/>
      <c r="V325" s="797"/>
      <c r="W325" s="796"/>
      <c r="X325" s="797"/>
      <c r="Y325" s="796"/>
      <c r="Z325" s="797"/>
      <c r="AA325" s="796"/>
      <c r="AB325" s="797"/>
      <c r="AC325" s="796"/>
      <c r="AD325" s="797"/>
      <c r="AE325" s="796"/>
      <c r="AF325" s="797"/>
      <c r="AG325" s="796"/>
      <c r="AH325" s="797"/>
      <c r="AI325" s="796"/>
      <c r="AJ325" s="797"/>
      <c r="AK325" s="794"/>
      <c r="AL325" s="798"/>
      <c r="AM325" s="796"/>
      <c r="AN325" s="795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72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794"/>
      <c r="H326" s="795"/>
      <c r="I326" s="796"/>
      <c r="J326" s="795"/>
      <c r="K326" s="796"/>
      <c r="L326" s="795"/>
      <c r="M326" s="796"/>
      <c r="N326" s="795"/>
      <c r="O326" s="796"/>
      <c r="P326" s="795"/>
      <c r="Q326" s="796"/>
      <c r="R326" s="795"/>
      <c r="S326" s="796"/>
      <c r="T326" s="797"/>
      <c r="U326" s="796"/>
      <c r="V326" s="797"/>
      <c r="W326" s="796"/>
      <c r="X326" s="797"/>
      <c r="Y326" s="796"/>
      <c r="Z326" s="797"/>
      <c r="AA326" s="796"/>
      <c r="AB326" s="797"/>
      <c r="AC326" s="796"/>
      <c r="AD326" s="797"/>
      <c r="AE326" s="796"/>
      <c r="AF326" s="797"/>
      <c r="AG326" s="796"/>
      <c r="AH326" s="797"/>
      <c r="AI326" s="796"/>
      <c r="AJ326" s="797"/>
      <c r="AK326" s="794"/>
      <c r="AL326" s="798"/>
      <c r="AM326" s="796"/>
      <c r="AN326" s="795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72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800"/>
      <c r="H327" s="801"/>
      <c r="I327" s="802"/>
      <c r="J327" s="801"/>
      <c r="K327" s="802"/>
      <c r="L327" s="801"/>
      <c r="M327" s="802"/>
      <c r="N327" s="801"/>
      <c r="O327" s="802"/>
      <c r="P327" s="801"/>
      <c r="Q327" s="802"/>
      <c r="R327" s="801"/>
      <c r="S327" s="802"/>
      <c r="T327" s="801"/>
      <c r="U327" s="802"/>
      <c r="V327" s="801"/>
      <c r="W327" s="802"/>
      <c r="X327" s="801"/>
      <c r="Y327" s="802"/>
      <c r="Z327" s="801"/>
      <c r="AA327" s="802"/>
      <c r="AB327" s="801"/>
      <c r="AC327" s="802"/>
      <c r="AD327" s="801"/>
      <c r="AE327" s="802"/>
      <c r="AF327" s="801"/>
      <c r="AG327" s="802"/>
      <c r="AH327" s="801"/>
      <c r="AI327" s="802"/>
      <c r="AJ327" s="801"/>
      <c r="AK327" s="800"/>
      <c r="AL327" s="803"/>
      <c r="AM327" s="804"/>
      <c r="AN327" s="820"/>
      <c r="AO327" s="475"/>
      <c r="AP327" s="474"/>
      <c r="AQ327" s="475"/>
      <c r="AR327" s="804"/>
      <c r="AS327" s="447"/>
      <c r="AT327" s="806"/>
      <c r="AU327" s="807"/>
      <c r="AV327" s="469"/>
      <c r="AW327" s="806"/>
      <c r="AX327" s="807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72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800"/>
      <c r="H328" s="801"/>
      <c r="I328" s="802"/>
      <c r="J328" s="801"/>
      <c r="K328" s="802"/>
      <c r="L328" s="801"/>
      <c r="M328" s="802"/>
      <c r="N328" s="801"/>
      <c r="O328" s="802"/>
      <c r="P328" s="801"/>
      <c r="Q328" s="802"/>
      <c r="R328" s="801"/>
      <c r="S328" s="802"/>
      <c r="T328" s="801"/>
      <c r="U328" s="802"/>
      <c r="V328" s="801"/>
      <c r="W328" s="802"/>
      <c r="X328" s="801"/>
      <c r="Y328" s="802"/>
      <c r="Z328" s="801"/>
      <c r="AA328" s="802"/>
      <c r="AB328" s="801"/>
      <c r="AC328" s="802"/>
      <c r="AD328" s="801"/>
      <c r="AE328" s="802"/>
      <c r="AF328" s="801"/>
      <c r="AG328" s="802"/>
      <c r="AH328" s="801"/>
      <c r="AI328" s="802"/>
      <c r="AJ328" s="801"/>
      <c r="AK328" s="800"/>
      <c r="AL328" s="803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72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808"/>
      <c r="H329" s="809"/>
      <c r="I329" s="810"/>
      <c r="J329" s="809"/>
      <c r="K329" s="810"/>
      <c r="L329" s="809"/>
      <c r="M329" s="810"/>
      <c r="N329" s="809"/>
      <c r="O329" s="810"/>
      <c r="P329" s="809"/>
      <c r="Q329" s="810"/>
      <c r="R329" s="809"/>
      <c r="S329" s="808"/>
      <c r="T329" s="809"/>
      <c r="U329" s="808"/>
      <c r="V329" s="809"/>
      <c r="W329" s="808"/>
      <c r="X329" s="809"/>
      <c r="Y329" s="808"/>
      <c r="Z329" s="809"/>
      <c r="AA329" s="808"/>
      <c r="AB329" s="809"/>
      <c r="AC329" s="808"/>
      <c r="AD329" s="809"/>
      <c r="AE329" s="808"/>
      <c r="AF329" s="809"/>
      <c r="AG329" s="808"/>
      <c r="AH329" s="809"/>
      <c r="AI329" s="808"/>
      <c r="AJ329" s="809"/>
      <c r="AK329" s="808"/>
      <c r="AL329" s="811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299</v>
      </c>
      <c r="E330" s="529">
        <f>SUM(G330++I330+K330+M330+O330+Q330+S330+U330+W330+Y330+AA330+AC330+AE330+AG330+AI330+AK330)</f>
        <v>124</v>
      </c>
      <c r="F330" s="267">
        <f>SUM(H330++J330+L330+N330+P330+R330+T330+V330+X330+Z330+AB330+AD330+AF330+AH330+AJ330+AL330)</f>
        <v>175</v>
      </c>
      <c r="G330" s="712">
        <f>G252+G264+G270+G276+G282+G312+G318+G324</f>
        <v>10</v>
      </c>
      <c r="H330" s="343">
        <f t="shared" ref="H330:N334" si="264">H252+H258+H264+H270+H276+H282+H306+H312+H318+H324</f>
        <v>4</v>
      </c>
      <c r="I330" s="712">
        <f t="shared" si="264"/>
        <v>0</v>
      </c>
      <c r="J330" s="343">
        <f t="shared" si="264"/>
        <v>2</v>
      </c>
      <c r="K330" s="712">
        <f t="shared" si="264"/>
        <v>2</v>
      </c>
      <c r="L330" s="343">
        <f>L252+L258+L264+L270+L276+L282+L306+L312+L318+L324</f>
        <v>4</v>
      </c>
      <c r="M330" s="712">
        <f t="shared" si="264"/>
        <v>2</v>
      </c>
      <c r="N330" s="343">
        <f t="shared" si="264"/>
        <v>0</v>
      </c>
      <c r="O330" s="712">
        <f t="shared" ref="O330:V334" si="265">O252+O258+O264+O270+O276+O282+O294+O312+O318+O324</f>
        <v>2</v>
      </c>
      <c r="P330" s="821">
        <f t="shared" si="265"/>
        <v>3</v>
      </c>
      <c r="Q330" s="712">
        <f t="shared" si="265"/>
        <v>4</v>
      </c>
      <c r="R330" s="821">
        <f t="shared" si="265"/>
        <v>3</v>
      </c>
      <c r="S330" s="712">
        <f t="shared" si="265"/>
        <v>10</v>
      </c>
      <c r="T330" s="821">
        <f t="shared" si="265"/>
        <v>8</v>
      </c>
      <c r="U330" s="712">
        <f t="shared" si="265"/>
        <v>24</v>
      </c>
      <c r="V330" s="822">
        <f t="shared" si="265"/>
        <v>14</v>
      </c>
      <c r="W330" s="712">
        <f>W252+W258+W264+W270+W276+W282+W288+W294+W300+W306+W312+W318+W324</f>
        <v>14</v>
      </c>
      <c r="X330" s="821">
        <f t="shared" ref="X330:AN334" si="266">X252+X258+X264+X270+X276+X282+X288+X294+X300+X306+X312+X318+X324</f>
        <v>22</v>
      </c>
      <c r="Y330" s="712">
        <f>Y252+Y258+Y264+Y270+Y276+Y282+Y288+Y294+Y300+Y306+Y312+Y318+Y324</f>
        <v>5</v>
      </c>
      <c r="Z330" s="821">
        <f t="shared" si="266"/>
        <v>18</v>
      </c>
      <c r="AA330" s="712">
        <f t="shared" si="266"/>
        <v>12</v>
      </c>
      <c r="AB330" s="821">
        <f t="shared" si="266"/>
        <v>23</v>
      </c>
      <c r="AC330" s="712">
        <f t="shared" si="266"/>
        <v>7</v>
      </c>
      <c r="AD330" s="821">
        <f t="shared" si="266"/>
        <v>18</v>
      </c>
      <c r="AE330" s="712">
        <f t="shared" si="266"/>
        <v>13</v>
      </c>
      <c r="AF330" s="821">
        <f t="shared" si="266"/>
        <v>24</v>
      </c>
      <c r="AG330" s="712">
        <f t="shared" si="266"/>
        <v>4</v>
      </c>
      <c r="AH330" s="821">
        <f t="shared" si="266"/>
        <v>10</v>
      </c>
      <c r="AI330" s="712">
        <f t="shared" si="266"/>
        <v>11</v>
      </c>
      <c r="AJ330" s="821">
        <f t="shared" si="266"/>
        <v>11</v>
      </c>
      <c r="AK330" s="712">
        <f t="shared" si="266"/>
        <v>4</v>
      </c>
      <c r="AL330" s="530">
        <f t="shared" si="266"/>
        <v>11</v>
      </c>
      <c r="AM330" s="821">
        <f t="shared" si="266"/>
        <v>1</v>
      </c>
      <c r="AN330" s="821">
        <f t="shared" si="266"/>
        <v>13</v>
      </c>
      <c r="AO330" s="501">
        <f>SUM(AO252+AO258+AO264+AO270+AO276+AO282+AO288+AO294+AO300+AO306+AO312+AO318)</f>
        <v>0</v>
      </c>
      <c r="AP330" s="372">
        <f>SUM(AP252+AP258+AP264+AP270+AP276+AP282+AP288+AP294+AP300+AP306+AP312+AP318)</f>
        <v>0</v>
      </c>
      <c r="AQ330" s="343">
        <f t="shared" ref="AQ330:AR331" si="267">AQ252+AQ258+AQ264+AQ270+AQ276+AQ282+AQ288+AQ294+AQ300+AQ306+AQ312+AQ318+AQ324</f>
        <v>78</v>
      </c>
      <c r="AR330" s="343">
        <f t="shared" si="267"/>
        <v>70</v>
      </c>
      <c r="AS330" s="267">
        <f>SUM(AS264,AS276)</f>
        <v>0</v>
      </c>
      <c r="AT330" s="712">
        <f t="shared" ref="AT330:AX331" si="268">AT252+AT258+AT264+AT270+AT276+AT282+AT288+AT294+AT300+AT306+AT312+AT318+AT324</f>
        <v>16</v>
      </c>
      <c r="AU330" s="822">
        <f t="shared" si="268"/>
        <v>0</v>
      </c>
      <c r="AV330" s="823"/>
      <c r="AW330" s="712">
        <f t="shared" si="268"/>
        <v>1</v>
      </c>
      <c r="AX330" s="822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927</v>
      </c>
      <c r="E331" s="531">
        <f t="shared" ref="E331:F335" si="270">SUM(G331++I331+K331+M331+O331+Q331+S331+U331+W331+Y331+AA331+AC331+AE331+AG331+AI331+AK331)</f>
        <v>405</v>
      </c>
      <c r="F331" s="532">
        <f t="shared" si="270"/>
        <v>522</v>
      </c>
      <c r="G331" s="464">
        <f>G253+G265+G271+G277+G283+G313+G319+G325</f>
        <v>9</v>
      </c>
      <c r="H331" s="533">
        <f t="shared" si="264"/>
        <v>3</v>
      </c>
      <c r="I331" s="464">
        <f t="shared" si="264"/>
        <v>0</v>
      </c>
      <c r="J331" s="533">
        <f t="shared" si="264"/>
        <v>3</v>
      </c>
      <c r="K331" s="464">
        <f>K253+K259+K265+K271+K277+K283+K307+K313+K319+K325</f>
        <v>3</v>
      </c>
      <c r="L331" s="533">
        <f t="shared" si="264"/>
        <v>1</v>
      </c>
      <c r="M331" s="464">
        <f t="shared" si="264"/>
        <v>3</v>
      </c>
      <c r="N331" s="533">
        <f t="shared" si="264"/>
        <v>3</v>
      </c>
      <c r="O331" s="501">
        <f>O253+O259+O265+O271+O277+O283+O295+O313+O319+O325</f>
        <v>16</v>
      </c>
      <c r="P331" s="343">
        <f t="shared" si="265"/>
        <v>4</v>
      </c>
      <c r="Q331" s="501">
        <f t="shared" si="265"/>
        <v>8</v>
      </c>
      <c r="R331" s="343">
        <f t="shared" si="265"/>
        <v>3</v>
      </c>
      <c r="S331" s="501">
        <f t="shared" si="265"/>
        <v>11</v>
      </c>
      <c r="T331" s="343">
        <f t="shared" si="265"/>
        <v>17</v>
      </c>
      <c r="U331" s="501">
        <f t="shared" si="265"/>
        <v>70</v>
      </c>
      <c r="V331" s="372">
        <f t="shared" si="265"/>
        <v>65</v>
      </c>
      <c r="W331" s="464">
        <f>W253+W259+W265+W271+W277+W283+W289+W295+W301+W307+W313+W319+W325</f>
        <v>107</v>
      </c>
      <c r="X331" s="533">
        <f t="shared" si="266"/>
        <v>107</v>
      </c>
      <c r="Y331" s="464">
        <f t="shared" si="266"/>
        <v>39</v>
      </c>
      <c r="Z331" s="533">
        <f t="shared" si="266"/>
        <v>34</v>
      </c>
      <c r="AA331" s="464">
        <f t="shared" si="266"/>
        <v>26</v>
      </c>
      <c r="AB331" s="533">
        <f t="shared" si="266"/>
        <v>60</v>
      </c>
      <c r="AC331" s="464">
        <f t="shared" si="266"/>
        <v>15</v>
      </c>
      <c r="AD331" s="533">
        <f t="shared" si="266"/>
        <v>72</v>
      </c>
      <c r="AE331" s="464">
        <f t="shared" si="266"/>
        <v>36</v>
      </c>
      <c r="AF331" s="533">
        <f t="shared" si="266"/>
        <v>80</v>
      </c>
      <c r="AG331" s="464">
        <f t="shared" si="266"/>
        <v>19</v>
      </c>
      <c r="AH331" s="533">
        <f t="shared" si="266"/>
        <v>24</v>
      </c>
      <c r="AI331" s="464">
        <f t="shared" si="266"/>
        <v>35</v>
      </c>
      <c r="AJ331" s="533">
        <f t="shared" si="266"/>
        <v>18</v>
      </c>
      <c r="AK331" s="464">
        <f t="shared" si="266"/>
        <v>8</v>
      </c>
      <c r="AL331" s="534">
        <f t="shared" si="266"/>
        <v>28</v>
      </c>
      <c r="AM331" s="533">
        <f t="shared" si="266"/>
        <v>1</v>
      </c>
      <c r="AN331" s="533">
        <f t="shared" si="266"/>
        <v>0</v>
      </c>
      <c r="AO331" s="535"/>
      <c r="AP331" s="536"/>
      <c r="AQ331" s="533">
        <f t="shared" si="267"/>
        <v>145</v>
      </c>
      <c r="AR331" s="533">
        <f t="shared" si="267"/>
        <v>101</v>
      </c>
      <c r="AS331" s="537">
        <f>SUM(AS277+ AS265)</f>
        <v>0</v>
      </c>
      <c r="AT331" s="464">
        <f t="shared" si="268"/>
        <v>29</v>
      </c>
      <c r="AU331" s="296">
        <f t="shared" si="268"/>
        <v>2</v>
      </c>
      <c r="AV331" s="351"/>
      <c r="AW331" s="464">
        <f t="shared" si="268"/>
        <v>1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259</v>
      </c>
      <c r="E332" s="531">
        <f t="shared" si="270"/>
        <v>98</v>
      </c>
      <c r="F332" s="532">
        <f t="shared" si="270"/>
        <v>161</v>
      </c>
      <c r="G332" s="464">
        <f>G254+G266+G272+G278+G284+G314+G320+G326</f>
        <v>9</v>
      </c>
      <c r="H332" s="533">
        <f t="shared" si="264"/>
        <v>3</v>
      </c>
      <c r="I332" s="464">
        <f t="shared" si="264"/>
        <v>0</v>
      </c>
      <c r="J332" s="533">
        <f t="shared" si="264"/>
        <v>2</v>
      </c>
      <c r="K332" s="464">
        <f t="shared" si="264"/>
        <v>2</v>
      </c>
      <c r="L332" s="533">
        <f t="shared" si="264"/>
        <v>2</v>
      </c>
      <c r="M332" s="464">
        <f t="shared" si="264"/>
        <v>1</v>
      </c>
      <c r="N332" s="533">
        <f t="shared" si="264"/>
        <v>0</v>
      </c>
      <c r="O332" s="501">
        <f t="shared" si="265"/>
        <v>2</v>
      </c>
      <c r="P332" s="343">
        <f t="shared" si="265"/>
        <v>2</v>
      </c>
      <c r="Q332" s="501">
        <f t="shared" si="265"/>
        <v>1</v>
      </c>
      <c r="R332" s="343">
        <f t="shared" si="265"/>
        <v>3</v>
      </c>
      <c r="S332" s="501">
        <f t="shared" si="265"/>
        <v>5</v>
      </c>
      <c r="T332" s="343">
        <f t="shared" si="265"/>
        <v>4</v>
      </c>
      <c r="U332" s="501">
        <f t="shared" si="265"/>
        <v>14</v>
      </c>
      <c r="V332" s="372">
        <f t="shared" si="265"/>
        <v>14</v>
      </c>
      <c r="W332" s="464">
        <f>W254+W260+W266+W272+W278+W284+W290+W296+W302+W308+W314+W320+W326</f>
        <v>15</v>
      </c>
      <c r="X332" s="533">
        <f t="shared" si="266"/>
        <v>22</v>
      </c>
      <c r="Y332" s="464">
        <f t="shared" si="266"/>
        <v>5</v>
      </c>
      <c r="Z332" s="533">
        <f t="shared" si="266"/>
        <v>16</v>
      </c>
      <c r="AA332" s="464">
        <f t="shared" si="266"/>
        <v>10</v>
      </c>
      <c r="AB332" s="533">
        <f t="shared" si="266"/>
        <v>21</v>
      </c>
      <c r="AC332" s="464">
        <f t="shared" si="266"/>
        <v>7</v>
      </c>
      <c r="AD332" s="533">
        <f t="shared" si="266"/>
        <v>18</v>
      </c>
      <c r="AE332" s="464">
        <f t="shared" si="266"/>
        <v>12</v>
      </c>
      <c r="AF332" s="533">
        <f t="shared" si="266"/>
        <v>24</v>
      </c>
      <c r="AG332" s="464">
        <f t="shared" si="266"/>
        <v>1</v>
      </c>
      <c r="AH332" s="533">
        <f t="shared" si="266"/>
        <v>9</v>
      </c>
      <c r="AI332" s="464">
        <f t="shared" si="266"/>
        <v>10</v>
      </c>
      <c r="AJ332" s="533">
        <f t="shared" si="266"/>
        <v>10</v>
      </c>
      <c r="AK332" s="464">
        <f t="shared" si="266"/>
        <v>4</v>
      </c>
      <c r="AL332" s="534">
        <f t="shared" si="266"/>
        <v>11</v>
      </c>
      <c r="AM332" s="533">
        <f t="shared" si="266"/>
        <v>1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2</v>
      </c>
      <c r="AS332" s="537">
        <f>SUM(AS266+AS278)</f>
        <v>0</v>
      </c>
      <c r="AT332" s="464">
        <f t="shared" ref="AT332:AX332" si="271">SUM(AT254+AT260+AT266+AT272+AT278+AT284+AT290+AT296+AT302+AT308+AT314+AT320+AT326)</f>
        <v>13</v>
      </c>
      <c r="AU332" s="296">
        <f t="shared" si="271"/>
        <v>0</v>
      </c>
      <c r="AV332" s="351"/>
      <c r="AW332" s="464">
        <f t="shared" si="271"/>
        <v>1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197</v>
      </c>
      <c r="E333" s="531">
        <f t="shared" si="270"/>
        <v>97</v>
      </c>
      <c r="F333" s="532">
        <f t="shared" si="270"/>
        <v>100</v>
      </c>
      <c r="G333" s="464">
        <f>G255+G267+G273+G279+G285+G315+G321+G327</f>
        <v>10</v>
      </c>
      <c r="H333" s="533">
        <f t="shared" si="264"/>
        <v>2</v>
      </c>
      <c r="I333" s="464">
        <f t="shared" si="264"/>
        <v>0</v>
      </c>
      <c r="J333" s="533">
        <f t="shared" si="264"/>
        <v>2</v>
      </c>
      <c r="K333" s="464">
        <f t="shared" si="264"/>
        <v>1</v>
      </c>
      <c r="L333" s="533">
        <f t="shared" si="264"/>
        <v>0</v>
      </c>
      <c r="M333" s="464">
        <f t="shared" si="264"/>
        <v>1</v>
      </c>
      <c r="N333" s="533">
        <f t="shared" si="264"/>
        <v>1</v>
      </c>
      <c r="O333" s="501">
        <f>O255+O261+O267+O273+O279+O285+O297+O315+O321+O327</f>
        <v>3</v>
      </c>
      <c r="P333" s="343">
        <f>P255+P261+P267+P273+P279+P285+P297+P315+P321+P327</f>
        <v>0</v>
      </c>
      <c r="Q333" s="501">
        <f t="shared" si="265"/>
        <v>1</v>
      </c>
      <c r="R333" s="343">
        <f t="shared" si="265"/>
        <v>2</v>
      </c>
      <c r="S333" s="501">
        <f t="shared" si="265"/>
        <v>6</v>
      </c>
      <c r="T333" s="343">
        <f t="shared" si="265"/>
        <v>5</v>
      </c>
      <c r="U333" s="501">
        <f t="shared" si="265"/>
        <v>15</v>
      </c>
      <c r="V333" s="372">
        <f t="shared" si="265"/>
        <v>4</v>
      </c>
      <c r="W333" s="464">
        <f>W255+W261+W267+W273+W279+W285+W291+W297+W303+W309+W315+W321+W327</f>
        <v>14</v>
      </c>
      <c r="X333" s="533">
        <f t="shared" si="266"/>
        <v>15</v>
      </c>
      <c r="Y333" s="464">
        <f t="shared" si="266"/>
        <v>6</v>
      </c>
      <c r="Z333" s="533">
        <f t="shared" si="266"/>
        <v>2</v>
      </c>
      <c r="AA333" s="464">
        <f t="shared" si="266"/>
        <v>12</v>
      </c>
      <c r="AB333" s="533">
        <f t="shared" si="266"/>
        <v>14</v>
      </c>
      <c r="AC333" s="464">
        <f t="shared" si="266"/>
        <v>4</v>
      </c>
      <c r="AD333" s="533">
        <f t="shared" si="266"/>
        <v>19</v>
      </c>
      <c r="AE333" s="464">
        <f t="shared" si="266"/>
        <v>6</v>
      </c>
      <c r="AF333" s="533">
        <f t="shared" si="266"/>
        <v>17</v>
      </c>
      <c r="AG333" s="464">
        <f t="shared" si="266"/>
        <v>4</v>
      </c>
      <c r="AH333" s="533">
        <f t="shared" si="266"/>
        <v>4</v>
      </c>
      <c r="AI333" s="464">
        <f t="shared" si="266"/>
        <v>9</v>
      </c>
      <c r="AJ333" s="533">
        <f t="shared" si="266"/>
        <v>7</v>
      </c>
      <c r="AK333" s="464">
        <f t="shared" si="266"/>
        <v>5</v>
      </c>
      <c r="AL333" s="534">
        <f t="shared" si="266"/>
        <v>6</v>
      </c>
      <c r="AM333" s="533">
        <f t="shared" si="266"/>
        <v>1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16</v>
      </c>
      <c r="AS333" s="537">
        <f>SUM(AS268+AS280)</f>
        <v>0</v>
      </c>
      <c r="AT333" s="464">
        <f t="shared" ref="AT333:AX333" si="272">AT255+AT261+AT267+AT273+AT279+AT285+AT291+AT297+AT303+AT309+AT315+AT321+AT327</f>
        <v>6</v>
      </c>
      <c r="AU333" s="296">
        <f t="shared" si="272"/>
        <v>0</v>
      </c>
      <c r="AV333" s="296">
        <f>AV255+AV261+AV267+AV273+AV279+AV285+AV291+AV297+AV303+AV309+AV315+AV321+AV327</f>
        <v>0</v>
      </c>
      <c r="AW333" s="464">
        <f t="shared" si="272"/>
        <v>1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72</v>
      </c>
      <c r="E334" s="531">
        <f t="shared" si="270"/>
        <v>23</v>
      </c>
      <c r="F334" s="532">
        <f t="shared" si="270"/>
        <v>49</v>
      </c>
      <c r="G334" s="464">
        <f>G256+G268+G274+G280+G286+G316+G322+G328</f>
        <v>1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1</v>
      </c>
      <c r="P334" s="343">
        <f t="shared" si="265"/>
        <v>0</v>
      </c>
      <c r="Q334" s="501">
        <f t="shared" si="265"/>
        <v>0</v>
      </c>
      <c r="R334" s="343">
        <f t="shared" si="265"/>
        <v>0</v>
      </c>
      <c r="S334" s="501">
        <f t="shared" si="265"/>
        <v>1</v>
      </c>
      <c r="T334" s="343">
        <f t="shared" si="265"/>
        <v>0</v>
      </c>
      <c r="U334" s="501">
        <f t="shared" si="265"/>
        <v>3</v>
      </c>
      <c r="V334" s="372">
        <f t="shared" si="265"/>
        <v>2</v>
      </c>
      <c r="W334" s="464">
        <f>W256+W262+W268+W274+W280+W286+W292+W298+W304+W310+W316+W322+W328</f>
        <v>4</v>
      </c>
      <c r="X334" s="533">
        <f t="shared" si="266"/>
        <v>3</v>
      </c>
      <c r="Y334" s="464">
        <f t="shared" si="266"/>
        <v>1</v>
      </c>
      <c r="Z334" s="533">
        <f t="shared" si="266"/>
        <v>3</v>
      </c>
      <c r="AA334" s="464">
        <f t="shared" si="266"/>
        <v>0</v>
      </c>
      <c r="AB334" s="533">
        <f t="shared" si="266"/>
        <v>6</v>
      </c>
      <c r="AC334" s="464">
        <f t="shared" si="266"/>
        <v>1</v>
      </c>
      <c r="AD334" s="533">
        <f t="shared" si="266"/>
        <v>6</v>
      </c>
      <c r="AE334" s="464">
        <f t="shared" si="266"/>
        <v>1</v>
      </c>
      <c r="AF334" s="533">
        <f t="shared" si="266"/>
        <v>16</v>
      </c>
      <c r="AG334" s="464">
        <f t="shared" si="266"/>
        <v>1</v>
      </c>
      <c r="AH334" s="533">
        <f t="shared" si="266"/>
        <v>4</v>
      </c>
      <c r="AI334" s="464">
        <f t="shared" si="266"/>
        <v>6</v>
      </c>
      <c r="AJ334" s="533">
        <f t="shared" si="266"/>
        <v>4</v>
      </c>
      <c r="AK334" s="464">
        <f t="shared" si="266"/>
        <v>3</v>
      </c>
      <c r="AL334" s="534">
        <f t="shared" si="266"/>
        <v>5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0</v>
      </c>
      <c r="AU334" s="296">
        <f t="shared" si="273"/>
        <v>1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1</v>
      </c>
      <c r="E335" s="538">
        <f t="shared" si="270"/>
        <v>0</v>
      </c>
      <c r="F335" s="539">
        <f t="shared" si="270"/>
        <v>1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1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551" t="s">
        <v>42</v>
      </c>
      <c r="B337" s="1287"/>
      <c r="C337" s="1288"/>
      <c r="D337" s="1552" t="s">
        <v>4</v>
      </c>
      <c r="E337" s="1296"/>
      <c r="F337" s="1297"/>
      <c r="G337" s="1670" t="s">
        <v>5</v>
      </c>
      <c r="H337" s="1553"/>
      <c r="I337" s="1553"/>
      <c r="J337" s="1553"/>
      <c r="K337" s="1553"/>
      <c r="L337" s="1553"/>
      <c r="M337" s="1553"/>
      <c r="N337" s="1553"/>
      <c r="O337" s="1553"/>
      <c r="P337" s="1553"/>
      <c r="Q337" s="1553"/>
      <c r="R337" s="1553"/>
      <c r="S337" s="1553"/>
      <c r="T337" s="1553"/>
      <c r="U337" s="1553"/>
      <c r="V337" s="1553"/>
      <c r="W337" s="1553"/>
      <c r="X337" s="1553"/>
      <c r="Y337" s="1553"/>
      <c r="Z337" s="1553"/>
      <c r="AA337" s="1553"/>
      <c r="AB337" s="1553"/>
      <c r="AC337" s="1553"/>
      <c r="AD337" s="1553"/>
      <c r="AE337" s="1553"/>
      <c r="AF337" s="1553"/>
      <c r="AG337" s="1553"/>
      <c r="AH337" s="1553"/>
      <c r="AI337" s="1553"/>
      <c r="AJ337" s="1553"/>
      <c r="AK337" s="1553"/>
      <c r="AL337" s="1553"/>
      <c r="AM337" s="1553"/>
      <c r="AN337" s="1553"/>
      <c r="AO337" s="1553"/>
      <c r="AP337" s="1671"/>
      <c r="AQ337" s="1555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556" t="s">
        <v>14</v>
      </c>
      <c r="H338" s="1557"/>
      <c r="I338" s="1670" t="s">
        <v>15</v>
      </c>
      <c r="J338" s="1546"/>
      <c r="K338" s="1670" t="s">
        <v>16</v>
      </c>
      <c r="L338" s="1546"/>
      <c r="M338" s="1670" t="s">
        <v>17</v>
      </c>
      <c r="N338" s="1546"/>
      <c r="O338" s="1670" t="s">
        <v>18</v>
      </c>
      <c r="P338" s="1546"/>
      <c r="Q338" s="1670" t="s">
        <v>19</v>
      </c>
      <c r="R338" s="1546"/>
      <c r="S338" s="1670" t="s">
        <v>20</v>
      </c>
      <c r="T338" s="1546"/>
      <c r="U338" s="1670" t="s">
        <v>21</v>
      </c>
      <c r="V338" s="1546"/>
      <c r="W338" s="1670" t="s">
        <v>22</v>
      </c>
      <c r="X338" s="1546"/>
      <c r="Y338" s="1670" t="s">
        <v>23</v>
      </c>
      <c r="Z338" s="1550"/>
      <c r="AA338" s="1670" t="s">
        <v>24</v>
      </c>
      <c r="AB338" s="1550"/>
      <c r="AC338" s="1670" t="s">
        <v>286</v>
      </c>
      <c r="AD338" s="1550"/>
      <c r="AE338" s="1670" t="s">
        <v>287</v>
      </c>
      <c r="AF338" s="1550"/>
      <c r="AG338" s="1670" t="s">
        <v>288</v>
      </c>
      <c r="AH338" s="1550"/>
      <c r="AI338" s="1670" t="s">
        <v>289</v>
      </c>
      <c r="AJ338" s="1550"/>
      <c r="AK338" s="1670" t="s">
        <v>29</v>
      </c>
      <c r="AL338" s="1550"/>
      <c r="AM338" s="1670" t="s">
        <v>30</v>
      </c>
      <c r="AN338" s="1550"/>
      <c r="AO338" s="1670" t="s">
        <v>31</v>
      </c>
      <c r="AP338" s="1550"/>
      <c r="AQ338" s="1304"/>
      <c r="AR338" s="1307"/>
    </row>
    <row r="339" spans="1:94" x14ac:dyDescent="0.25">
      <c r="A339" s="1292"/>
      <c r="B339" s="1293"/>
      <c r="C339" s="1294"/>
      <c r="D339" s="829" t="s">
        <v>32</v>
      </c>
      <c r="E339" s="830" t="s">
        <v>33</v>
      </c>
      <c r="F339" s="545" t="s">
        <v>34</v>
      </c>
      <c r="G339" s="1076" t="s">
        <v>33</v>
      </c>
      <c r="H339" s="827" t="s">
        <v>34</v>
      </c>
      <c r="I339" s="832" t="s">
        <v>33</v>
      </c>
      <c r="J339" s="827" t="s">
        <v>34</v>
      </c>
      <c r="K339" s="832" t="s">
        <v>33</v>
      </c>
      <c r="L339" s="827" t="s">
        <v>34</v>
      </c>
      <c r="M339" s="832" t="s">
        <v>33</v>
      </c>
      <c r="N339" s="827" t="s">
        <v>34</v>
      </c>
      <c r="O339" s="832" t="s">
        <v>33</v>
      </c>
      <c r="P339" s="827" t="s">
        <v>34</v>
      </c>
      <c r="Q339" s="832" t="s">
        <v>33</v>
      </c>
      <c r="R339" s="827" t="s">
        <v>34</v>
      </c>
      <c r="S339" s="832" t="s">
        <v>33</v>
      </c>
      <c r="T339" s="827" t="s">
        <v>34</v>
      </c>
      <c r="U339" s="832" t="s">
        <v>33</v>
      </c>
      <c r="V339" s="827" t="s">
        <v>34</v>
      </c>
      <c r="W339" s="832" t="s">
        <v>33</v>
      </c>
      <c r="X339" s="827" t="s">
        <v>34</v>
      </c>
      <c r="Y339" s="832" t="s">
        <v>33</v>
      </c>
      <c r="Z339" s="827" t="s">
        <v>34</v>
      </c>
      <c r="AA339" s="832" t="s">
        <v>33</v>
      </c>
      <c r="AB339" s="827" t="s">
        <v>34</v>
      </c>
      <c r="AC339" s="832" t="s">
        <v>33</v>
      </c>
      <c r="AD339" s="827" t="s">
        <v>34</v>
      </c>
      <c r="AE339" s="832" t="s">
        <v>33</v>
      </c>
      <c r="AF339" s="827" t="s">
        <v>34</v>
      </c>
      <c r="AG339" s="832" t="s">
        <v>33</v>
      </c>
      <c r="AH339" s="827" t="s">
        <v>34</v>
      </c>
      <c r="AI339" s="832" t="s">
        <v>33</v>
      </c>
      <c r="AJ339" s="827" t="s">
        <v>34</v>
      </c>
      <c r="AK339" s="832" t="s">
        <v>33</v>
      </c>
      <c r="AL339" s="827" t="s">
        <v>34</v>
      </c>
      <c r="AM339" s="832" t="s">
        <v>33</v>
      </c>
      <c r="AN339" s="827" t="s">
        <v>34</v>
      </c>
      <c r="AO339" s="832" t="s">
        <v>33</v>
      </c>
      <c r="AP339" s="827" t="s">
        <v>34</v>
      </c>
      <c r="AQ339" s="1305"/>
      <c r="AR339" s="1308"/>
    </row>
    <row r="340" spans="1:94" x14ac:dyDescent="0.25">
      <c r="A340" s="1505" t="s">
        <v>49</v>
      </c>
      <c r="B340" s="1548"/>
      <c r="C340" s="1549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833">
        <f>SUM(H340+J340+L340+N340+P340+R340+T340+V340+X340+Z340+AB340+AD340+AF340+AH340+AJ340+AL340+AN340+AP340)</f>
        <v>0</v>
      </c>
      <c r="G340" s="834"/>
      <c r="H340" s="47"/>
      <c r="I340" s="834"/>
      <c r="J340" s="47"/>
      <c r="K340" s="834"/>
      <c r="L340" s="47"/>
      <c r="M340" s="834"/>
      <c r="N340" s="47"/>
      <c r="O340" s="834"/>
      <c r="P340" s="47"/>
      <c r="Q340" s="834"/>
      <c r="R340" s="47"/>
      <c r="S340" s="834"/>
      <c r="T340" s="47"/>
      <c r="U340" s="834"/>
      <c r="V340" s="47"/>
      <c r="W340" s="834"/>
      <c r="X340" s="47"/>
      <c r="Y340" s="834"/>
      <c r="Z340" s="47"/>
      <c r="AA340" s="834"/>
      <c r="AB340" s="47"/>
      <c r="AC340" s="834"/>
      <c r="AD340" s="47"/>
      <c r="AE340" s="834"/>
      <c r="AF340" s="47"/>
      <c r="AG340" s="834"/>
      <c r="AH340" s="47"/>
      <c r="AI340" s="834"/>
      <c r="AJ340" s="47"/>
      <c r="AK340" s="834"/>
      <c r="AL340" s="47"/>
      <c r="AM340" s="834"/>
      <c r="AN340" s="47"/>
      <c r="AO340" s="834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70" t="s">
        <v>317</v>
      </c>
      <c r="B346" s="1546"/>
      <c r="C346" s="835" t="s">
        <v>318</v>
      </c>
      <c r="D346" s="836" t="s">
        <v>319</v>
      </c>
      <c r="E346" s="837" t="s">
        <v>320</v>
      </c>
    </row>
    <row r="347" spans="1:94" x14ac:dyDescent="0.25">
      <c r="A347" s="1503" t="s">
        <v>101</v>
      </c>
      <c r="B347" s="1547"/>
      <c r="C347" s="689"/>
      <c r="D347" s="52"/>
      <c r="E347" s="838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8048</v>
      </c>
      <c r="B384" s="561">
        <f>SUM(CO12:CZ344)</f>
        <v>3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EA4F1339-EECC-4597-890B-BCC0EBBD4ADA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2A8D4165-B5BF-4ED3-8E0A-7E50CC6B7436}">
      <formula1>0</formula1>
      <formula2>9.99999999999999E+38</formula2>
    </dataValidation>
    <dataValidation type="whole" allowBlank="1" showInputMessage="1" showErrorMessage="1" sqref="G202:X203 C347:E357" xr:uid="{BC58842D-18EA-4D02-9681-067386C7FEA3}">
      <formula1>0</formula1>
      <formula2>9.99999999999999E+42</formula2>
    </dataValidation>
    <dataValidation type="whole" allowBlank="1" showInputMessage="1" showErrorMessage="1" sqref="E179:E191 F192:F200" xr:uid="{F281343B-AA74-44B0-B4E9-58E2F6E9375F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987AB9BB-0B15-4931-B666-DE84EE3C033E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430E5EEB-ED46-49CF-96CF-4ABFAAA3BDC3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454B430A-2C87-41FB-B065-6439633499B2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47762EA9-47AB-41A4-9C54-961460172885}">
      <formula1>0</formula1>
    </dataValidation>
    <dataValidation type="whole" operator="greaterThanOrEqual" allowBlank="1" showInputMessage="1" showErrorMessage="1" sqref="J71:N81 E71:H81" xr:uid="{D13F3118-CA1B-470A-9BB3-F19BD82C279A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CA8260C8-FC74-435D-9020-8FBBBEF433D8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I384"/>
  <sheetViews>
    <sheetView topLeftCell="A12" workbookViewId="0">
      <selection activeCell="D39" sqref="D39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str">
        <f>CONCATENATE("COMUNA: ",[13]NOMBRE!B2, " (",[13]NOMBRE!C2,[13]NOMBRE!D2,[13]NOMBRE!E2,[13]NOMBRE!F2,[13]NOMBRE!G2,")")</f>
        <v>COMUNA: LINARES (07401)</v>
      </c>
    </row>
    <row r="3" spans="1:139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139" x14ac:dyDescent="0.25">
      <c r="A4" s="1" t="str">
        <f>CONCATENATE("MES: ",[13]NOMBRE!B6, " (",[13]NOMBRE!C6,[13]NOMBRE!D6,")")</f>
        <v>MES: OCTUBRE (10)</v>
      </c>
    </row>
    <row r="5" spans="1:139" x14ac:dyDescent="0.25">
      <c r="A5" s="1" t="str">
        <f>CONCATENATE("AÑO: ",[13]NOMBRE!B7)</f>
        <v>AÑO: 2025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707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693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714" t="s">
        <v>14</v>
      </c>
      <c r="H10" s="1310"/>
      <c r="I10" s="1682" t="s">
        <v>15</v>
      </c>
      <c r="J10" s="1268"/>
      <c r="K10" s="1301" t="s">
        <v>16</v>
      </c>
      <c r="L10" s="1268"/>
      <c r="M10" s="1682" t="s">
        <v>17</v>
      </c>
      <c r="N10" s="1268"/>
      <c r="O10" s="1682" t="s">
        <v>18</v>
      </c>
      <c r="P10" s="1268"/>
      <c r="Q10" s="1682" t="s">
        <v>19</v>
      </c>
      <c r="R10" s="1268"/>
      <c r="S10" s="1682" t="s">
        <v>20</v>
      </c>
      <c r="T10" s="1268"/>
      <c r="U10" s="1682" t="s">
        <v>21</v>
      </c>
      <c r="V10" s="1268"/>
      <c r="W10" s="1682" t="s">
        <v>22</v>
      </c>
      <c r="X10" s="1268"/>
      <c r="Y10" s="1682" t="s">
        <v>23</v>
      </c>
      <c r="Z10" s="1285"/>
      <c r="AA10" s="1682" t="s">
        <v>24</v>
      </c>
      <c r="AB10" s="1285"/>
      <c r="AC10" s="1682" t="s">
        <v>25</v>
      </c>
      <c r="AD10" s="1285"/>
      <c r="AE10" s="1682" t="s">
        <v>26</v>
      </c>
      <c r="AF10" s="1285"/>
      <c r="AG10" s="1682" t="s">
        <v>27</v>
      </c>
      <c r="AH10" s="1285"/>
      <c r="AI10" s="1682" t="s">
        <v>28</v>
      </c>
      <c r="AJ10" s="1285"/>
      <c r="AK10" s="1682" t="s">
        <v>29</v>
      </c>
      <c r="AL10" s="1285"/>
      <c r="AM10" s="1682" t="s">
        <v>30</v>
      </c>
      <c r="AN10" s="1285"/>
      <c r="AO10" s="1682" t="s">
        <v>31</v>
      </c>
      <c r="AP10" s="1529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1174" t="s">
        <v>32</v>
      </c>
      <c r="E11" s="1175" t="s">
        <v>33</v>
      </c>
      <c r="F11" s="12" t="s">
        <v>34</v>
      </c>
      <c r="G11" s="1176" t="s">
        <v>33</v>
      </c>
      <c r="H11" s="12" t="s">
        <v>34</v>
      </c>
      <c r="I11" s="1176" t="s">
        <v>33</v>
      </c>
      <c r="J11" s="12" t="s">
        <v>34</v>
      </c>
      <c r="K11" s="1176" t="s">
        <v>33</v>
      </c>
      <c r="L11" s="12" t="s">
        <v>34</v>
      </c>
      <c r="M11" s="1176" t="s">
        <v>33</v>
      </c>
      <c r="N11" s="12" t="s">
        <v>34</v>
      </c>
      <c r="O11" s="1176" t="s">
        <v>33</v>
      </c>
      <c r="P11" s="12" t="s">
        <v>34</v>
      </c>
      <c r="Q11" s="1176" t="s">
        <v>33</v>
      </c>
      <c r="R11" s="12" t="s">
        <v>34</v>
      </c>
      <c r="S11" s="1176" t="s">
        <v>33</v>
      </c>
      <c r="T11" s="12" t="s">
        <v>34</v>
      </c>
      <c r="U11" s="1176" t="s">
        <v>33</v>
      </c>
      <c r="V11" s="12" t="s">
        <v>34</v>
      </c>
      <c r="W11" s="1176" t="s">
        <v>33</v>
      </c>
      <c r="X11" s="12" t="s">
        <v>34</v>
      </c>
      <c r="Y11" s="1176" t="s">
        <v>33</v>
      </c>
      <c r="Z11" s="12" t="s">
        <v>34</v>
      </c>
      <c r="AA11" s="1176" t="s">
        <v>33</v>
      </c>
      <c r="AB11" s="12" t="s">
        <v>34</v>
      </c>
      <c r="AC11" s="1176" t="s">
        <v>33</v>
      </c>
      <c r="AD11" s="12" t="s">
        <v>34</v>
      </c>
      <c r="AE11" s="1176" t="s">
        <v>33</v>
      </c>
      <c r="AF11" s="12" t="s">
        <v>34</v>
      </c>
      <c r="AG11" s="1176" t="s">
        <v>33</v>
      </c>
      <c r="AH11" s="12" t="s">
        <v>34</v>
      </c>
      <c r="AI11" s="1176" t="s">
        <v>33</v>
      </c>
      <c r="AJ11" s="12" t="s">
        <v>34</v>
      </c>
      <c r="AK11" s="1176" t="s">
        <v>33</v>
      </c>
      <c r="AL11" s="12" t="s">
        <v>34</v>
      </c>
      <c r="AM11" s="1176" t="s">
        <v>33</v>
      </c>
      <c r="AN11" s="12" t="s">
        <v>34</v>
      </c>
      <c r="AO11" s="1176" t="s">
        <v>33</v>
      </c>
      <c r="AP11" s="722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726"/>
      <c r="C12" s="1544"/>
      <c r="D12" s="14">
        <f>SUM(E12+F12)</f>
        <v>319</v>
      </c>
      <c r="E12" s="15">
        <f>SUM(G12+I12+K12+M12+O12+Q12+S12+U12+W12+Y12+AA12+AC12+AE12+AG12+AI12+AK12+AM12+AO12)</f>
        <v>157</v>
      </c>
      <c r="F12" s="16">
        <f>SUM(H12+J12+L12+N12+P12+R12+T12+V12+X12+Z12+AB12+AD12+AF12+AH12+AJ12+AL12+AN12+AP12)</f>
        <v>162</v>
      </c>
      <c r="G12" s="17">
        <v>10</v>
      </c>
      <c r="H12" s="18">
        <v>4</v>
      </c>
      <c r="I12" s="17">
        <v>1</v>
      </c>
      <c r="J12" s="18">
        <v>3</v>
      </c>
      <c r="K12" s="17">
        <v>2</v>
      </c>
      <c r="L12" s="18">
        <v>0</v>
      </c>
      <c r="M12" s="17">
        <v>1</v>
      </c>
      <c r="N12" s="18">
        <v>4</v>
      </c>
      <c r="O12" s="17">
        <v>0</v>
      </c>
      <c r="P12" s="18">
        <v>2</v>
      </c>
      <c r="Q12" s="17">
        <v>2</v>
      </c>
      <c r="R12" s="19">
        <v>1</v>
      </c>
      <c r="S12" s="17">
        <v>2</v>
      </c>
      <c r="T12" s="19">
        <v>3</v>
      </c>
      <c r="U12" s="17">
        <v>0</v>
      </c>
      <c r="V12" s="19">
        <v>1</v>
      </c>
      <c r="W12" s="17">
        <v>6</v>
      </c>
      <c r="X12" s="19">
        <v>6</v>
      </c>
      <c r="Y12" s="17">
        <v>20</v>
      </c>
      <c r="Z12" s="19">
        <v>14</v>
      </c>
      <c r="AA12" s="17">
        <v>25</v>
      </c>
      <c r="AB12" s="19">
        <v>20</v>
      </c>
      <c r="AC12" s="17">
        <v>29</v>
      </c>
      <c r="AD12" s="19">
        <v>28</v>
      </c>
      <c r="AE12" s="17">
        <v>17</v>
      </c>
      <c r="AF12" s="19">
        <v>24</v>
      </c>
      <c r="AG12" s="17">
        <v>6</v>
      </c>
      <c r="AH12" s="19">
        <v>13</v>
      </c>
      <c r="AI12" s="17">
        <v>17</v>
      </c>
      <c r="AJ12" s="19">
        <v>15</v>
      </c>
      <c r="AK12" s="17">
        <v>9</v>
      </c>
      <c r="AL12" s="19">
        <v>11</v>
      </c>
      <c r="AM12" s="17">
        <v>8</v>
      </c>
      <c r="AN12" s="19">
        <v>12</v>
      </c>
      <c r="AO12" s="17">
        <v>2</v>
      </c>
      <c r="AP12" s="20">
        <v>1</v>
      </c>
      <c r="AQ12" s="21">
        <v>1</v>
      </c>
      <c r="AR12" s="22">
        <v>1</v>
      </c>
      <c r="AS12" s="22">
        <v>0</v>
      </c>
      <c r="AT12" s="22">
        <v>12</v>
      </c>
      <c r="AU12" s="22">
        <v>1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1157</v>
      </c>
      <c r="E13" s="563">
        <f t="shared" ref="E13:F15" si="6">SUM(G13+I13+K13+M13+O13+Q13+S13+U13+W13+Y13+AA13+AC13+AE13+AG13+AI13+AK13+AM13+AO13)</f>
        <v>506</v>
      </c>
      <c r="F13" s="564">
        <f t="shared" si="6"/>
        <v>651</v>
      </c>
      <c r="G13" s="558">
        <v>6</v>
      </c>
      <c r="H13" s="25">
        <v>4</v>
      </c>
      <c r="I13" s="558">
        <v>1</v>
      </c>
      <c r="J13" s="25">
        <v>0</v>
      </c>
      <c r="K13" s="558">
        <v>0</v>
      </c>
      <c r="L13" s="25">
        <v>0</v>
      </c>
      <c r="M13" s="558">
        <v>0</v>
      </c>
      <c r="N13" s="25">
        <v>2</v>
      </c>
      <c r="O13" s="558">
        <v>3</v>
      </c>
      <c r="P13" s="25">
        <v>4</v>
      </c>
      <c r="Q13" s="558">
        <v>0</v>
      </c>
      <c r="R13" s="548">
        <v>6</v>
      </c>
      <c r="S13" s="558">
        <v>8</v>
      </c>
      <c r="T13" s="548">
        <v>3</v>
      </c>
      <c r="U13" s="558">
        <v>8</v>
      </c>
      <c r="V13" s="548">
        <v>0</v>
      </c>
      <c r="W13" s="558">
        <v>15</v>
      </c>
      <c r="X13" s="548">
        <v>7</v>
      </c>
      <c r="Y13" s="558">
        <v>79</v>
      </c>
      <c r="Z13" s="548">
        <v>80</v>
      </c>
      <c r="AA13" s="558">
        <v>135</v>
      </c>
      <c r="AB13" s="548">
        <v>124</v>
      </c>
      <c r="AC13" s="558">
        <v>79</v>
      </c>
      <c r="AD13" s="548">
        <v>87</v>
      </c>
      <c r="AE13" s="558">
        <v>24</v>
      </c>
      <c r="AF13" s="548">
        <v>65</v>
      </c>
      <c r="AG13" s="558">
        <v>23</v>
      </c>
      <c r="AH13" s="548">
        <v>65</v>
      </c>
      <c r="AI13" s="558">
        <v>28</v>
      </c>
      <c r="AJ13" s="548">
        <v>77</v>
      </c>
      <c r="AK13" s="558">
        <v>25</v>
      </c>
      <c r="AL13" s="548">
        <v>46</v>
      </c>
      <c r="AM13" s="558">
        <v>40</v>
      </c>
      <c r="AN13" s="548">
        <v>51</v>
      </c>
      <c r="AO13" s="558">
        <v>32</v>
      </c>
      <c r="AP13" s="549">
        <v>30</v>
      </c>
      <c r="AQ13" s="550">
        <v>0</v>
      </c>
      <c r="AR13" s="559">
        <v>4</v>
      </c>
      <c r="AS13" s="559">
        <v>0</v>
      </c>
      <c r="AT13" s="559">
        <v>26</v>
      </c>
      <c r="AU13" s="559">
        <v>1</v>
      </c>
      <c r="AV13" s="559">
        <v>0</v>
      </c>
      <c r="AW13" s="559">
        <v>0</v>
      </c>
      <c r="AX13" s="25">
        <v>1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13</v>
      </c>
      <c r="E14" s="563">
        <f t="shared" si="6"/>
        <v>5</v>
      </c>
      <c r="F14" s="564">
        <f t="shared" si="6"/>
        <v>8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1</v>
      </c>
      <c r="Q14" s="558">
        <v>0</v>
      </c>
      <c r="R14" s="548">
        <v>0</v>
      </c>
      <c r="S14" s="558">
        <v>1</v>
      </c>
      <c r="T14" s="548">
        <v>2</v>
      </c>
      <c r="U14" s="558">
        <v>0</v>
      </c>
      <c r="V14" s="548">
        <v>1</v>
      </c>
      <c r="W14" s="558">
        <v>1</v>
      </c>
      <c r="X14" s="548">
        <v>1</v>
      </c>
      <c r="Y14" s="558">
        <v>0</v>
      </c>
      <c r="Z14" s="548">
        <v>1</v>
      </c>
      <c r="AA14" s="558">
        <v>2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0</v>
      </c>
      <c r="AJ14" s="548">
        <v>2</v>
      </c>
      <c r="AK14" s="558">
        <v>1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253</v>
      </c>
      <c r="E15" s="563">
        <f t="shared" si="6"/>
        <v>94</v>
      </c>
      <c r="F15" s="564">
        <f t="shared" si="6"/>
        <v>159</v>
      </c>
      <c r="G15" s="558">
        <v>3</v>
      </c>
      <c r="H15" s="25">
        <v>0</v>
      </c>
      <c r="I15" s="558">
        <v>0</v>
      </c>
      <c r="J15" s="25">
        <v>0</v>
      </c>
      <c r="K15" s="558">
        <v>0</v>
      </c>
      <c r="L15" s="25">
        <v>0</v>
      </c>
      <c r="M15" s="558">
        <v>0</v>
      </c>
      <c r="N15" s="548">
        <v>0</v>
      </c>
      <c r="O15" s="558">
        <v>0</v>
      </c>
      <c r="P15" s="548">
        <v>0</v>
      </c>
      <c r="Q15" s="558">
        <v>3</v>
      </c>
      <c r="R15" s="548">
        <v>0</v>
      </c>
      <c r="S15" s="558">
        <v>6</v>
      </c>
      <c r="T15" s="548">
        <v>0</v>
      </c>
      <c r="U15" s="558">
        <v>0</v>
      </c>
      <c r="V15" s="548">
        <v>1</v>
      </c>
      <c r="W15" s="558">
        <v>4</v>
      </c>
      <c r="X15" s="548">
        <v>6</v>
      </c>
      <c r="Y15" s="558">
        <v>14</v>
      </c>
      <c r="Z15" s="548">
        <v>11</v>
      </c>
      <c r="AA15" s="558">
        <v>23</v>
      </c>
      <c r="AB15" s="548">
        <v>23</v>
      </c>
      <c r="AC15" s="558">
        <v>14</v>
      </c>
      <c r="AD15" s="548">
        <v>24</v>
      </c>
      <c r="AE15" s="558">
        <v>4</v>
      </c>
      <c r="AF15" s="548">
        <v>27</v>
      </c>
      <c r="AG15" s="558">
        <v>8</v>
      </c>
      <c r="AH15" s="548">
        <v>27</v>
      </c>
      <c r="AI15" s="558">
        <v>5</v>
      </c>
      <c r="AJ15" s="548">
        <v>24</v>
      </c>
      <c r="AK15" s="558">
        <v>2</v>
      </c>
      <c r="AL15" s="548">
        <v>7</v>
      </c>
      <c r="AM15" s="558">
        <v>4</v>
      </c>
      <c r="AN15" s="548">
        <v>2</v>
      </c>
      <c r="AO15" s="558">
        <v>4</v>
      </c>
      <c r="AP15" s="549">
        <v>7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45</v>
      </c>
      <c r="E16" s="15">
        <f>SUM(G16+I16+K16+M16+O16+Q16+S16+U16+W16+Y16+AA16+AC16+AE16+AG16+AI16+AK16+AM16+AO16)</f>
        <v>17</v>
      </c>
      <c r="F16" s="16">
        <f>SUM(H16+J16+L16+N16+P16+R16+T16+V16+X16+Z16+AB16+AD16+AF16+AH16+AJ16+AL16+AN16+AP16)</f>
        <v>28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1</v>
      </c>
      <c r="T16" s="19">
        <v>0</v>
      </c>
      <c r="U16" s="17">
        <v>0</v>
      </c>
      <c r="V16" s="19">
        <v>0</v>
      </c>
      <c r="W16" s="17">
        <v>1</v>
      </c>
      <c r="X16" s="19">
        <v>0</v>
      </c>
      <c r="Y16" s="17">
        <v>0</v>
      </c>
      <c r="Z16" s="19">
        <v>0</v>
      </c>
      <c r="AA16" s="17">
        <v>0</v>
      </c>
      <c r="AB16" s="19">
        <v>1</v>
      </c>
      <c r="AC16" s="17">
        <v>1</v>
      </c>
      <c r="AD16" s="19">
        <v>0</v>
      </c>
      <c r="AE16" s="17">
        <v>0</v>
      </c>
      <c r="AF16" s="19">
        <v>9</v>
      </c>
      <c r="AG16" s="17">
        <v>3</v>
      </c>
      <c r="AH16" s="19">
        <v>6</v>
      </c>
      <c r="AI16" s="17">
        <v>2</v>
      </c>
      <c r="AJ16" s="19">
        <v>5</v>
      </c>
      <c r="AK16" s="17">
        <v>4</v>
      </c>
      <c r="AL16" s="19">
        <v>2</v>
      </c>
      <c r="AM16" s="17">
        <v>2</v>
      </c>
      <c r="AN16" s="19">
        <v>4</v>
      </c>
      <c r="AO16" s="17">
        <v>3</v>
      </c>
      <c r="AP16" s="20">
        <v>1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38</v>
      </c>
      <c r="E17" s="27">
        <f>SUM(G17+I17+K17+M17+O17+Q17+S17+U17+W17+Y17+AA17+AC17+AE17+AG17+AI17+AK17+AM17+AO17)</f>
        <v>6</v>
      </c>
      <c r="F17" s="28">
        <f>SUM(H17+J17+L17+N17+P17+R17+T17+V17+X17+Z17+AB17+AD17+AF17+AH17+AJ17+AL17+AN17+AP17)</f>
        <v>32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1</v>
      </c>
      <c r="AD17" s="31">
        <v>0</v>
      </c>
      <c r="AE17" s="29">
        <v>0</v>
      </c>
      <c r="AF17" s="31">
        <v>9</v>
      </c>
      <c r="AG17" s="29">
        <v>0</v>
      </c>
      <c r="AH17" s="31">
        <v>7</v>
      </c>
      <c r="AI17" s="29">
        <v>1</v>
      </c>
      <c r="AJ17" s="31">
        <v>8</v>
      </c>
      <c r="AK17" s="29">
        <v>3</v>
      </c>
      <c r="AL17" s="31">
        <v>4</v>
      </c>
      <c r="AM17" s="29">
        <v>1</v>
      </c>
      <c r="AN17" s="31">
        <v>1</v>
      </c>
      <c r="AO17" s="29">
        <v>0</v>
      </c>
      <c r="AP17" s="32">
        <v>3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286" t="s">
        <v>42</v>
      </c>
      <c r="B19" s="1287"/>
      <c r="C19" s="1288"/>
      <c r="D19" s="1707" t="s">
        <v>43</v>
      </c>
      <c r="E19" s="1301"/>
      <c r="F19" s="1268"/>
      <c r="G19" s="1491" t="s">
        <v>14</v>
      </c>
      <c r="H19" s="1492"/>
      <c r="I19" s="1268" t="s">
        <v>15</v>
      </c>
      <c r="J19" s="1727"/>
      <c r="K19" s="1707" t="s">
        <v>16</v>
      </c>
      <c r="L19" s="1268"/>
      <c r="M19" s="1268" t="s">
        <v>17</v>
      </c>
      <c r="N19" s="1727"/>
      <c r="O19" s="1707" t="s">
        <v>18</v>
      </c>
      <c r="P19" s="1268"/>
      <c r="Q19" s="1707" t="s">
        <v>19</v>
      </c>
      <c r="R19" s="1268"/>
      <c r="S19" s="1707" t="s">
        <v>20</v>
      </c>
      <c r="T19" s="1268"/>
      <c r="U19" s="1707" t="s">
        <v>21</v>
      </c>
      <c r="V19" s="1268"/>
      <c r="W19" s="1301" t="s">
        <v>22</v>
      </c>
      <c r="X19" s="1301"/>
      <c r="Y19" s="1707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529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1176" t="s">
        <v>32</v>
      </c>
      <c r="E20" s="1173" t="s">
        <v>33</v>
      </c>
      <c r="F20" s="39" t="s">
        <v>34</v>
      </c>
      <c r="G20" s="1176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1176" t="s">
        <v>33</v>
      </c>
      <c r="V20" s="12" t="s">
        <v>34</v>
      </c>
      <c r="W20" s="1173" t="s">
        <v>33</v>
      </c>
      <c r="X20" s="42" t="s">
        <v>34</v>
      </c>
      <c r="Y20" s="1176" t="s">
        <v>33</v>
      </c>
      <c r="Z20" s="12" t="s">
        <v>34</v>
      </c>
      <c r="AA20" s="1173" t="s">
        <v>33</v>
      </c>
      <c r="AB20" s="42" t="s">
        <v>34</v>
      </c>
      <c r="AC20" s="1176" t="s">
        <v>33</v>
      </c>
      <c r="AD20" s="12" t="s">
        <v>34</v>
      </c>
      <c r="AE20" s="1173" t="s">
        <v>33</v>
      </c>
      <c r="AF20" s="42" t="s">
        <v>34</v>
      </c>
      <c r="AG20" s="1176" t="s">
        <v>33</v>
      </c>
      <c r="AH20" s="12" t="s">
        <v>34</v>
      </c>
      <c r="AI20" s="1173" t="s">
        <v>33</v>
      </c>
      <c r="AJ20" s="42" t="s">
        <v>34</v>
      </c>
      <c r="AK20" s="1176" t="s">
        <v>33</v>
      </c>
      <c r="AL20" s="12" t="s">
        <v>34</v>
      </c>
      <c r="AM20" s="1173" t="s">
        <v>33</v>
      </c>
      <c r="AN20" s="12" t="s">
        <v>34</v>
      </c>
      <c r="AO20" s="1173" t="s">
        <v>33</v>
      </c>
      <c r="AP20" s="722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73</v>
      </c>
      <c r="E21" s="651">
        <f>SUM(G21+I21+K21+M21+O21+Q21+S21+U21+W21+Y21+AA21+AC21+AE21+AG21+AI21+AK21+AM21+AO21)</f>
        <v>37</v>
      </c>
      <c r="F21" s="45">
        <f>SUM(H21+J21+L21+N21+P21+R21+T21+V21+X21+Z21+AB21+AD21+AF21+AH21+AJ21+AL21+AN21+AP21)</f>
        <v>36</v>
      </c>
      <c r="G21" s="689">
        <v>0</v>
      </c>
      <c r="H21" s="47">
        <v>0</v>
      </c>
      <c r="I21" s="689">
        <v>0</v>
      </c>
      <c r="J21" s="660">
        <v>0</v>
      </c>
      <c r="K21" s="689">
        <v>0</v>
      </c>
      <c r="L21" s="47">
        <v>0</v>
      </c>
      <c r="M21" s="689">
        <v>0</v>
      </c>
      <c r="N21" s="660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647">
        <v>0</v>
      </c>
      <c r="X21" s="690">
        <v>1</v>
      </c>
      <c r="Y21" s="689">
        <v>12</v>
      </c>
      <c r="Z21" s="47">
        <v>8</v>
      </c>
      <c r="AA21" s="647">
        <v>18</v>
      </c>
      <c r="AB21" s="690">
        <v>17</v>
      </c>
      <c r="AC21" s="689">
        <v>7</v>
      </c>
      <c r="AD21" s="47">
        <v>5</v>
      </c>
      <c r="AE21" s="647">
        <v>0</v>
      </c>
      <c r="AF21" s="690">
        <v>0</v>
      </c>
      <c r="AG21" s="689">
        <v>0</v>
      </c>
      <c r="AH21" s="47">
        <v>1</v>
      </c>
      <c r="AI21" s="647">
        <v>0</v>
      </c>
      <c r="AJ21" s="690">
        <v>1</v>
      </c>
      <c r="AK21" s="689">
        <v>0</v>
      </c>
      <c r="AL21" s="47">
        <v>2</v>
      </c>
      <c r="AM21" s="647">
        <v>0</v>
      </c>
      <c r="AN21" s="47">
        <v>1</v>
      </c>
      <c r="AO21" s="647">
        <v>0</v>
      </c>
      <c r="AP21" s="50">
        <v>0</v>
      </c>
      <c r="AQ21" s="691">
        <v>0</v>
      </c>
      <c r="AR21" s="52">
        <v>0</v>
      </c>
      <c r="AS21" s="52">
        <v>2</v>
      </c>
      <c r="AT21" s="52">
        <v>0</v>
      </c>
      <c r="AU21" s="52">
        <v>0</v>
      </c>
      <c r="AV21" s="52">
        <v>0</v>
      </c>
      <c r="AW21" s="52">
        <v>0</v>
      </c>
      <c r="AX21" s="660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216</v>
      </c>
      <c r="E23" s="563">
        <f t="shared" ref="E23:F33" si="31">SUM(G23+I23+K23+M23+O23+Q23+S23+U23+W23+Y23+AA23+AC23+AE23+AG23+AI23+AK23+AM23+AO23)</f>
        <v>93</v>
      </c>
      <c r="F23" s="564">
        <f t="shared" si="31"/>
        <v>123</v>
      </c>
      <c r="G23" s="558">
        <v>0</v>
      </c>
      <c r="H23" s="548">
        <v>0</v>
      </c>
      <c r="I23" s="558">
        <v>0</v>
      </c>
      <c r="J23" s="25">
        <v>0</v>
      </c>
      <c r="K23" s="558">
        <v>1</v>
      </c>
      <c r="L23" s="548">
        <v>0</v>
      </c>
      <c r="M23" s="558">
        <v>0</v>
      </c>
      <c r="N23" s="25">
        <v>3</v>
      </c>
      <c r="O23" s="558">
        <v>0</v>
      </c>
      <c r="P23" s="548">
        <v>1</v>
      </c>
      <c r="Q23" s="558">
        <v>0</v>
      </c>
      <c r="R23" s="548">
        <v>1</v>
      </c>
      <c r="S23" s="558">
        <v>1</v>
      </c>
      <c r="T23" s="548">
        <v>3</v>
      </c>
      <c r="U23" s="558">
        <v>0</v>
      </c>
      <c r="V23" s="548">
        <v>1</v>
      </c>
      <c r="W23" s="547">
        <v>2</v>
      </c>
      <c r="X23" s="567">
        <v>3</v>
      </c>
      <c r="Y23" s="558">
        <v>21</v>
      </c>
      <c r="Z23" s="548">
        <v>16</v>
      </c>
      <c r="AA23" s="547">
        <v>25</v>
      </c>
      <c r="AB23" s="567">
        <v>20</v>
      </c>
      <c r="AC23" s="558">
        <v>8</v>
      </c>
      <c r="AD23" s="548">
        <v>9</v>
      </c>
      <c r="AE23" s="547">
        <v>5</v>
      </c>
      <c r="AF23" s="567">
        <v>23</v>
      </c>
      <c r="AG23" s="558">
        <v>6</v>
      </c>
      <c r="AH23" s="548">
        <v>16</v>
      </c>
      <c r="AI23" s="547">
        <v>6</v>
      </c>
      <c r="AJ23" s="567">
        <v>10</v>
      </c>
      <c r="AK23" s="558">
        <v>8</v>
      </c>
      <c r="AL23" s="548">
        <v>9</v>
      </c>
      <c r="AM23" s="547">
        <v>7</v>
      </c>
      <c r="AN23" s="548">
        <v>7</v>
      </c>
      <c r="AO23" s="547">
        <v>3</v>
      </c>
      <c r="AP23" s="549">
        <v>1</v>
      </c>
      <c r="AQ23" s="550">
        <v>0</v>
      </c>
      <c r="AR23" s="559">
        <v>1</v>
      </c>
      <c r="AS23" s="559">
        <v>0</v>
      </c>
      <c r="AT23" s="559">
        <v>117</v>
      </c>
      <c r="AU23" s="559">
        <v>8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7</v>
      </c>
      <c r="E24" s="563">
        <f t="shared" si="31"/>
        <v>7</v>
      </c>
      <c r="F24" s="564">
        <f t="shared" si="31"/>
        <v>0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0</v>
      </c>
      <c r="V24" s="548">
        <v>0</v>
      </c>
      <c r="W24" s="547">
        <v>0</v>
      </c>
      <c r="X24" s="567">
        <v>0</v>
      </c>
      <c r="Y24" s="558">
        <v>7</v>
      </c>
      <c r="Z24" s="548">
        <v>0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0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9</v>
      </c>
      <c r="E25" s="563">
        <f t="shared" si="31"/>
        <v>1</v>
      </c>
      <c r="F25" s="564">
        <f t="shared" si="31"/>
        <v>8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0</v>
      </c>
      <c r="N25" s="25">
        <v>1</v>
      </c>
      <c r="O25" s="558">
        <v>0</v>
      </c>
      <c r="P25" s="548">
        <v>1</v>
      </c>
      <c r="Q25" s="558">
        <v>0</v>
      </c>
      <c r="R25" s="548">
        <v>0</v>
      </c>
      <c r="S25" s="558">
        <v>0</v>
      </c>
      <c r="T25" s="548">
        <v>0</v>
      </c>
      <c r="U25" s="558">
        <v>0</v>
      </c>
      <c r="V25" s="548">
        <v>0</v>
      </c>
      <c r="W25" s="547">
        <v>0</v>
      </c>
      <c r="X25" s="567">
        <v>0</v>
      </c>
      <c r="Y25" s="558">
        <v>0</v>
      </c>
      <c r="Z25" s="548">
        <v>0</v>
      </c>
      <c r="AA25" s="547">
        <v>1</v>
      </c>
      <c r="AB25" s="567">
        <v>0</v>
      </c>
      <c r="AC25" s="558">
        <v>0</v>
      </c>
      <c r="AD25" s="548">
        <v>1</v>
      </c>
      <c r="AE25" s="547">
        <v>0</v>
      </c>
      <c r="AF25" s="567">
        <v>1</v>
      </c>
      <c r="AG25" s="558">
        <v>0</v>
      </c>
      <c r="AH25" s="548">
        <v>3</v>
      </c>
      <c r="AI25" s="547">
        <v>0</v>
      </c>
      <c r="AJ25" s="567">
        <v>0</v>
      </c>
      <c r="AK25" s="558">
        <v>0</v>
      </c>
      <c r="AL25" s="548">
        <v>1</v>
      </c>
      <c r="AM25" s="547">
        <v>0</v>
      </c>
      <c r="AN25" s="548">
        <v>0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1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13</v>
      </c>
      <c r="E28" s="563">
        <f t="shared" si="31"/>
        <v>6</v>
      </c>
      <c r="F28" s="564">
        <f t="shared" si="31"/>
        <v>7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0</v>
      </c>
      <c r="T28" s="548">
        <v>0</v>
      </c>
      <c r="U28" s="558">
        <v>1</v>
      </c>
      <c r="V28" s="548">
        <v>0</v>
      </c>
      <c r="W28" s="547">
        <v>0</v>
      </c>
      <c r="X28" s="567">
        <v>0</v>
      </c>
      <c r="Y28" s="558">
        <v>0</v>
      </c>
      <c r="Z28" s="548">
        <v>0</v>
      </c>
      <c r="AA28" s="547">
        <v>0</v>
      </c>
      <c r="AB28" s="567">
        <v>0</v>
      </c>
      <c r="AC28" s="558">
        <v>0</v>
      </c>
      <c r="AD28" s="548">
        <v>0</v>
      </c>
      <c r="AE28" s="547">
        <v>3</v>
      </c>
      <c r="AF28" s="567">
        <v>1</v>
      </c>
      <c r="AG28" s="558">
        <v>0</v>
      </c>
      <c r="AH28" s="548">
        <v>3</v>
      </c>
      <c r="AI28" s="547">
        <v>0</v>
      </c>
      <c r="AJ28" s="567">
        <v>3</v>
      </c>
      <c r="AK28" s="558">
        <v>1</v>
      </c>
      <c r="AL28" s="548">
        <v>0</v>
      </c>
      <c r="AM28" s="547">
        <v>0</v>
      </c>
      <c r="AN28" s="548">
        <v>0</v>
      </c>
      <c r="AO28" s="547">
        <v>1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79</v>
      </c>
      <c r="E31" s="563">
        <f t="shared" si="31"/>
        <v>20</v>
      </c>
      <c r="F31" s="564">
        <f t="shared" si="31"/>
        <v>59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4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1</v>
      </c>
      <c r="AD31" s="548">
        <v>0</v>
      </c>
      <c r="AE31" s="547">
        <v>0</v>
      </c>
      <c r="AF31" s="567">
        <v>9</v>
      </c>
      <c r="AG31" s="558">
        <v>0</v>
      </c>
      <c r="AH31" s="548">
        <v>5</v>
      </c>
      <c r="AI31" s="547">
        <v>2</v>
      </c>
      <c r="AJ31" s="567">
        <v>28</v>
      </c>
      <c r="AK31" s="558">
        <v>11</v>
      </c>
      <c r="AL31" s="548">
        <v>7</v>
      </c>
      <c r="AM31" s="547">
        <v>0</v>
      </c>
      <c r="AN31" s="548">
        <v>4</v>
      </c>
      <c r="AO31" s="547">
        <v>2</v>
      </c>
      <c r="AP31" s="549">
        <v>6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59</v>
      </c>
      <c r="E33" s="563">
        <f t="shared" si="31"/>
        <v>30</v>
      </c>
      <c r="F33" s="564">
        <f t="shared" si="31"/>
        <v>29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0</v>
      </c>
      <c r="N33" s="25">
        <v>0</v>
      </c>
      <c r="O33" s="558">
        <v>2</v>
      </c>
      <c r="P33" s="548">
        <v>4</v>
      </c>
      <c r="Q33" s="558">
        <v>2</v>
      </c>
      <c r="R33" s="548">
        <v>4</v>
      </c>
      <c r="S33" s="558">
        <v>9</v>
      </c>
      <c r="T33" s="548">
        <v>2</v>
      </c>
      <c r="U33" s="558">
        <v>6</v>
      </c>
      <c r="V33" s="548">
        <v>1</v>
      </c>
      <c r="W33" s="547">
        <v>2</v>
      </c>
      <c r="X33" s="567">
        <v>5</v>
      </c>
      <c r="Y33" s="558">
        <v>4</v>
      </c>
      <c r="Z33" s="548">
        <v>2</v>
      </c>
      <c r="AA33" s="547">
        <v>0</v>
      </c>
      <c r="AB33" s="567">
        <v>0</v>
      </c>
      <c r="AC33" s="558">
        <v>0</v>
      </c>
      <c r="AD33" s="548">
        <v>0</v>
      </c>
      <c r="AE33" s="547">
        <v>2</v>
      </c>
      <c r="AF33" s="567">
        <v>4</v>
      </c>
      <c r="AG33" s="558">
        <v>3</v>
      </c>
      <c r="AH33" s="548">
        <v>5</v>
      </c>
      <c r="AI33" s="547">
        <v>0</v>
      </c>
      <c r="AJ33" s="567">
        <v>0</v>
      </c>
      <c r="AK33" s="558">
        <v>0</v>
      </c>
      <c r="AL33" s="548">
        <v>1</v>
      </c>
      <c r="AM33" s="547">
        <v>0</v>
      </c>
      <c r="AN33" s="548">
        <v>1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18</v>
      </c>
      <c r="AV33" s="559">
        <v>0</v>
      </c>
      <c r="AW33" s="559">
        <v>0</v>
      </c>
      <c r="AX33" s="25">
        <v>0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142</v>
      </c>
      <c r="E37" s="563">
        <f t="shared" si="32"/>
        <v>59</v>
      </c>
      <c r="F37" s="564">
        <f t="shared" si="32"/>
        <v>83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11</v>
      </c>
      <c r="Z37" s="548">
        <v>7</v>
      </c>
      <c r="AA37" s="547">
        <v>9</v>
      </c>
      <c r="AB37" s="567">
        <v>10</v>
      </c>
      <c r="AC37" s="558">
        <v>8</v>
      </c>
      <c r="AD37" s="548">
        <v>16</v>
      </c>
      <c r="AE37" s="547">
        <v>10</v>
      </c>
      <c r="AF37" s="567">
        <v>18</v>
      </c>
      <c r="AG37" s="558">
        <v>5</v>
      </c>
      <c r="AH37" s="548">
        <v>23</v>
      </c>
      <c r="AI37" s="547">
        <v>3</v>
      </c>
      <c r="AJ37" s="567">
        <v>4</v>
      </c>
      <c r="AK37" s="558">
        <v>3</v>
      </c>
      <c r="AL37" s="548">
        <v>3</v>
      </c>
      <c r="AM37" s="547">
        <v>7</v>
      </c>
      <c r="AN37" s="548">
        <v>0</v>
      </c>
      <c r="AO37" s="547">
        <v>3</v>
      </c>
      <c r="AP37" s="549">
        <v>2</v>
      </c>
      <c r="AQ37" s="550">
        <v>0</v>
      </c>
      <c r="AR37" s="559">
        <v>2</v>
      </c>
      <c r="AS37" s="559">
        <v>0</v>
      </c>
      <c r="AT37" s="559">
        <v>0</v>
      </c>
      <c r="AU37" s="559">
        <v>47</v>
      </c>
      <c r="AV37" s="559">
        <v>0</v>
      </c>
      <c r="AW37" s="559">
        <v>1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727" t="s">
        <v>64</v>
      </c>
      <c r="B39" s="1727"/>
      <c r="C39" s="1727"/>
      <c r="D39" s="1728">
        <f>SUM(D21:D38)</f>
        <v>598</v>
      </c>
      <c r="E39" s="1179">
        <f>SUM(E21:E38)</f>
        <v>253</v>
      </c>
      <c r="F39" s="61">
        <f t="shared" ref="F39:AX39" si="34">SUM(F21:F38)</f>
        <v>345</v>
      </c>
      <c r="G39" s="1728">
        <f t="shared" si="34"/>
        <v>0</v>
      </c>
      <c r="H39" s="61">
        <f t="shared" si="34"/>
        <v>0</v>
      </c>
      <c r="I39" s="1728">
        <f t="shared" si="34"/>
        <v>0</v>
      </c>
      <c r="J39" s="61">
        <f t="shared" si="34"/>
        <v>0</v>
      </c>
      <c r="K39" s="1728">
        <f t="shared" si="34"/>
        <v>1</v>
      </c>
      <c r="L39" s="61">
        <f t="shared" si="34"/>
        <v>0</v>
      </c>
      <c r="M39" s="1728">
        <f t="shared" si="34"/>
        <v>0</v>
      </c>
      <c r="N39" s="61">
        <f t="shared" si="34"/>
        <v>4</v>
      </c>
      <c r="O39" s="1728">
        <f t="shared" si="34"/>
        <v>2</v>
      </c>
      <c r="P39" s="61">
        <f t="shared" si="34"/>
        <v>6</v>
      </c>
      <c r="Q39" s="1728">
        <f t="shared" si="34"/>
        <v>2</v>
      </c>
      <c r="R39" s="61">
        <f t="shared" si="34"/>
        <v>5</v>
      </c>
      <c r="S39" s="1728">
        <f t="shared" si="34"/>
        <v>10</v>
      </c>
      <c r="T39" s="61">
        <f t="shared" si="34"/>
        <v>5</v>
      </c>
      <c r="U39" s="1728">
        <f t="shared" si="34"/>
        <v>7</v>
      </c>
      <c r="V39" s="61">
        <f t="shared" si="34"/>
        <v>2</v>
      </c>
      <c r="W39" s="1728">
        <f t="shared" si="34"/>
        <v>8</v>
      </c>
      <c r="X39" s="61">
        <f t="shared" si="34"/>
        <v>9</v>
      </c>
      <c r="Y39" s="1728">
        <f t="shared" si="34"/>
        <v>55</v>
      </c>
      <c r="Z39" s="61">
        <f t="shared" si="34"/>
        <v>33</v>
      </c>
      <c r="AA39" s="1728">
        <f t="shared" si="34"/>
        <v>53</v>
      </c>
      <c r="AB39" s="61">
        <f t="shared" si="34"/>
        <v>47</v>
      </c>
      <c r="AC39" s="1728">
        <f t="shared" si="34"/>
        <v>24</v>
      </c>
      <c r="AD39" s="61">
        <f t="shared" si="34"/>
        <v>31</v>
      </c>
      <c r="AE39" s="1728">
        <f t="shared" si="34"/>
        <v>20</v>
      </c>
      <c r="AF39" s="61">
        <f t="shared" si="34"/>
        <v>56</v>
      </c>
      <c r="AG39" s="1728">
        <f t="shared" si="34"/>
        <v>14</v>
      </c>
      <c r="AH39" s="61">
        <f t="shared" si="34"/>
        <v>56</v>
      </c>
      <c r="AI39" s="1728">
        <f t="shared" si="34"/>
        <v>11</v>
      </c>
      <c r="AJ39" s="61">
        <f t="shared" si="34"/>
        <v>46</v>
      </c>
      <c r="AK39" s="1728">
        <f t="shared" si="34"/>
        <v>23</v>
      </c>
      <c r="AL39" s="61">
        <f t="shared" si="34"/>
        <v>23</v>
      </c>
      <c r="AM39" s="1728">
        <f t="shared" si="34"/>
        <v>14</v>
      </c>
      <c r="AN39" s="61">
        <f t="shared" si="34"/>
        <v>13</v>
      </c>
      <c r="AO39" s="1728">
        <f t="shared" si="34"/>
        <v>9</v>
      </c>
      <c r="AP39" s="61">
        <f t="shared" si="34"/>
        <v>9</v>
      </c>
      <c r="AQ39" s="1728">
        <f t="shared" si="34"/>
        <v>0</v>
      </c>
      <c r="AR39" s="61">
        <f t="shared" si="34"/>
        <v>3</v>
      </c>
      <c r="AS39" s="1728">
        <f t="shared" si="34"/>
        <v>2</v>
      </c>
      <c r="AT39" s="61">
        <f t="shared" si="34"/>
        <v>117</v>
      </c>
      <c r="AU39" s="1728">
        <f t="shared" si="34"/>
        <v>74</v>
      </c>
      <c r="AV39" s="61">
        <f t="shared" si="34"/>
        <v>0</v>
      </c>
      <c r="AW39" s="1728">
        <f t="shared" si="34"/>
        <v>1</v>
      </c>
      <c r="AX39" s="61">
        <f t="shared" si="34"/>
        <v>0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707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516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729" t="s">
        <v>14</v>
      </c>
      <c r="H42" s="1285"/>
      <c r="I42" s="1707" t="s">
        <v>15</v>
      </c>
      <c r="J42" s="1268"/>
      <c r="K42" s="1301" t="s">
        <v>16</v>
      </c>
      <c r="L42" s="1268"/>
      <c r="M42" s="1707" t="s">
        <v>17</v>
      </c>
      <c r="N42" s="1268"/>
      <c r="O42" s="1707" t="s">
        <v>18</v>
      </c>
      <c r="P42" s="1268"/>
      <c r="Q42" s="1707" t="s">
        <v>19</v>
      </c>
      <c r="R42" s="1268"/>
      <c r="S42" s="1707" t="s">
        <v>20</v>
      </c>
      <c r="T42" s="1268"/>
      <c r="U42" s="1707" t="s">
        <v>21</v>
      </c>
      <c r="V42" s="1268"/>
      <c r="W42" s="1707" t="s">
        <v>22</v>
      </c>
      <c r="X42" s="1268"/>
      <c r="Y42" s="1707" t="s">
        <v>23</v>
      </c>
      <c r="Z42" s="1285"/>
      <c r="AA42" s="1707" t="s">
        <v>24</v>
      </c>
      <c r="AB42" s="1285"/>
      <c r="AC42" s="1707" t="s">
        <v>25</v>
      </c>
      <c r="AD42" s="1285"/>
      <c r="AE42" s="1707" t="s">
        <v>26</v>
      </c>
      <c r="AF42" s="1285"/>
      <c r="AG42" s="1707" t="s">
        <v>27</v>
      </c>
      <c r="AH42" s="1285"/>
      <c r="AI42" s="1707" t="s">
        <v>28</v>
      </c>
      <c r="AJ42" s="1285"/>
      <c r="AK42" s="1707" t="s">
        <v>29</v>
      </c>
      <c r="AL42" s="1285"/>
      <c r="AM42" s="1707" t="s">
        <v>30</v>
      </c>
      <c r="AN42" s="1285"/>
      <c r="AO42" s="1707" t="s">
        <v>31</v>
      </c>
      <c r="AP42" s="1529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1252" t="s">
        <v>32</v>
      </c>
      <c r="E43" s="1253" t="s">
        <v>33</v>
      </c>
      <c r="F43" s="65" t="s">
        <v>34</v>
      </c>
      <c r="G43" s="1252" t="s">
        <v>33</v>
      </c>
      <c r="H43" s="65" t="s">
        <v>34</v>
      </c>
      <c r="I43" s="1252" t="s">
        <v>33</v>
      </c>
      <c r="J43" s="65" t="s">
        <v>34</v>
      </c>
      <c r="K43" s="1175" t="s">
        <v>33</v>
      </c>
      <c r="L43" s="65" t="s">
        <v>34</v>
      </c>
      <c r="M43" s="1253" t="s">
        <v>33</v>
      </c>
      <c r="N43" s="65" t="s">
        <v>34</v>
      </c>
      <c r="O43" s="1253" t="s">
        <v>33</v>
      </c>
      <c r="P43" s="65" t="s">
        <v>34</v>
      </c>
      <c r="Q43" s="1253" t="s">
        <v>33</v>
      </c>
      <c r="R43" s="65" t="s">
        <v>34</v>
      </c>
      <c r="S43" s="1253" t="s">
        <v>33</v>
      </c>
      <c r="T43" s="65" t="s">
        <v>34</v>
      </c>
      <c r="U43" s="1251" t="s">
        <v>33</v>
      </c>
      <c r="V43" s="12" t="s">
        <v>34</v>
      </c>
      <c r="W43" s="1251" t="s">
        <v>33</v>
      </c>
      <c r="X43" s="12" t="s">
        <v>34</v>
      </c>
      <c r="Y43" s="1255" t="s">
        <v>33</v>
      </c>
      <c r="Z43" s="12" t="s">
        <v>34</v>
      </c>
      <c r="AA43" s="1255" t="s">
        <v>33</v>
      </c>
      <c r="AB43" s="12" t="s">
        <v>34</v>
      </c>
      <c r="AC43" s="1255" t="s">
        <v>33</v>
      </c>
      <c r="AD43" s="12" t="s">
        <v>34</v>
      </c>
      <c r="AE43" s="1255" t="s">
        <v>33</v>
      </c>
      <c r="AF43" s="12" t="s">
        <v>34</v>
      </c>
      <c r="AG43" s="1255" t="s">
        <v>33</v>
      </c>
      <c r="AH43" s="12" t="s">
        <v>34</v>
      </c>
      <c r="AI43" s="1255" t="s">
        <v>33</v>
      </c>
      <c r="AJ43" s="12" t="s">
        <v>34</v>
      </c>
      <c r="AK43" s="1255" t="s">
        <v>33</v>
      </c>
      <c r="AL43" s="12" t="s">
        <v>34</v>
      </c>
      <c r="AM43" s="1255" t="s">
        <v>33</v>
      </c>
      <c r="AN43" s="12" t="s">
        <v>34</v>
      </c>
      <c r="AO43" s="1255" t="s">
        <v>33</v>
      </c>
      <c r="AP43" s="722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730"/>
      <c r="C44" s="1520"/>
      <c r="D44" s="692">
        <f t="shared" ref="D44:D62" si="35">SUM(E44+F44)</f>
        <v>0</v>
      </c>
      <c r="E44" s="67">
        <f>+S44+Y44+AA44+AC44+AE44+AG44+AI44+AK44+AM44+AO44</f>
        <v>0</v>
      </c>
      <c r="F44" s="661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652"/>
      <c r="AB44" s="71"/>
      <c r="AC44" s="694"/>
      <c r="AD44" s="71"/>
      <c r="AE44" s="652"/>
      <c r="AF44" s="71"/>
      <c r="AG44" s="693"/>
      <c r="AH44" s="71"/>
      <c r="AI44" s="693"/>
      <c r="AJ44" s="71"/>
      <c r="AK44" s="652"/>
      <c r="AL44" s="71"/>
      <c r="AM44" s="694"/>
      <c r="AN44" s="71"/>
      <c r="AO44" s="1731"/>
      <c r="AP44" s="72"/>
      <c r="AQ44" s="695"/>
      <c r="AR44" s="74"/>
      <c r="AS44" s="74"/>
      <c r="AT44" s="74"/>
      <c r="AU44" s="74"/>
      <c r="AV44" s="74"/>
      <c r="AW44" s="74"/>
      <c r="AX44" s="663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29</v>
      </c>
      <c r="E48" s="77">
        <f>SUM(G48+I48+K48+M48+O48+Q48+S48+U48+W48+Y48+AA48+AC48+AE48+AG48+AI48+AK48+AM48+AO48)</f>
        <v>6</v>
      </c>
      <c r="F48" s="89">
        <f>SUM(H48+J48+L48+N48+P48+R48+T48+V48+X48+Z48+AB48+AD48+AF48+AH48+AJ48+AL48+AN48+AP48)</f>
        <v>23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1</v>
      </c>
      <c r="AD48" s="88">
        <v>0</v>
      </c>
      <c r="AE48" s="578">
        <v>0</v>
      </c>
      <c r="AF48" s="90">
        <v>4</v>
      </c>
      <c r="AG48" s="576">
        <v>0</v>
      </c>
      <c r="AH48" s="90">
        <v>4</v>
      </c>
      <c r="AI48" s="576">
        <v>1</v>
      </c>
      <c r="AJ48" s="88">
        <v>12</v>
      </c>
      <c r="AK48" s="578">
        <v>3</v>
      </c>
      <c r="AL48" s="90">
        <v>1</v>
      </c>
      <c r="AM48" s="576">
        <v>0</v>
      </c>
      <c r="AN48" s="88">
        <v>1</v>
      </c>
      <c r="AO48" s="578">
        <v>1</v>
      </c>
      <c r="AP48" s="580">
        <v>1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12</v>
      </c>
      <c r="E49" s="77">
        <f>SUM(G49+I49+K49+M49+O49+Q49+S49+U49+W49+Y49+AA49+AC49+AE49+AG49+AI49+AK49+AM49+AO49)</f>
        <v>2</v>
      </c>
      <c r="F49" s="89">
        <f>SUM(H49+J49+L49+N49+P49+R49+T49+V49+X49+Z49+AB49+AD49+AF49+AH49+AJ49+AL49+AN49+AP49)</f>
        <v>10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0</v>
      </c>
      <c r="AF49" s="96">
        <v>2</v>
      </c>
      <c r="AG49" s="93">
        <v>0</v>
      </c>
      <c r="AH49" s="96">
        <v>3</v>
      </c>
      <c r="AI49" s="93">
        <v>1</v>
      </c>
      <c r="AJ49" s="94">
        <v>2</v>
      </c>
      <c r="AK49" s="97">
        <v>1</v>
      </c>
      <c r="AL49" s="98">
        <v>1</v>
      </c>
      <c r="AM49" s="93">
        <v>0</v>
      </c>
      <c r="AN49" s="94">
        <v>0</v>
      </c>
      <c r="AO49" s="95">
        <v>0</v>
      </c>
      <c r="AP49" s="99">
        <v>2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732" t="s">
        <v>76</v>
      </c>
      <c r="B50" s="1469"/>
      <c r="C50" s="1470"/>
      <c r="D50" s="1733">
        <f t="shared" si="35"/>
        <v>0</v>
      </c>
      <c r="E50" s="1734">
        <f>+G50+I50+K50+M50+O50+Q50+S50+U50+W50+Y50+AA50+AC50+AE50+AG50+AI50+AK50+AM50+AO50</f>
        <v>0</v>
      </c>
      <c r="F50" s="104">
        <f>+H50+J50+L50+N50+P50+R50+T50+V50+X50+Z50+AB50+AD50+AF50+AH50+AJ50+AL50+AN50+AP50</f>
        <v>0</v>
      </c>
      <c r="G50" s="1735"/>
      <c r="H50" s="105"/>
      <c r="I50" s="1735"/>
      <c r="J50" s="106"/>
      <c r="K50" s="1735"/>
      <c r="L50" s="105"/>
      <c r="M50" s="1735"/>
      <c r="N50" s="105"/>
      <c r="O50" s="1735"/>
      <c r="P50" s="105"/>
      <c r="Q50" s="1735"/>
      <c r="R50" s="1736"/>
      <c r="S50" s="1735"/>
      <c r="T50" s="1736"/>
      <c r="U50" s="1735"/>
      <c r="V50" s="1736"/>
      <c r="W50" s="1735"/>
      <c r="X50" s="1736"/>
      <c r="Y50" s="1735"/>
      <c r="Z50" s="1736"/>
      <c r="AA50" s="1735"/>
      <c r="AB50" s="1736"/>
      <c r="AC50" s="1737"/>
      <c r="AD50" s="1736"/>
      <c r="AE50" s="1186"/>
      <c r="AF50" s="1736"/>
      <c r="AG50" s="1735"/>
      <c r="AH50" s="1736"/>
      <c r="AI50" s="1735"/>
      <c r="AJ50" s="1736"/>
      <c r="AK50" s="1735"/>
      <c r="AL50" s="1736"/>
      <c r="AM50" s="1737"/>
      <c r="AN50" s="1736"/>
      <c r="AO50" s="106"/>
      <c r="AP50" s="1738"/>
      <c r="AQ50" s="1739"/>
      <c r="AR50" s="1740"/>
      <c r="AS50" s="1740"/>
      <c r="AT50" s="1740"/>
      <c r="AU50" s="1740"/>
      <c r="AV50" s="1740"/>
      <c r="AW50" s="1740"/>
      <c r="AX50" s="10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727" t="s">
        <v>4</v>
      </c>
      <c r="B57" s="1727"/>
      <c r="C57" s="1727"/>
      <c r="D57" s="1733">
        <f>SUM(D51:D56)</f>
        <v>0</v>
      </c>
      <c r="E57" s="1190">
        <f>SUM(E51:E56)</f>
        <v>0</v>
      </c>
      <c r="F57" s="104">
        <f>SUM(F51:F56)</f>
        <v>0</v>
      </c>
      <c r="G57" s="1733">
        <f>SUM(G51:G56)</f>
        <v>0</v>
      </c>
      <c r="H57" s="1190">
        <f t="shared" ref="H57:AW57" si="56">SUM(H51:H56)</f>
        <v>0</v>
      </c>
      <c r="I57" s="1733">
        <f t="shared" si="56"/>
        <v>0</v>
      </c>
      <c r="J57" s="1190">
        <f t="shared" si="56"/>
        <v>0</v>
      </c>
      <c r="K57" s="1733">
        <f t="shared" si="56"/>
        <v>0</v>
      </c>
      <c r="L57" s="1190">
        <f t="shared" si="56"/>
        <v>0</v>
      </c>
      <c r="M57" s="1733">
        <f t="shared" si="56"/>
        <v>0</v>
      </c>
      <c r="N57" s="1190">
        <f t="shared" si="56"/>
        <v>0</v>
      </c>
      <c r="O57" s="1733">
        <f t="shared" si="56"/>
        <v>0</v>
      </c>
      <c r="P57" s="1190">
        <f t="shared" si="56"/>
        <v>0</v>
      </c>
      <c r="Q57" s="1733">
        <f t="shared" si="56"/>
        <v>0</v>
      </c>
      <c r="R57" s="1190">
        <f t="shared" si="56"/>
        <v>0</v>
      </c>
      <c r="S57" s="1733">
        <f t="shared" si="56"/>
        <v>0</v>
      </c>
      <c r="T57" s="1190">
        <f t="shared" si="56"/>
        <v>0</v>
      </c>
      <c r="U57" s="1733">
        <f t="shared" si="56"/>
        <v>0</v>
      </c>
      <c r="V57" s="1190">
        <f t="shared" si="56"/>
        <v>0</v>
      </c>
      <c r="W57" s="1733">
        <f t="shared" si="56"/>
        <v>0</v>
      </c>
      <c r="X57" s="1190">
        <f t="shared" si="56"/>
        <v>0</v>
      </c>
      <c r="Y57" s="1733">
        <f>SUM(Y51:Y56)</f>
        <v>0</v>
      </c>
      <c r="Z57" s="1190">
        <f>SUM(Z51:Z56)</f>
        <v>0</v>
      </c>
      <c r="AA57" s="1733">
        <f t="shared" si="56"/>
        <v>0</v>
      </c>
      <c r="AB57" s="1190">
        <f t="shared" si="56"/>
        <v>0</v>
      </c>
      <c r="AC57" s="1733">
        <f t="shared" si="56"/>
        <v>0</v>
      </c>
      <c r="AD57" s="1190">
        <f t="shared" si="56"/>
        <v>0</v>
      </c>
      <c r="AE57" s="1733">
        <f t="shared" si="56"/>
        <v>0</v>
      </c>
      <c r="AF57" s="1190">
        <f t="shared" si="56"/>
        <v>0</v>
      </c>
      <c r="AG57" s="1733">
        <f t="shared" si="56"/>
        <v>0</v>
      </c>
      <c r="AH57" s="1190">
        <f t="shared" si="56"/>
        <v>0</v>
      </c>
      <c r="AI57" s="1733">
        <f t="shared" si="56"/>
        <v>0</v>
      </c>
      <c r="AJ57" s="1190">
        <f t="shared" si="56"/>
        <v>0</v>
      </c>
      <c r="AK57" s="1733">
        <f t="shared" si="56"/>
        <v>0</v>
      </c>
      <c r="AL57" s="1190">
        <f t="shared" si="56"/>
        <v>0</v>
      </c>
      <c r="AM57" s="1733">
        <f t="shared" si="56"/>
        <v>0</v>
      </c>
      <c r="AN57" s="1190">
        <f t="shared" si="56"/>
        <v>0</v>
      </c>
      <c r="AO57" s="1733">
        <f t="shared" si="56"/>
        <v>0</v>
      </c>
      <c r="AP57" s="1741">
        <f t="shared" si="56"/>
        <v>0</v>
      </c>
      <c r="AQ57" s="1742">
        <f t="shared" si="56"/>
        <v>0</v>
      </c>
      <c r="AR57" s="1734">
        <f t="shared" si="56"/>
        <v>0</v>
      </c>
      <c r="AS57" s="1734">
        <f t="shared" si="56"/>
        <v>0</v>
      </c>
      <c r="AT57" s="1734">
        <f t="shared" si="56"/>
        <v>0</v>
      </c>
      <c r="AU57" s="1734">
        <f t="shared" si="56"/>
        <v>0</v>
      </c>
      <c r="AV57" s="1734">
        <f>SUM(AV51:AV56)</f>
        <v>0</v>
      </c>
      <c r="AW57" s="1734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663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707" t="s">
        <v>4</v>
      </c>
      <c r="B63" s="1301"/>
      <c r="C63" s="1308"/>
      <c r="D63" s="1733">
        <f>SUM(D58:D62)</f>
        <v>0</v>
      </c>
      <c r="E63" s="1734">
        <f>SUM(E58:E62)</f>
        <v>0</v>
      </c>
      <c r="F63" s="1743">
        <f>SUM(F58:F62)</f>
        <v>0</v>
      </c>
      <c r="G63" s="1733">
        <f t="shared" ref="G63:AX63" si="67">SUM(G58:G62)</f>
        <v>0</v>
      </c>
      <c r="H63" s="1190">
        <f t="shared" si="67"/>
        <v>0</v>
      </c>
      <c r="I63" s="1733">
        <f t="shared" si="67"/>
        <v>0</v>
      </c>
      <c r="J63" s="1190">
        <f t="shared" si="67"/>
        <v>0</v>
      </c>
      <c r="K63" s="1733">
        <f t="shared" si="67"/>
        <v>0</v>
      </c>
      <c r="L63" s="1190">
        <f t="shared" si="67"/>
        <v>0</v>
      </c>
      <c r="M63" s="1733">
        <f t="shared" si="67"/>
        <v>0</v>
      </c>
      <c r="N63" s="1190">
        <f t="shared" si="67"/>
        <v>0</v>
      </c>
      <c r="O63" s="1733">
        <f t="shared" si="67"/>
        <v>0</v>
      </c>
      <c r="P63" s="1190">
        <f t="shared" si="67"/>
        <v>0</v>
      </c>
      <c r="Q63" s="1733">
        <f t="shared" si="67"/>
        <v>0</v>
      </c>
      <c r="R63" s="1190">
        <f t="shared" si="67"/>
        <v>0</v>
      </c>
      <c r="S63" s="1733">
        <f t="shared" si="67"/>
        <v>0</v>
      </c>
      <c r="T63" s="1743">
        <f t="shared" si="67"/>
        <v>0</v>
      </c>
      <c r="U63" s="1733">
        <f t="shared" si="67"/>
        <v>0</v>
      </c>
      <c r="V63" s="1190">
        <f t="shared" si="67"/>
        <v>0</v>
      </c>
      <c r="W63" s="1733">
        <f t="shared" si="67"/>
        <v>0</v>
      </c>
      <c r="X63" s="1190">
        <f t="shared" si="67"/>
        <v>0</v>
      </c>
      <c r="Y63" s="1733">
        <f t="shared" si="67"/>
        <v>0</v>
      </c>
      <c r="Z63" s="1190">
        <f t="shared" si="67"/>
        <v>0</v>
      </c>
      <c r="AA63" s="1733">
        <f t="shared" si="67"/>
        <v>0</v>
      </c>
      <c r="AB63" s="1190">
        <f t="shared" si="67"/>
        <v>0</v>
      </c>
      <c r="AC63" s="1733">
        <f t="shared" si="67"/>
        <v>0</v>
      </c>
      <c r="AD63" s="1190">
        <f t="shared" si="67"/>
        <v>0</v>
      </c>
      <c r="AE63" s="1733">
        <f t="shared" si="67"/>
        <v>0</v>
      </c>
      <c r="AF63" s="1190">
        <f t="shared" si="67"/>
        <v>0</v>
      </c>
      <c r="AG63" s="1733">
        <f t="shared" si="67"/>
        <v>0</v>
      </c>
      <c r="AH63" s="1190">
        <f t="shared" si="67"/>
        <v>0</v>
      </c>
      <c r="AI63" s="1733">
        <f t="shared" si="67"/>
        <v>0</v>
      </c>
      <c r="AJ63" s="1190">
        <f t="shared" si="67"/>
        <v>0</v>
      </c>
      <c r="AK63" s="1733">
        <f t="shared" si="67"/>
        <v>0</v>
      </c>
      <c r="AL63" s="1190">
        <f t="shared" si="67"/>
        <v>0</v>
      </c>
      <c r="AM63" s="1733">
        <f t="shared" si="67"/>
        <v>0</v>
      </c>
      <c r="AN63" s="1190">
        <f t="shared" si="67"/>
        <v>0</v>
      </c>
      <c r="AO63" s="1733">
        <f t="shared" si="67"/>
        <v>0</v>
      </c>
      <c r="AP63" s="1741">
        <f t="shared" si="67"/>
        <v>0</v>
      </c>
      <c r="AQ63" s="1742">
        <f t="shared" si="67"/>
        <v>0</v>
      </c>
      <c r="AR63" s="1734">
        <f t="shared" si="67"/>
        <v>0</v>
      </c>
      <c r="AS63" s="1734">
        <f t="shared" si="67"/>
        <v>0</v>
      </c>
      <c r="AT63" s="1734">
        <f t="shared" si="67"/>
        <v>0</v>
      </c>
      <c r="AU63" s="1734">
        <f t="shared" si="67"/>
        <v>0</v>
      </c>
      <c r="AV63" s="1734">
        <f>SUM(AV58:AV62)</f>
        <v>0</v>
      </c>
      <c r="AW63" s="1734">
        <f t="shared" si="67"/>
        <v>0</v>
      </c>
      <c r="AX63" s="104">
        <f t="shared" si="67"/>
        <v>0</v>
      </c>
    </row>
    <row r="64" spans="1:100" ht="15" customHeight="1" x14ac:dyDescent="0.25">
      <c r="A64" s="1406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653"/>
      <c r="J64" s="149"/>
      <c r="K64" s="653"/>
      <c r="L64" s="149"/>
      <c r="M64" s="653"/>
      <c r="N64" s="149"/>
      <c r="O64" s="653"/>
      <c r="P64" s="149"/>
      <c r="Q64" s="653"/>
      <c r="R64" s="149"/>
      <c r="S64" s="151"/>
      <c r="T64" s="152"/>
      <c r="U64" s="653"/>
      <c r="V64" s="149"/>
      <c r="W64" s="653"/>
      <c r="X64" s="149"/>
      <c r="Y64" s="653"/>
      <c r="Z64" s="149"/>
      <c r="AA64" s="115"/>
      <c r="AB64" s="117"/>
      <c r="AC64" s="153"/>
      <c r="AD64" s="154"/>
      <c r="AE64" s="97"/>
      <c r="AF64" s="155"/>
      <c r="AG64" s="97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1733">
        <f>SUM(D64:D66)</f>
        <v>0</v>
      </c>
      <c r="E67" s="1734">
        <f>SUM(E64:E66)</f>
        <v>0</v>
      </c>
      <c r="F67" s="104">
        <f>SUM(F64:F66)</f>
        <v>0</v>
      </c>
      <c r="G67" s="1744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1733">
        <f t="shared" ref="AA67:AX67" si="78">SUM(AA64:AA66)</f>
        <v>0</v>
      </c>
      <c r="AB67" s="104">
        <f t="shared" si="78"/>
        <v>0</v>
      </c>
      <c r="AC67" s="1733">
        <f t="shared" si="78"/>
        <v>0</v>
      </c>
      <c r="AD67" s="1743">
        <f t="shared" si="78"/>
        <v>0</v>
      </c>
      <c r="AE67" s="1190">
        <f t="shared" si="78"/>
        <v>0</v>
      </c>
      <c r="AF67" s="1743">
        <f t="shared" si="78"/>
        <v>0</v>
      </c>
      <c r="AG67" s="1190">
        <f t="shared" si="78"/>
        <v>0</v>
      </c>
      <c r="AH67" s="1743">
        <f t="shared" si="78"/>
        <v>0</v>
      </c>
      <c r="AI67" s="1190">
        <f t="shared" si="78"/>
        <v>0</v>
      </c>
      <c r="AJ67" s="104">
        <f t="shared" si="78"/>
        <v>0</v>
      </c>
      <c r="AK67" s="1733">
        <f t="shared" si="78"/>
        <v>0</v>
      </c>
      <c r="AL67" s="104">
        <f t="shared" si="78"/>
        <v>0</v>
      </c>
      <c r="AM67" s="1733">
        <f t="shared" si="78"/>
        <v>0</v>
      </c>
      <c r="AN67" s="1743">
        <f t="shared" si="78"/>
        <v>0</v>
      </c>
      <c r="AO67" s="1190">
        <f t="shared" si="78"/>
        <v>0</v>
      </c>
      <c r="AP67" s="1741">
        <f t="shared" si="78"/>
        <v>0</v>
      </c>
      <c r="AQ67" s="1742">
        <f t="shared" si="78"/>
        <v>0</v>
      </c>
      <c r="AR67" s="1734">
        <f t="shared" si="78"/>
        <v>0</v>
      </c>
      <c r="AS67" s="1734">
        <f t="shared" si="78"/>
        <v>0</v>
      </c>
      <c r="AT67" s="1734">
        <f t="shared" si="78"/>
        <v>0</v>
      </c>
      <c r="AU67" s="1734">
        <f t="shared" si="78"/>
        <v>0</v>
      </c>
      <c r="AV67" s="1734">
        <f t="shared" si="78"/>
        <v>0</v>
      </c>
      <c r="AW67" s="1734">
        <f t="shared" si="78"/>
        <v>0</v>
      </c>
      <c r="AX67" s="104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286" t="s">
        <v>92</v>
      </c>
      <c r="B69" s="1287"/>
      <c r="C69" s="1288"/>
      <c r="D69" s="1745" t="s">
        <v>93</v>
      </c>
      <c r="E69" s="1466"/>
      <c r="F69" s="1466"/>
      <c r="G69" s="1466"/>
      <c r="H69" s="1367"/>
      <c r="I69" s="1745" t="s">
        <v>94</v>
      </c>
      <c r="J69" s="1466"/>
      <c r="K69" s="1466"/>
      <c r="L69" s="1466"/>
      <c r="M69" s="1538"/>
      <c r="N69" s="1297" t="s">
        <v>95</v>
      </c>
    </row>
    <row r="70" spans="1:100" ht="22.5" customHeight="1" x14ac:dyDescent="0.25">
      <c r="A70" s="1292"/>
      <c r="B70" s="1293"/>
      <c r="C70" s="1294"/>
      <c r="D70" s="1746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746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459" t="s">
        <v>101</v>
      </c>
      <c r="B71" s="1460"/>
      <c r="C71" s="1460"/>
      <c r="D71" s="166">
        <f>SUM(E71:H71)</f>
        <v>52</v>
      </c>
      <c r="E71" s="167">
        <v>48</v>
      </c>
      <c r="F71" s="168">
        <v>4</v>
      </c>
      <c r="G71" s="168">
        <v>0</v>
      </c>
      <c r="H71" s="169">
        <v>0</v>
      </c>
      <c r="I71" s="170">
        <f>SUM(J71:M71)</f>
        <v>52</v>
      </c>
      <c r="J71" s="167">
        <v>48</v>
      </c>
      <c r="K71" s="168">
        <v>4</v>
      </c>
      <c r="L71" s="168">
        <v>0</v>
      </c>
      <c r="M71" s="171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23</v>
      </c>
      <c r="E72" s="175">
        <v>21</v>
      </c>
      <c r="F72" s="176">
        <v>2</v>
      </c>
      <c r="G72" s="176">
        <v>0</v>
      </c>
      <c r="H72" s="177">
        <v>0</v>
      </c>
      <c r="I72" s="114">
        <f>SUM(J72:M72)</f>
        <v>23</v>
      </c>
      <c r="J72" s="175">
        <v>21</v>
      </c>
      <c r="K72" s="176">
        <v>2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8</v>
      </c>
      <c r="E73" s="558">
        <v>4</v>
      </c>
      <c r="F73" s="559">
        <v>4</v>
      </c>
      <c r="G73" s="559">
        <v>0</v>
      </c>
      <c r="H73" s="548">
        <v>0</v>
      </c>
      <c r="I73" s="114">
        <f t="shared" ref="I73:I81" si="83">SUM(J73:M73)</f>
        <v>8</v>
      </c>
      <c r="J73" s="558">
        <v>4</v>
      </c>
      <c r="K73" s="559">
        <v>4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87</v>
      </c>
      <c r="E74" s="558">
        <v>58</v>
      </c>
      <c r="F74" s="559">
        <v>23</v>
      </c>
      <c r="G74" s="559">
        <v>0</v>
      </c>
      <c r="H74" s="548">
        <v>6</v>
      </c>
      <c r="I74" s="114">
        <f t="shared" si="83"/>
        <v>87</v>
      </c>
      <c r="J74" s="558">
        <v>58</v>
      </c>
      <c r="K74" s="559">
        <v>23</v>
      </c>
      <c r="L74" s="559">
        <v>0</v>
      </c>
      <c r="M74" s="549">
        <v>6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9</v>
      </c>
      <c r="E75" s="558">
        <v>7</v>
      </c>
      <c r="F75" s="559">
        <v>1</v>
      </c>
      <c r="G75" s="559">
        <v>0</v>
      </c>
      <c r="H75" s="548">
        <v>1</v>
      </c>
      <c r="I75" s="114">
        <f t="shared" si="83"/>
        <v>8</v>
      </c>
      <c r="J75" s="558">
        <v>6</v>
      </c>
      <c r="K75" s="559">
        <v>1</v>
      </c>
      <c r="L75" s="559">
        <v>0</v>
      </c>
      <c r="M75" s="549">
        <v>1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159</v>
      </c>
      <c r="E76" s="558">
        <v>156</v>
      </c>
      <c r="F76" s="559">
        <v>3</v>
      </c>
      <c r="G76" s="559">
        <v>0</v>
      </c>
      <c r="H76" s="548">
        <v>0</v>
      </c>
      <c r="I76" s="114">
        <f t="shared" si="83"/>
        <v>159</v>
      </c>
      <c r="J76" s="558">
        <v>156</v>
      </c>
      <c r="K76" s="559">
        <v>3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33</v>
      </c>
      <c r="E77" s="558">
        <v>22</v>
      </c>
      <c r="F77" s="559">
        <v>11</v>
      </c>
      <c r="G77" s="559">
        <v>0</v>
      </c>
      <c r="H77" s="548">
        <v>0</v>
      </c>
      <c r="I77" s="114">
        <f t="shared" si="83"/>
        <v>33</v>
      </c>
      <c r="J77" s="558">
        <v>22</v>
      </c>
      <c r="K77" s="559">
        <v>11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22</v>
      </c>
      <c r="E78" s="558">
        <v>18</v>
      </c>
      <c r="F78" s="559">
        <v>4</v>
      </c>
      <c r="G78" s="559">
        <v>0</v>
      </c>
      <c r="H78" s="548">
        <v>0</v>
      </c>
      <c r="I78" s="114">
        <f t="shared" si="83"/>
        <v>22</v>
      </c>
      <c r="J78" s="558">
        <v>18</v>
      </c>
      <c r="K78" s="559">
        <v>4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286" t="s">
        <v>114</v>
      </c>
      <c r="B83" s="1287"/>
      <c r="C83" s="1288"/>
      <c r="D83" s="1729" t="s">
        <v>115</v>
      </c>
      <c r="E83" s="1452"/>
      <c r="F83" s="1285"/>
    </row>
    <row r="84" spans="1:102" ht="15" customHeight="1" x14ac:dyDescent="0.25">
      <c r="A84" s="1292"/>
      <c r="B84" s="1293"/>
      <c r="C84" s="1294"/>
      <c r="D84" s="1747" t="s">
        <v>4</v>
      </c>
      <c r="E84" s="1252" t="s">
        <v>33</v>
      </c>
      <c r="F84" s="1748" t="s">
        <v>34</v>
      </c>
    </row>
    <row r="85" spans="1:102" ht="15" customHeight="1" x14ac:dyDescent="0.25">
      <c r="A85" s="1322" t="s">
        <v>116</v>
      </c>
      <c r="B85" s="1535" t="s">
        <v>117</v>
      </c>
      <c r="C85" s="1536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707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516"/>
      <c r="AO88" s="1749" t="s">
        <v>121</v>
      </c>
      <c r="AP88" s="1750" t="s">
        <v>44</v>
      </c>
      <c r="AQ88" s="1381" t="s">
        <v>122</v>
      </c>
      <c r="AR88" s="1381" t="s">
        <v>123</v>
      </c>
      <c r="AS88" s="1381" t="s">
        <v>124</v>
      </c>
      <c r="AT88" s="1751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752" t="s">
        <v>127</v>
      </c>
      <c r="H89" s="1310"/>
      <c r="I89" s="1707" t="s">
        <v>16</v>
      </c>
      <c r="J89" s="1268"/>
      <c r="K89" s="1707" t="s">
        <v>17</v>
      </c>
      <c r="L89" s="1268"/>
      <c r="M89" s="1707" t="s">
        <v>18</v>
      </c>
      <c r="N89" s="1268"/>
      <c r="O89" s="1707" t="s">
        <v>19</v>
      </c>
      <c r="P89" s="1268"/>
      <c r="Q89" s="1707" t="s">
        <v>20</v>
      </c>
      <c r="R89" s="1268"/>
      <c r="S89" s="1707" t="s">
        <v>21</v>
      </c>
      <c r="T89" s="1268"/>
      <c r="U89" s="1301" t="s">
        <v>22</v>
      </c>
      <c r="V89" s="1268"/>
      <c r="W89" s="1707" t="s">
        <v>23</v>
      </c>
      <c r="X89" s="1285"/>
      <c r="Y89" s="1707" t="s">
        <v>24</v>
      </c>
      <c r="Z89" s="1285"/>
      <c r="AA89" s="1707" t="s">
        <v>25</v>
      </c>
      <c r="AB89" s="1285"/>
      <c r="AC89" s="1707" t="s">
        <v>26</v>
      </c>
      <c r="AD89" s="1285"/>
      <c r="AE89" s="1707" t="s">
        <v>27</v>
      </c>
      <c r="AF89" s="1285"/>
      <c r="AG89" s="1707" t="s">
        <v>28</v>
      </c>
      <c r="AH89" s="1285"/>
      <c r="AI89" s="1707" t="s">
        <v>29</v>
      </c>
      <c r="AJ89" s="1285"/>
      <c r="AK89" s="1301" t="s">
        <v>30</v>
      </c>
      <c r="AL89" s="1285"/>
      <c r="AM89" s="1707" t="s">
        <v>31</v>
      </c>
      <c r="AN89" s="1529"/>
      <c r="AO89" s="1749"/>
      <c r="AP89" s="1750"/>
      <c r="AQ89" s="1382"/>
      <c r="AR89" s="1382"/>
      <c r="AS89" s="1382"/>
      <c r="AT89" s="1751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1255" t="s">
        <v>32</v>
      </c>
      <c r="E90" s="1173" t="s">
        <v>33</v>
      </c>
      <c r="F90" s="12" t="s">
        <v>34</v>
      </c>
      <c r="G90" s="1255" t="s">
        <v>33</v>
      </c>
      <c r="H90" s="12" t="s">
        <v>34</v>
      </c>
      <c r="I90" s="1255" t="s">
        <v>33</v>
      </c>
      <c r="J90" s="42" t="s">
        <v>34</v>
      </c>
      <c r="K90" s="1255" t="s">
        <v>33</v>
      </c>
      <c r="L90" s="12" t="s">
        <v>34</v>
      </c>
      <c r="M90" s="1255" t="s">
        <v>33</v>
      </c>
      <c r="N90" s="12" t="s">
        <v>34</v>
      </c>
      <c r="O90" s="1173" t="s">
        <v>33</v>
      </c>
      <c r="P90" s="12" t="s">
        <v>34</v>
      </c>
      <c r="Q90" s="1173" t="s">
        <v>33</v>
      </c>
      <c r="R90" s="12" t="s">
        <v>34</v>
      </c>
      <c r="S90" s="1173" t="s">
        <v>33</v>
      </c>
      <c r="T90" s="12" t="s">
        <v>34</v>
      </c>
      <c r="U90" s="1173" t="s">
        <v>33</v>
      </c>
      <c r="V90" s="12" t="s">
        <v>34</v>
      </c>
      <c r="W90" s="1173" t="s">
        <v>33</v>
      </c>
      <c r="X90" s="12" t="s">
        <v>34</v>
      </c>
      <c r="Y90" s="1173" t="s">
        <v>33</v>
      </c>
      <c r="Z90" s="12" t="s">
        <v>34</v>
      </c>
      <c r="AA90" s="1173" t="s">
        <v>33</v>
      </c>
      <c r="AB90" s="12" t="s">
        <v>34</v>
      </c>
      <c r="AC90" s="1173" t="s">
        <v>33</v>
      </c>
      <c r="AD90" s="12" t="s">
        <v>34</v>
      </c>
      <c r="AE90" s="1173" t="s">
        <v>33</v>
      </c>
      <c r="AF90" s="12" t="s">
        <v>34</v>
      </c>
      <c r="AG90" s="1173" t="s">
        <v>33</v>
      </c>
      <c r="AH90" s="12" t="s">
        <v>34</v>
      </c>
      <c r="AI90" s="1173" t="s">
        <v>33</v>
      </c>
      <c r="AJ90" s="12" t="s">
        <v>34</v>
      </c>
      <c r="AK90" s="1173" t="s">
        <v>33</v>
      </c>
      <c r="AL90" s="12" t="s">
        <v>34</v>
      </c>
      <c r="AM90" s="1173" t="s">
        <v>33</v>
      </c>
      <c r="AN90" s="722" t="s">
        <v>34</v>
      </c>
      <c r="AO90" s="1749"/>
      <c r="AP90" s="1750"/>
      <c r="AQ90" s="1383"/>
      <c r="AR90" s="1383"/>
      <c r="AS90" s="1383"/>
      <c r="AT90" s="1751"/>
      <c r="AU90" s="1383"/>
      <c r="AV90" s="1383"/>
      <c r="AW90" s="1345"/>
      <c r="AX90" s="1300"/>
    </row>
    <row r="91" spans="1:102" ht="15" customHeight="1" x14ac:dyDescent="0.25">
      <c r="A91" s="1322" t="s">
        <v>128</v>
      </c>
      <c r="B91" s="1505" t="s">
        <v>129</v>
      </c>
      <c r="C91" s="1507"/>
      <c r="D91" s="698">
        <f>SUM(E91:F91)</f>
        <v>13</v>
      </c>
      <c r="E91" s="651">
        <f>SUM(G91+I91+K91+M91+O91+Q91+S91+U91+W91+Y91+AA91+AC91+AE91+AG91+AI91+AK91+AM91)</f>
        <v>8</v>
      </c>
      <c r="F91" s="45">
        <f>SUM(H91+J91+L91+N91+P91+R91+T91+V91+X91+Z91+AB91+AD91+AF91+AH91+AJ91+AL91+AN91)</f>
        <v>5</v>
      </c>
      <c r="G91" s="689">
        <v>0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647">
        <v>1</v>
      </c>
      <c r="P91" s="47">
        <v>0</v>
      </c>
      <c r="Q91" s="647">
        <v>0</v>
      </c>
      <c r="R91" s="47">
        <v>0</v>
      </c>
      <c r="S91" s="647">
        <v>0</v>
      </c>
      <c r="T91" s="47">
        <v>0</v>
      </c>
      <c r="U91" s="647">
        <v>1</v>
      </c>
      <c r="V91" s="47">
        <v>0</v>
      </c>
      <c r="W91" s="647">
        <v>1</v>
      </c>
      <c r="X91" s="47">
        <v>0</v>
      </c>
      <c r="Y91" s="647">
        <v>1</v>
      </c>
      <c r="Z91" s="47">
        <v>1</v>
      </c>
      <c r="AA91" s="647">
        <v>0</v>
      </c>
      <c r="AB91" s="47">
        <v>0</v>
      </c>
      <c r="AC91" s="647">
        <v>2</v>
      </c>
      <c r="AD91" s="47">
        <v>0</v>
      </c>
      <c r="AE91" s="647">
        <v>0</v>
      </c>
      <c r="AF91" s="47">
        <v>1</v>
      </c>
      <c r="AG91" s="647">
        <v>2</v>
      </c>
      <c r="AH91" s="47">
        <v>1</v>
      </c>
      <c r="AI91" s="647">
        <v>0</v>
      </c>
      <c r="AJ91" s="47">
        <v>0</v>
      </c>
      <c r="AK91" s="647">
        <v>0</v>
      </c>
      <c r="AL91" s="47">
        <v>1</v>
      </c>
      <c r="AM91" s="647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664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1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1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1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2</v>
      </c>
      <c r="E96" s="15">
        <f t="shared" si="91"/>
        <v>1</v>
      </c>
      <c r="F96" s="15">
        <f t="shared" si="91"/>
        <v>1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193">
        <v>0</v>
      </c>
      <c r="P96" s="191">
        <v>0</v>
      </c>
      <c r="Q96" s="193">
        <v>0</v>
      </c>
      <c r="R96" s="191">
        <v>0</v>
      </c>
      <c r="S96" s="193">
        <v>0</v>
      </c>
      <c r="T96" s="191">
        <v>0</v>
      </c>
      <c r="U96" s="193">
        <v>0</v>
      </c>
      <c r="V96" s="191">
        <v>0</v>
      </c>
      <c r="W96" s="193">
        <v>0</v>
      </c>
      <c r="X96" s="191">
        <v>1</v>
      </c>
      <c r="Y96" s="193">
        <v>0</v>
      </c>
      <c r="Z96" s="191">
        <v>0</v>
      </c>
      <c r="AA96" s="193">
        <v>1</v>
      </c>
      <c r="AB96" s="191">
        <v>0</v>
      </c>
      <c r="AC96" s="193">
        <v>0</v>
      </c>
      <c r="AD96" s="191">
        <v>0</v>
      </c>
      <c r="AE96" s="193">
        <v>0</v>
      </c>
      <c r="AF96" s="191">
        <v>0</v>
      </c>
      <c r="AG96" s="193">
        <v>0</v>
      </c>
      <c r="AH96" s="191">
        <v>0</v>
      </c>
      <c r="AI96" s="193">
        <v>0</v>
      </c>
      <c r="AJ96" s="191">
        <v>0</v>
      </c>
      <c r="AK96" s="193">
        <v>0</v>
      </c>
      <c r="AL96" s="191">
        <v>0</v>
      </c>
      <c r="AM96" s="193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322" t="s">
        <v>133</v>
      </c>
      <c r="B97" s="1505" t="s">
        <v>129</v>
      </c>
      <c r="C97" s="1507"/>
      <c r="D97" s="698">
        <f t="shared" si="90"/>
        <v>22</v>
      </c>
      <c r="E97" s="651">
        <f t="shared" si="91"/>
        <v>18</v>
      </c>
      <c r="F97" s="651">
        <f t="shared" si="91"/>
        <v>4</v>
      </c>
      <c r="G97" s="689">
        <v>0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647">
        <v>0</v>
      </c>
      <c r="P97" s="47">
        <v>0</v>
      </c>
      <c r="Q97" s="647">
        <v>0</v>
      </c>
      <c r="R97" s="47">
        <v>0</v>
      </c>
      <c r="S97" s="647">
        <v>0</v>
      </c>
      <c r="T97" s="47">
        <v>0</v>
      </c>
      <c r="U97" s="647">
        <v>4</v>
      </c>
      <c r="V97" s="47">
        <v>0</v>
      </c>
      <c r="W97" s="647">
        <v>1</v>
      </c>
      <c r="X97" s="47">
        <v>0</v>
      </c>
      <c r="Y97" s="647">
        <v>0</v>
      </c>
      <c r="Z97" s="47">
        <v>0</v>
      </c>
      <c r="AA97" s="647">
        <v>5</v>
      </c>
      <c r="AB97" s="47">
        <v>0</v>
      </c>
      <c r="AC97" s="647">
        <v>3</v>
      </c>
      <c r="AD97" s="47">
        <v>0</v>
      </c>
      <c r="AE97" s="647">
        <v>0</v>
      </c>
      <c r="AF97" s="47">
        <v>0</v>
      </c>
      <c r="AG97" s="647">
        <v>4</v>
      </c>
      <c r="AH97" s="47">
        <v>0</v>
      </c>
      <c r="AI97" s="647">
        <v>1</v>
      </c>
      <c r="AJ97" s="47">
        <v>0</v>
      </c>
      <c r="AK97" s="647">
        <v>0</v>
      </c>
      <c r="AL97" s="47">
        <v>3</v>
      </c>
      <c r="AM97" s="647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0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12</v>
      </c>
      <c r="E103" s="15">
        <f t="shared" si="91"/>
        <v>6</v>
      </c>
      <c r="F103" s="16">
        <f t="shared" si="91"/>
        <v>6</v>
      </c>
      <c r="G103" s="17">
        <v>0</v>
      </c>
      <c r="H103" s="19">
        <v>0</v>
      </c>
      <c r="I103" s="17">
        <v>1</v>
      </c>
      <c r="J103" s="186">
        <v>0</v>
      </c>
      <c r="K103" s="17">
        <v>0</v>
      </c>
      <c r="L103" s="19">
        <v>0</v>
      </c>
      <c r="M103" s="17">
        <v>0</v>
      </c>
      <c r="N103" s="19">
        <v>2</v>
      </c>
      <c r="O103" s="187">
        <v>0</v>
      </c>
      <c r="P103" s="19">
        <v>0</v>
      </c>
      <c r="Q103" s="187">
        <v>1</v>
      </c>
      <c r="R103" s="19">
        <v>2</v>
      </c>
      <c r="S103" s="187">
        <v>0</v>
      </c>
      <c r="T103" s="19">
        <v>1</v>
      </c>
      <c r="U103" s="187">
        <v>1</v>
      </c>
      <c r="V103" s="19">
        <v>1</v>
      </c>
      <c r="W103" s="187">
        <v>1</v>
      </c>
      <c r="X103" s="19">
        <v>0</v>
      </c>
      <c r="Y103" s="187">
        <v>2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3</v>
      </c>
      <c r="E104" s="563">
        <f>SUM(Y104+AA104+AC104+AE104+AG104+AI104+AK104+AM104)</f>
        <v>1</v>
      </c>
      <c r="F104" s="564">
        <f>SUM(Z104+AB104+AD104+AF104+AH104+AJ104+AL104+AN104)</f>
        <v>2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0</v>
      </c>
      <c r="Z104" s="548">
        <v>0</v>
      </c>
      <c r="AA104" s="547">
        <v>0</v>
      </c>
      <c r="AB104" s="548">
        <v>0</v>
      </c>
      <c r="AC104" s="547">
        <v>1</v>
      </c>
      <c r="AD104" s="548">
        <v>0</v>
      </c>
      <c r="AE104" s="547">
        <v>0</v>
      </c>
      <c r="AF104" s="548">
        <v>2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134</v>
      </c>
      <c r="E105" s="563">
        <f>SUM(G105+I105+K105+M105+O105+Q105+S105+U105+W105+Y105)</f>
        <v>66</v>
      </c>
      <c r="F105" s="564">
        <f>SUM(H105+J105+L105+N105+P105+R105+T105+V105+X105+Z105)</f>
        <v>68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0</v>
      </c>
      <c r="V105" s="548">
        <v>6</v>
      </c>
      <c r="W105" s="547">
        <v>41</v>
      </c>
      <c r="X105" s="548">
        <v>46</v>
      </c>
      <c r="Y105" s="547">
        <v>25</v>
      </c>
      <c r="Z105" s="548">
        <v>16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86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40</v>
      </c>
      <c r="E106" s="563">
        <f t="shared" ref="E106:F109" si="105">SUM(G106+I106+K106+M106+O106+Q106+S106+U106+W106+Y106+AA106+AC106+AE106+AG106+AI106+AK106+AM106)</f>
        <v>20</v>
      </c>
      <c r="F106" s="564">
        <f t="shared" si="105"/>
        <v>20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6</v>
      </c>
      <c r="X106" s="548">
        <v>5</v>
      </c>
      <c r="Y106" s="547">
        <v>10</v>
      </c>
      <c r="Z106" s="548">
        <v>11</v>
      </c>
      <c r="AA106" s="547">
        <v>4</v>
      </c>
      <c r="AB106" s="548">
        <v>4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18</v>
      </c>
      <c r="E107" s="563">
        <f t="shared" si="105"/>
        <v>4</v>
      </c>
      <c r="F107" s="564">
        <f t="shared" si="105"/>
        <v>14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1</v>
      </c>
      <c r="W107" s="547">
        <v>0</v>
      </c>
      <c r="X107" s="548">
        <v>1</v>
      </c>
      <c r="Y107" s="547">
        <v>0</v>
      </c>
      <c r="Z107" s="548">
        <v>0</v>
      </c>
      <c r="AA107" s="547">
        <v>2</v>
      </c>
      <c r="AB107" s="548">
        <v>3</v>
      </c>
      <c r="AC107" s="547">
        <v>0</v>
      </c>
      <c r="AD107" s="548">
        <v>1</v>
      </c>
      <c r="AE107" s="547">
        <v>0</v>
      </c>
      <c r="AF107" s="548">
        <v>3</v>
      </c>
      <c r="AG107" s="547">
        <v>0</v>
      </c>
      <c r="AH107" s="548">
        <v>4</v>
      </c>
      <c r="AI107" s="547">
        <v>1</v>
      </c>
      <c r="AJ107" s="548">
        <v>0</v>
      </c>
      <c r="AK107" s="547">
        <v>0</v>
      </c>
      <c r="AL107" s="548">
        <v>1</v>
      </c>
      <c r="AM107" s="547">
        <v>1</v>
      </c>
      <c r="AN107" s="549">
        <v>0</v>
      </c>
      <c r="AO107" s="550">
        <v>0</v>
      </c>
      <c r="AP107" s="559">
        <v>1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12</v>
      </c>
      <c r="E108" s="563">
        <f t="shared" si="105"/>
        <v>5</v>
      </c>
      <c r="F108" s="564">
        <f t="shared" si="105"/>
        <v>7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1</v>
      </c>
      <c r="X108" s="548">
        <v>0</v>
      </c>
      <c r="Y108" s="547">
        <v>2</v>
      </c>
      <c r="Z108" s="548">
        <v>4</v>
      </c>
      <c r="AA108" s="547">
        <v>2</v>
      </c>
      <c r="AB108" s="548">
        <v>3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1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19</v>
      </c>
      <c r="E110" s="563">
        <f>SUM(Q110+S110+U110+W110+Y110+AA110+AC110+AE110+AG110+AI110+AK110+AM110)</f>
        <v>11</v>
      </c>
      <c r="F110" s="564">
        <f>SUM(R110+T110+V110+X110+Z110+AB110+AD110+AF110+AH110+AJ110+AL110+AN110)</f>
        <v>8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1</v>
      </c>
      <c r="X110" s="548">
        <v>0</v>
      </c>
      <c r="Y110" s="547">
        <v>1</v>
      </c>
      <c r="Z110" s="548">
        <v>0</v>
      </c>
      <c r="AA110" s="547">
        <v>0</v>
      </c>
      <c r="AB110" s="548">
        <v>0</v>
      </c>
      <c r="AC110" s="547">
        <v>3</v>
      </c>
      <c r="AD110" s="548">
        <v>1</v>
      </c>
      <c r="AE110" s="547">
        <v>1</v>
      </c>
      <c r="AF110" s="548">
        <v>3</v>
      </c>
      <c r="AG110" s="547">
        <v>0</v>
      </c>
      <c r="AH110" s="548">
        <v>2</v>
      </c>
      <c r="AI110" s="547">
        <v>0</v>
      </c>
      <c r="AJ110" s="548">
        <v>0</v>
      </c>
      <c r="AK110" s="547">
        <v>2</v>
      </c>
      <c r="AL110" s="548">
        <v>0</v>
      </c>
      <c r="AM110" s="547">
        <v>3</v>
      </c>
      <c r="AN110" s="549">
        <v>2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8</v>
      </c>
      <c r="E111" s="563">
        <f t="shared" ref="E111:E114" si="107">SUM(Q111+S111+U111+W111+Y111+AA111+AC111+AE111+AG111+AI111+AK111+AM111)</f>
        <v>2</v>
      </c>
      <c r="F111" s="564">
        <f t="shared" ref="F111:F113" si="108">SUM(R111+T111+V111+X111+Z111+AB111+AD111+AF111+AH111+AJ111+AL111+AN111)</f>
        <v>6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0</v>
      </c>
      <c r="AB111" s="548">
        <v>2</v>
      </c>
      <c r="AC111" s="547">
        <v>0</v>
      </c>
      <c r="AD111" s="548">
        <v>1</v>
      </c>
      <c r="AE111" s="547">
        <v>2</v>
      </c>
      <c r="AF111" s="548">
        <v>3</v>
      </c>
      <c r="AG111" s="547">
        <v>0</v>
      </c>
      <c r="AH111" s="548">
        <v>0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1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15</v>
      </c>
      <c r="E112" s="563">
        <f t="shared" si="107"/>
        <v>8</v>
      </c>
      <c r="F112" s="564">
        <f t="shared" si="108"/>
        <v>7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1</v>
      </c>
      <c r="X112" s="548">
        <v>1</v>
      </c>
      <c r="Y112" s="547">
        <v>3</v>
      </c>
      <c r="Z112" s="548">
        <v>2</v>
      </c>
      <c r="AA112" s="547">
        <v>1</v>
      </c>
      <c r="AB112" s="548">
        <v>1</v>
      </c>
      <c r="AC112" s="547">
        <v>2</v>
      </c>
      <c r="AD112" s="548">
        <v>1</v>
      </c>
      <c r="AE112" s="547">
        <v>0</v>
      </c>
      <c r="AF112" s="548">
        <v>2</v>
      </c>
      <c r="AG112" s="547">
        <v>0</v>
      </c>
      <c r="AH112" s="548">
        <v>0</v>
      </c>
      <c r="AI112" s="547">
        <v>0</v>
      </c>
      <c r="AJ112" s="548">
        <v>0</v>
      </c>
      <c r="AK112" s="547">
        <v>1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83</v>
      </c>
      <c r="E119" s="563">
        <f>SUM(K119+M119+O119+Q119+S119+U119+W119+Y119+AA119+AC119+AE119+AG119+AI119+AK119+AM119)</f>
        <v>12</v>
      </c>
      <c r="F119" s="564">
        <f>SUM(L119+N119+P119+R119+T119+V119+X119+Z119+AB119+AD119+AF119+AH119+AJ119+AL119+AN119)</f>
        <v>71</v>
      </c>
      <c r="G119" s="590"/>
      <c r="H119" s="591"/>
      <c r="I119" s="590"/>
      <c r="J119" s="592"/>
      <c r="K119" s="558"/>
      <c r="L119" s="548"/>
      <c r="M119" s="558"/>
      <c r="N119" s="548"/>
      <c r="O119" s="547"/>
      <c r="P119" s="548"/>
      <c r="Q119" s="547"/>
      <c r="R119" s="548"/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1</v>
      </c>
      <c r="AA119" s="547">
        <v>6</v>
      </c>
      <c r="AB119" s="548">
        <v>7</v>
      </c>
      <c r="AC119" s="547">
        <v>0</v>
      </c>
      <c r="AD119" s="548">
        <v>30</v>
      </c>
      <c r="AE119" s="547">
        <v>0</v>
      </c>
      <c r="AF119" s="548">
        <v>24</v>
      </c>
      <c r="AG119" s="547">
        <v>5</v>
      </c>
      <c r="AH119" s="548">
        <v>6</v>
      </c>
      <c r="AI119" s="547">
        <v>1</v>
      </c>
      <c r="AJ119" s="548">
        <v>3</v>
      </c>
      <c r="AK119" s="547">
        <v>0</v>
      </c>
      <c r="AL119" s="548">
        <v>0</v>
      </c>
      <c r="AM119" s="547">
        <v>0</v>
      </c>
      <c r="AN119" s="549">
        <v>0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18</v>
      </c>
      <c r="E120" s="563">
        <f>SUM(G120+I120+K120+M120+O120+Q120+S120+U120+W120+Y120+AA120+AC120+AE120+AG120+AI120+AK120+AM120)</f>
        <v>4</v>
      </c>
      <c r="F120" s="564">
        <f>SUM(H120+J120+L120+N120+P120+R120+T120+V120+X120+Z120+AB120+AD120+AF120+AH120+AJ120+AL120+AN120)</f>
        <v>14</v>
      </c>
      <c r="G120" s="558"/>
      <c r="H120" s="548"/>
      <c r="I120" s="558"/>
      <c r="J120" s="567"/>
      <c r="K120" s="558"/>
      <c r="L120" s="548"/>
      <c r="M120" s="558"/>
      <c r="N120" s="548"/>
      <c r="O120" s="547"/>
      <c r="P120" s="548"/>
      <c r="Q120" s="547"/>
      <c r="R120" s="548"/>
      <c r="S120" s="547">
        <v>0</v>
      </c>
      <c r="T120" s="548">
        <v>0</v>
      </c>
      <c r="U120" s="547">
        <v>0</v>
      </c>
      <c r="V120" s="548">
        <v>1</v>
      </c>
      <c r="W120" s="547">
        <v>0</v>
      </c>
      <c r="X120" s="548">
        <v>1</v>
      </c>
      <c r="Y120" s="547">
        <v>0</v>
      </c>
      <c r="Z120" s="548">
        <v>0</v>
      </c>
      <c r="AA120" s="547">
        <v>2</v>
      </c>
      <c r="AB120" s="548">
        <v>3</v>
      </c>
      <c r="AC120" s="547">
        <v>0</v>
      </c>
      <c r="AD120" s="548">
        <v>1</v>
      </c>
      <c r="AE120" s="547">
        <v>0</v>
      </c>
      <c r="AF120" s="548">
        <v>3</v>
      </c>
      <c r="AG120" s="547">
        <v>0</v>
      </c>
      <c r="AH120" s="548">
        <v>4</v>
      </c>
      <c r="AI120" s="547">
        <v>1</v>
      </c>
      <c r="AJ120" s="548">
        <v>0</v>
      </c>
      <c r="AK120" s="547">
        <v>0</v>
      </c>
      <c r="AL120" s="548">
        <v>1</v>
      </c>
      <c r="AM120" s="547">
        <v>1</v>
      </c>
      <c r="AN120" s="549">
        <v>0</v>
      </c>
      <c r="AO120" s="550">
        <v>0</v>
      </c>
      <c r="AP120" s="559">
        <v>1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42</v>
      </c>
      <c r="E121" s="563">
        <f>SUM(Q121+S121+U121+W121+Y121+AA121+AC121+AE121+AG121+AI121+AK121+AM121)</f>
        <v>13</v>
      </c>
      <c r="F121" s="564">
        <f>SUM(R121+T121+V121+X121+Z121+AB121+AD121+AF121+AH121+AJ121+AL121+AN121)</f>
        <v>29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1</v>
      </c>
      <c r="AE121" s="547">
        <v>0</v>
      </c>
      <c r="AF121" s="548">
        <v>0</v>
      </c>
      <c r="AG121" s="547">
        <v>4</v>
      </c>
      <c r="AH121" s="548">
        <v>6</v>
      </c>
      <c r="AI121" s="547">
        <v>0</v>
      </c>
      <c r="AJ121" s="548">
        <v>6</v>
      </c>
      <c r="AK121" s="547">
        <v>5</v>
      </c>
      <c r="AL121" s="548">
        <v>6</v>
      </c>
      <c r="AM121" s="547">
        <v>4</v>
      </c>
      <c r="AN121" s="549">
        <v>10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2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1</v>
      </c>
      <c r="E123" s="563">
        <f t="shared" ref="E123:F127" si="111">SUM(Y123+AA123+AC123+AE123+AG123+AI123+AK123+AM123)</f>
        <v>1</v>
      </c>
      <c r="F123" s="564">
        <f t="shared" si="111"/>
        <v>0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1</v>
      </c>
      <c r="AB123" s="548">
        <v>0</v>
      </c>
      <c r="AC123" s="547">
        <v>0</v>
      </c>
      <c r="AD123" s="548">
        <v>0</v>
      </c>
      <c r="AE123" s="547">
        <v>0</v>
      </c>
      <c r="AF123" s="548">
        <v>0</v>
      </c>
      <c r="AG123" s="547">
        <v>0</v>
      </c>
      <c r="AH123" s="548">
        <v>0</v>
      </c>
      <c r="AI123" s="547">
        <v>0</v>
      </c>
      <c r="AJ123" s="548">
        <v>0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8</v>
      </c>
      <c r="E124" s="563">
        <f t="shared" si="111"/>
        <v>2</v>
      </c>
      <c r="F124" s="564">
        <f t="shared" si="111"/>
        <v>6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2</v>
      </c>
      <c r="AE124" s="547">
        <v>0</v>
      </c>
      <c r="AF124" s="548">
        <v>0</v>
      </c>
      <c r="AG124" s="547">
        <v>2</v>
      </c>
      <c r="AH124" s="548">
        <v>1</v>
      </c>
      <c r="AI124" s="547">
        <v>0</v>
      </c>
      <c r="AJ124" s="548">
        <v>3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9</v>
      </c>
      <c r="E126" s="563">
        <f>SUM(Q126+S126+U126+W126+Y126+AA126+AC126+AE126+AG126+AI126+AK126+AM126)</f>
        <v>5</v>
      </c>
      <c r="F126" s="564">
        <f>SUM(R126+T126+V126+X126+Z126+AB126+AD126+AF126+AH126+AJ126+AL126+AN126)</f>
        <v>4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1</v>
      </c>
      <c r="AE126" s="547">
        <v>0</v>
      </c>
      <c r="AF126" s="548">
        <v>0</v>
      </c>
      <c r="AG126" s="547">
        <v>0</v>
      </c>
      <c r="AH126" s="548">
        <v>0</v>
      </c>
      <c r="AI126" s="547">
        <v>1</v>
      </c>
      <c r="AJ126" s="548">
        <v>0</v>
      </c>
      <c r="AK126" s="547">
        <v>2</v>
      </c>
      <c r="AL126" s="548">
        <v>2</v>
      </c>
      <c r="AM126" s="547">
        <v>2</v>
      </c>
      <c r="AN126" s="549">
        <v>1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3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25</v>
      </c>
      <c r="E130" s="563">
        <f t="shared" si="114"/>
        <v>5</v>
      </c>
      <c r="F130" s="564">
        <f t="shared" si="115"/>
        <v>20</v>
      </c>
      <c r="G130" s="600">
        <v>1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1</v>
      </c>
      <c r="X130" s="548">
        <v>0</v>
      </c>
      <c r="Y130" s="547">
        <v>0</v>
      </c>
      <c r="Z130" s="548">
        <v>1</v>
      </c>
      <c r="AA130" s="547">
        <v>0</v>
      </c>
      <c r="AB130" s="548">
        <v>0</v>
      </c>
      <c r="AC130" s="547">
        <v>0</v>
      </c>
      <c r="AD130" s="548">
        <v>2</v>
      </c>
      <c r="AE130" s="547">
        <v>0</v>
      </c>
      <c r="AF130" s="548">
        <v>1</v>
      </c>
      <c r="AG130" s="547">
        <v>1</v>
      </c>
      <c r="AH130" s="548">
        <v>4</v>
      </c>
      <c r="AI130" s="547">
        <v>1</v>
      </c>
      <c r="AJ130" s="548">
        <v>4</v>
      </c>
      <c r="AK130" s="547">
        <v>1</v>
      </c>
      <c r="AL130" s="548">
        <v>6</v>
      </c>
      <c r="AM130" s="547">
        <v>0</v>
      </c>
      <c r="AN130" s="549">
        <v>2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42</v>
      </c>
      <c r="E131" s="563">
        <f t="shared" si="114"/>
        <v>11</v>
      </c>
      <c r="F131" s="564">
        <f t="shared" si="115"/>
        <v>31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1</v>
      </c>
      <c r="Z131" s="548">
        <v>2</v>
      </c>
      <c r="AA131" s="547">
        <v>1</v>
      </c>
      <c r="AB131" s="548">
        <v>1</v>
      </c>
      <c r="AC131" s="547">
        <v>1</v>
      </c>
      <c r="AD131" s="548">
        <v>3</v>
      </c>
      <c r="AE131" s="547">
        <v>2</v>
      </c>
      <c r="AF131" s="548">
        <v>4</v>
      </c>
      <c r="AG131" s="547">
        <v>2</v>
      </c>
      <c r="AH131" s="548">
        <v>7</v>
      </c>
      <c r="AI131" s="547">
        <v>1</v>
      </c>
      <c r="AJ131" s="548">
        <v>2</v>
      </c>
      <c r="AK131" s="547">
        <v>2</v>
      </c>
      <c r="AL131" s="548">
        <v>7</v>
      </c>
      <c r="AM131" s="547">
        <v>1</v>
      </c>
      <c r="AN131" s="549">
        <v>5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4</v>
      </c>
      <c r="E138" s="563">
        <f t="shared" si="114"/>
        <v>0</v>
      </c>
      <c r="F138" s="564">
        <f t="shared" si="115"/>
        <v>4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0</v>
      </c>
      <c r="AB138" s="548">
        <v>3</v>
      </c>
      <c r="AC138" s="547">
        <v>0</v>
      </c>
      <c r="AD138" s="548">
        <v>0</v>
      </c>
      <c r="AE138" s="547">
        <v>0</v>
      </c>
      <c r="AF138" s="548">
        <v>0</v>
      </c>
      <c r="AG138" s="547">
        <v>0</v>
      </c>
      <c r="AH138" s="548">
        <v>1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707" t="s">
        <v>4</v>
      </c>
      <c r="B143" s="1301"/>
      <c r="C143" s="1268"/>
      <c r="D143" s="1753">
        <f t="shared" si="101"/>
        <v>531</v>
      </c>
      <c r="E143" s="1179">
        <f t="shared" si="114"/>
        <v>203</v>
      </c>
      <c r="F143" s="1754">
        <f>SUM(H143+J143+L143+N143+P143+R143+T143+V143+X143+Z143+AB143+AD143+AF143+AH143+AJ143+AL143+AN143)</f>
        <v>328</v>
      </c>
      <c r="G143" s="1753">
        <f>SUM(G91:G103,G105:G109,G115:G117,G120,G128:G142)</f>
        <v>1</v>
      </c>
      <c r="H143" s="219">
        <f>SUM(H91:H103,H105:H109,H115:H117,H120,H128:H142)</f>
        <v>2</v>
      </c>
      <c r="I143" s="1753">
        <f>SUM(I91:I103,I105:I109,I115:I117,I120,I128:I142)</f>
        <v>1</v>
      </c>
      <c r="J143" s="220">
        <f>SUM(J91:J103,J105:J109,J115:J117,J120,J128:J142)</f>
        <v>0</v>
      </c>
      <c r="K143" s="1753">
        <f t="shared" ref="K143:P143" si="117">SUM(K91:K103,K105:K109,K115:K117,K119:K120,K128:K142)</f>
        <v>0</v>
      </c>
      <c r="L143" s="219">
        <f t="shared" si="117"/>
        <v>0</v>
      </c>
      <c r="M143" s="1755">
        <f t="shared" si="117"/>
        <v>0</v>
      </c>
      <c r="N143" s="222">
        <f t="shared" si="117"/>
        <v>2</v>
      </c>
      <c r="O143" s="1755">
        <f t="shared" si="117"/>
        <v>1</v>
      </c>
      <c r="P143" s="222">
        <f t="shared" si="117"/>
        <v>0</v>
      </c>
      <c r="Q143" s="1755">
        <f>SUM(Q91:Q103,Q105:Q117,Q119:Q121,Q126,Q128:Q142)</f>
        <v>1</v>
      </c>
      <c r="R143" s="1200">
        <f>SUM(R91:R103,R105:R117,R119:R121,R126,R128:R142)</f>
        <v>2</v>
      </c>
      <c r="S143" s="1755">
        <f t="shared" ref="S143:X143" si="118">SUM(S91:S103,S105:S121,S126,S128:S142)</f>
        <v>0</v>
      </c>
      <c r="T143" s="222">
        <f t="shared" si="118"/>
        <v>1</v>
      </c>
      <c r="U143" s="1755">
        <f t="shared" si="118"/>
        <v>6</v>
      </c>
      <c r="V143" s="222">
        <f t="shared" si="118"/>
        <v>9</v>
      </c>
      <c r="W143" s="1755">
        <f t="shared" si="118"/>
        <v>54</v>
      </c>
      <c r="X143" s="222">
        <f t="shared" si="118"/>
        <v>55</v>
      </c>
      <c r="Y143" s="1755">
        <f>SUM(Y91:Y142)</f>
        <v>45</v>
      </c>
      <c r="Z143" s="222">
        <f>SUM(Z91:Z142)</f>
        <v>38</v>
      </c>
      <c r="AA143" s="1755">
        <f t="shared" ref="AA143:AN143" si="119">SUM(AA91:AA104,AA106:AA112,AA114:AA142)</f>
        <v>25</v>
      </c>
      <c r="AB143" s="222">
        <f t="shared" si="119"/>
        <v>27</v>
      </c>
      <c r="AC143" s="1755">
        <f t="shared" si="119"/>
        <v>12</v>
      </c>
      <c r="AD143" s="222">
        <f t="shared" si="119"/>
        <v>44</v>
      </c>
      <c r="AE143" s="1755">
        <f t="shared" si="119"/>
        <v>5</v>
      </c>
      <c r="AF143" s="222">
        <f t="shared" si="119"/>
        <v>47</v>
      </c>
      <c r="AG143" s="1755">
        <f t="shared" si="119"/>
        <v>20</v>
      </c>
      <c r="AH143" s="222">
        <f t="shared" si="119"/>
        <v>36</v>
      </c>
      <c r="AI143" s="1755">
        <f t="shared" si="119"/>
        <v>7</v>
      </c>
      <c r="AJ143" s="222">
        <f t="shared" si="119"/>
        <v>18</v>
      </c>
      <c r="AK143" s="1755">
        <f t="shared" si="119"/>
        <v>13</v>
      </c>
      <c r="AL143" s="222">
        <f t="shared" si="119"/>
        <v>27</v>
      </c>
      <c r="AM143" s="1755">
        <f t="shared" si="119"/>
        <v>12</v>
      </c>
      <c r="AN143" s="222">
        <f t="shared" si="119"/>
        <v>20</v>
      </c>
      <c r="AO143" s="1756">
        <f>SUM(AO91:AO103,AO105:AO120,AO128:AO142,AO126)</f>
        <v>0</v>
      </c>
      <c r="AP143" s="1757">
        <f>SUM(AP91:AP142)</f>
        <v>3</v>
      </c>
      <c r="AQ143" s="1757">
        <f>SUM(AQ91:AQ142)</f>
        <v>0</v>
      </c>
      <c r="AR143" s="1757">
        <f>SUM(AR91:AR104,AR106:AR112,AR114:AR142)</f>
        <v>0</v>
      </c>
      <c r="AS143" s="1757">
        <f>SUM(AS91:AS142)</f>
        <v>87</v>
      </c>
      <c r="AT143" s="1757">
        <f t="shared" ref="AT143:AW143" si="120">SUM(AT91:AT142)</f>
        <v>5</v>
      </c>
      <c r="AU143" s="1757">
        <f t="shared" si="120"/>
        <v>0</v>
      </c>
      <c r="AV143" s="1757">
        <f t="shared" si="120"/>
        <v>0</v>
      </c>
      <c r="AW143" s="1757">
        <f t="shared" si="120"/>
        <v>0</v>
      </c>
      <c r="AX143" s="222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758" t="s">
        <v>184</v>
      </c>
      <c r="K145" s="1759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534"/>
      <c r="G146" s="1382"/>
      <c r="H146" s="1439"/>
      <c r="I146" s="1307"/>
      <c r="J146" s="1758"/>
      <c r="K146" s="1759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758"/>
      <c r="K147" s="1759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232">
        <f>SUM(C148:E148)</f>
        <v>0</v>
      </c>
      <c r="C148" s="699"/>
      <c r="D148" s="233"/>
      <c r="E148" s="234"/>
      <c r="F148" s="593"/>
      <c r="G148" s="233"/>
      <c r="H148" s="235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227</v>
      </c>
      <c r="C150" s="242"/>
      <c r="D150" s="602">
        <v>183</v>
      </c>
      <c r="E150" s="607">
        <v>44</v>
      </c>
      <c r="F150" s="604"/>
      <c r="G150" s="602">
        <v>96</v>
      </c>
      <c r="H150" s="240"/>
      <c r="I150" s="236">
        <f t="shared" si="122"/>
        <v>8</v>
      </c>
      <c r="J150" s="600">
        <v>4</v>
      </c>
      <c r="K150" s="607">
        <v>4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760" t="s">
        <v>4</v>
      </c>
      <c r="B158" s="1761">
        <f>SUM(B148:B157)</f>
        <v>227</v>
      </c>
      <c r="C158" s="1733">
        <f>SUM(C148:C157)</f>
        <v>0</v>
      </c>
      <c r="D158" s="1734">
        <f>SUM(D148:D157)</f>
        <v>183</v>
      </c>
      <c r="E158" s="1741">
        <f>SUM(E148:E157)</f>
        <v>44</v>
      </c>
      <c r="F158" s="1190">
        <f>SUM(F149,F150,F153,F155,F157)</f>
        <v>0</v>
      </c>
      <c r="G158" s="1734">
        <f>SUM(G148:G157)</f>
        <v>96</v>
      </c>
      <c r="H158" s="1743">
        <f>SUM(H148:H157)</f>
        <v>0</v>
      </c>
      <c r="I158" s="104">
        <f>SUM(I148:I157)</f>
        <v>8</v>
      </c>
      <c r="J158" s="1733">
        <f>SUM(J148:J157)</f>
        <v>4</v>
      </c>
      <c r="K158" s="1741">
        <f>SUM(K148:K157)</f>
        <v>4</v>
      </c>
      <c r="L158" s="1742" cm="1">
        <f t="array" ref="L158">SUM(L149:L150+L153+L155+L157)</f>
        <v>0</v>
      </c>
      <c r="M158" s="1734">
        <f>SUM(M148:M157)</f>
        <v>0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707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516"/>
      <c r="AQ160" s="1749" t="s">
        <v>121</v>
      </c>
      <c r="AR160" s="1750" t="s">
        <v>68</v>
      </c>
      <c r="AS160" s="1750" t="s">
        <v>8</v>
      </c>
      <c r="AT160" s="1750" t="s">
        <v>45</v>
      </c>
      <c r="AU160" s="1751" t="s">
        <v>125</v>
      </c>
      <c r="AV160" s="1751" t="s">
        <v>12</v>
      </c>
      <c r="AW160" s="1751" t="s">
        <v>13</v>
      </c>
      <c r="AX160" s="1367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752" t="s">
        <v>14</v>
      </c>
      <c r="H161" s="1310"/>
      <c r="I161" s="1707" t="s">
        <v>15</v>
      </c>
      <c r="J161" s="1268"/>
      <c r="K161" s="1301" t="s">
        <v>16</v>
      </c>
      <c r="L161" s="1268"/>
      <c r="M161" s="1707" t="s">
        <v>17</v>
      </c>
      <c r="N161" s="1268"/>
      <c r="O161" s="1707" t="s">
        <v>18</v>
      </c>
      <c r="P161" s="1268"/>
      <c r="Q161" s="1707" t="s">
        <v>19</v>
      </c>
      <c r="R161" s="1268"/>
      <c r="S161" s="1707" t="s">
        <v>20</v>
      </c>
      <c r="T161" s="1268"/>
      <c r="U161" s="1707" t="s">
        <v>21</v>
      </c>
      <c r="V161" s="1268"/>
      <c r="W161" s="1707" t="s">
        <v>22</v>
      </c>
      <c r="X161" s="1268"/>
      <c r="Y161" s="1707" t="s">
        <v>23</v>
      </c>
      <c r="Z161" s="1285"/>
      <c r="AA161" s="1707" t="s">
        <v>24</v>
      </c>
      <c r="AB161" s="1285"/>
      <c r="AC161" s="1707" t="s">
        <v>25</v>
      </c>
      <c r="AD161" s="1285"/>
      <c r="AE161" s="1707" t="s">
        <v>26</v>
      </c>
      <c r="AF161" s="1285"/>
      <c r="AG161" s="1707" t="s">
        <v>27</v>
      </c>
      <c r="AH161" s="1285"/>
      <c r="AI161" s="1707" t="s">
        <v>28</v>
      </c>
      <c r="AJ161" s="1285"/>
      <c r="AK161" s="1707" t="s">
        <v>29</v>
      </c>
      <c r="AL161" s="1285"/>
      <c r="AM161" s="1707" t="s">
        <v>30</v>
      </c>
      <c r="AN161" s="1285"/>
      <c r="AO161" s="1707" t="s">
        <v>31</v>
      </c>
      <c r="AP161" s="1529"/>
      <c r="AQ161" s="1749"/>
      <c r="AR161" s="1750"/>
      <c r="AS161" s="1750"/>
      <c r="AT161" s="1750"/>
      <c r="AU161" s="1751"/>
      <c r="AV161" s="1751"/>
      <c r="AW161" s="1751"/>
      <c r="AX161" s="1367"/>
    </row>
    <row r="162" spans="1:100" ht="15" customHeight="1" x14ac:dyDescent="0.25">
      <c r="A162" s="1357"/>
      <c r="B162" s="1358"/>
      <c r="C162" s="1338"/>
      <c r="D162" s="1255" t="s">
        <v>190</v>
      </c>
      <c r="E162" s="1173" t="s">
        <v>33</v>
      </c>
      <c r="F162" s="12" t="s">
        <v>34</v>
      </c>
      <c r="G162" s="1255" t="s">
        <v>33</v>
      </c>
      <c r="H162" s="12" t="s">
        <v>34</v>
      </c>
      <c r="I162" s="1255" t="s">
        <v>33</v>
      </c>
      <c r="J162" s="12" t="s">
        <v>34</v>
      </c>
      <c r="K162" s="1255" t="s">
        <v>33</v>
      </c>
      <c r="L162" s="12" t="s">
        <v>34</v>
      </c>
      <c r="M162" s="1255" t="s">
        <v>33</v>
      </c>
      <c r="N162" s="12" t="s">
        <v>34</v>
      </c>
      <c r="O162" s="1255" t="s">
        <v>33</v>
      </c>
      <c r="P162" s="12" t="s">
        <v>34</v>
      </c>
      <c r="Q162" s="1255" t="s">
        <v>33</v>
      </c>
      <c r="R162" s="12" t="s">
        <v>34</v>
      </c>
      <c r="S162" s="1255" t="s">
        <v>33</v>
      </c>
      <c r="T162" s="12" t="s">
        <v>34</v>
      </c>
      <c r="U162" s="1255" t="s">
        <v>33</v>
      </c>
      <c r="V162" s="12" t="s">
        <v>34</v>
      </c>
      <c r="W162" s="1255" t="s">
        <v>33</v>
      </c>
      <c r="X162" s="12" t="s">
        <v>34</v>
      </c>
      <c r="Y162" s="1255" t="s">
        <v>33</v>
      </c>
      <c r="Z162" s="12" t="s">
        <v>34</v>
      </c>
      <c r="AA162" s="1255" t="s">
        <v>33</v>
      </c>
      <c r="AB162" s="12" t="s">
        <v>34</v>
      </c>
      <c r="AC162" s="1255" t="s">
        <v>33</v>
      </c>
      <c r="AD162" s="12" t="s">
        <v>34</v>
      </c>
      <c r="AE162" s="1255" t="s">
        <v>33</v>
      </c>
      <c r="AF162" s="12" t="s">
        <v>34</v>
      </c>
      <c r="AG162" s="1255" t="s">
        <v>33</v>
      </c>
      <c r="AH162" s="12" t="s">
        <v>34</v>
      </c>
      <c r="AI162" s="1255" t="s">
        <v>33</v>
      </c>
      <c r="AJ162" s="12" t="s">
        <v>34</v>
      </c>
      <c r="AK162" s="1255" t="s">
        <v>33</v>
      </c>
      <c r="AL162" s="12" t="s">
        <v>34</v>
      </c>
      <c r="AM162" s="1255" t="s">
        <v>33</v>
      </c>
      <c r="AN162" s="12" t="s">
        <v>34</v>
      </c>
      <c r="AO162" s="1255" t="s">
        <v>33</v>
      </c>
      <c r="AP162" s="722" t="s">
        <v>34</v>
      </c>
      <c r="AQ162" s="1749"/>
      <c r="AR162" s="1750"/>
      <c r="AS162" s="1750"/>
      <c r="AT162" s="1750"/>
      <c r="AU162" s="1751"/>
      <c r="AV162" s="1751"/>
      <c r="AW162" s="1751"/>
      <c r="AX162" s="1367"/>
    </row>
    <row r="163" spans="1:100" ht="15" customHeight="1" x14ac:dyDescent="0.25">
      <c r="A163" s="1526" t="s">
        <v>191</v>
      </c>
      <c r="B163" s="1762"/>
      <c r="C163" s="1528"/>
      <c r="D163" s="651">
        <f>E163+F163</f>
        <v>246</v>
      </c>
      <c r="E163" s="651">
        <f>SUM(G163+I163+K163+M163+O163+Q163+S163+U163+W163+Y163+AA163+AC163+AE163+AG163+AI163+AK163+AM163+AO163)</f>
        <v>91</v>
      </c>
      <c r="F163" s="45">
        <f>SUM(H163+J163+L163+N163+P163+R163+T163+V163+X163+Z163+AB163+AD163+AF163+AH163+AJ163+AL163+AN163+AP163)</f>
        <v>155</v>
      </c>
      <c r="G163" s="689">
        <v>0</v>
      </c>
      <c r="H163" s="47">
        <v>0</v>
      </c>
      <c r="I163" s="647">
        <v>0</v>
      </c>
      <c r="J163" s="47">
        <v>2</v>
      </c>
      <c r="K163" s="647">
        <v>3</v>
      </c>
      <c r="L163" s="47">
        <v>0</v>
      </c>
      <c r="M163" s="647">
        <v>6</v>
      </c>
      <c r="N163" s="47">
        <v>5</v>
      </c>
      <c r="O163" s="52">
        <v>2</v>
      </c>
      <c r="P163" s="47">
        <v>0</v>
      </c>
      <c r="Q163" s="52">
        <v>0</v>
      </c>
      <c r="R163" s="47">
        <v>2</v>
      </c>
      <c r="S163" s="52">
        <v>0</v>
      </c>
      <c r="T163" s="47">
        <v>6</v>
      </c>
      <c r="U163" s="647">
        <v>0</v>
      </c>
      <c r="V163" s="47">
        <v>2</v>
      </c>
      <c r="W163" s="647">
        <v>7</v>
      </c>
      <c r="X163" s="47">
        <v>2</v>
      </c>
      <c r="Y163" s="647">
        <v>21</v>
      </c>
      <c r="Z163" s="47">
        <v>8</v>
      </c>
      <c r="AA163" s="647">
        <v>4</v>
      </c>
      <c r="AB163" s="47">
        <v>4</v>
      </c>
      <c r="AC163" s="647">
        <v>0</v>
      </c>
      <c r="AD163" s="47">
        <v>0</v>
      </c>
      <c r="AE163" s="647">
        <v>0</v>
      </c>
      <c r="AF163" s="47">
        <v>10</v>
      </c>
      <c r="AG163" s="647">
        <v>21</v>
      </c>
      <c r="AH163" s="47">
        <v>21</v>
      </c>
      <c r="AI163" s="647">
        <v>7</v>
      </c>
      <c r="AJ163" s="47">
        <v>50</v>
      </c>
      <c r="AK163" s="647">
        <v>17</v>
      </c>
      <c r="AL163" s="47">
        <v>10</v>
      </c>
      <c r="AM163" s="647">
        <v>2</v>
      </c>
      <c r="AN163" s="47">
        <v>18</v>
      </c>
      <c r="AO163" s="647">
        <v>1</v>
      </c>
      <c r="AP163" s="50">
        <v>15</v>
      </c>
      <c r="AQ163" s="691">
        <v>0</v>
      </c>
      <c r="AR163" s="22">
        <v>0</v>
      </c>
      <c r="AS163" s="22">
        <v>0</v>
      </c>
      <c r="AT163" s="22">
        <v>0</v>
      </c>
      <c r="AU163" s="22">
        <v>1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52</v>
      </c>
      <c r="E164" s="563">
        <f t="shared" ref="E164:E173" si="130">SUM(G164+I164+K164+M164+O164+Q164+S164+U164+W164+Y164+AA164+AC164+AE164+AG164+AI164+AK164+AM164+AO164)</f>
        <v>26</v>
      </c>
      <c r="F164" s="564">
        <f t="shared" ref="F164:F173" si="131">SUM(H164+J164+L164+N164+P164+R164+T164+V164+X164+Z164+AB164+AD164+AF164+AH164+AJ164+AL164+AN164+AP164)</f>
        <v>26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8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22</v>
      </c>
      <c r="Z164" s="548">
        <v>2</v>
      </c>
      <c r="AA164" s="547">
        <v>4</v>
      </c>
      <c r="AB164" s="548">
        <v>4</v>
      </c>
      <c r="AC164" s="547">
        <v>0</v>
      </c>
      <c r="AD164" s="548">
        <v>0</v>
      </c>
      <c r="AE164" s="547">
        <v>0</v>
      </c>
      <c r="AF164" s="548">
        <v>4</v>
      </c>
      <c r="AG164" s="547">
        <v>0</v>
      </c>
      <c r="AH164" s="548">
        <v>4</v>
      </c>
      <c r="AI164" s="547">
        <v>0</v>
      </c>
      <c r="AJ164" s="548">
        <v>0</v>
      </c>
      <c r="AK164" s="547">
        <v>0</v>
      </c>
      <c r="AL164" s="548">
        <v>4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26</v>
      </c>
      <c r="E166" s="563">
        <f t="shared" si="130"/>
        <v>13</v>
      </c>
      <c r="F166" s="564">
        <f t="shared" si="131"/>
        <v>13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0</v>
      </c>
      <c r="W166" s="547">
        <v>2</v>
      </c>
      <c r="X166" s="548">
        <v>0</v>
      </c>
      <c r="Y166" s="547">
        <v>10</v>
      </c>
      <c r="Z166" s="548">
        <v>6</v>
      </c>
      <c r="AA166" s="547">
        <v>1</v>
      </c>
      <c r="AB166" s="548">
        <v>6</v>
      </c>
      <c r="AC166" s="547">
        <v>0</v>
      </c>
      <c r="AD166" s="548">
        <v>1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81</v>
      </c>
      <c r="E167" s="563">
        <f t="shared" si="130"/>
        <v>34</v>
      </c>
      <c r="F167" s="564">
        <f t="shared" si="131"/>
        <v>47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0</v>
      </c>
      <c r="S167" s="559">
        <v>0</v>
      </c>
      <c r="T167" s="548">
        <v>0</v>
      </c>
      <c r="U167" s="547">
        <v>0</v>
      </c>
      <c r="V167" s="548">
        <v>0</v>
      </c>
      <c r="W167" s="547">
        <v>5</v>
      </c>
      <c r="X167" s="548">
        <v>0</v>
      </c>
      <c r="Y167" s="547">
        <v>18</v>
      </c>
      <c r="Z167" s="548">
        <v>12</v>
      </c>
      <c r="AA167" s="547">
        <v>4</v>
      </c>
      <c r="AB167" s="548">
        <v>16</v>
      </c>
      <c r="AC167" s="547">
        <v>1</v>
      </c>
      <c r="AD167" s="548">
        <v>5</v>
      </c>
      <c r="AE167" s="547">
        <v>0</v>
      </c>
      <c r="AF167" s="548">
        <v>4</v>
      </c>
      <c r="AG167" s="547">
        <v>1</v>
      </c>
      <c r="AH167" s="548">
        <v>4</v>
      </c>
      <c r="AI167" s="547">
        <v>1</v>
      </c>
      <c r="AJ167" s="548">
        <v>3</v>
      </c>
      <c r="AK167" s="547">
        <v>1</v>
      </c>
      <c r="AL167" s="548">
        <v>0</v>
      </c>
      <c r="AM167" s="547">
        <v>3</v>
      </c>
      <c r="AN167" s="548">
        <v>3</v>
      </c>
      <c r="AO167" s="547">
        <v>0</v>
      </c>
      <c r="AP167" s="549">
        <v>0</v>
      </c>
      <c r="AQ167" s="550">
        <v>0</v>
      </c>
      <c r="AR167" s="22">
        <v>0</v>
      </c>
      <c r="AS167" s="22">
        <v>0</v>
      </c>
      <c r="AT167" s="22">
        <v>0</v>
      </c>
      <c r="AU167" s="22">
        <v>1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1</v>
      </c>
      <c r="E168" s="563">
        <f t="shared" si="130"/>
        <v>1</v>
      </c>
      <c r="F168" s="564">
        <f t="shared" si="131"/>
        <v>0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1</v>
      </c>
      <c r="X168" s="548">
        <v>0</v>
      </c>
      <c r="Y168" s="547">
        <v>0</v>
      </c>
      <c r="Z168" s="548">
        <v>0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83</v>
      </c>
      <c r="E169" s="563">
        <f t="shared" si="130"/>
        <v>38</v>
      </c>
      <c r="F169" s="564">
        <f t="shared" si="131"/>
        <v>45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0</v>
      </c>
      <c r="Y169" s="547">
        <v>14</v>
      </c>
      <c r="Z169" s="548">
        <v>15</v>
      </c>
      <c r="AA169" s="547">
        <v>8</v>
      </c>
      <c r="AB169" s="548">
        <v>14</v>
      </c>
      <c r="AC169" s="547">
        <v>8</v>
      </c>
      <c r="AD169" s="548">
        <v>5</v>
      </c>
      <c r="AE169" s="547">
        <v>5</v>
      </c>
      <c r="AF169" s="548">
        <v>0</v>
      </c>
      <c r="AG169" s="547">
        <v>0</v>
      </c>
      <c r="AH169" s="548">
        <v>0</v>
      </c>
      <c r="AI169" s="547">
        <v>1</v>
      </c>
      <c r="AJ169" s="548">
        <v>6</v>
      </c>
      <c r="AK169" s="547">
        <v>2</v>
      </c>
      <c r="AL169" s="548">
        <v>2</v>
      </c>
      <c r="AM169" s="547">
        <v>0</v>
      </c>
      <c r="AN169" s="548">
        <v>3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11</v>
      </c>
      <c r="E170" s="563">
        <f t="shared" si="130"/>
        <v>2</v>
      </c>
      <c r="F170" s="564">
        <f t="shared" si="131"/>
        <v>9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2</v>
      </c>
      <c r="Z170" s="548">
        <v>5</v>
      </c>
      <c r="AA170" s="547">
        <v>0</v>
      </c>
      <c r="AB170" s="548">
        <v>2</v>
      </c>
      <c r="AC170" s="547">
        <v>0</v>
      </c>
      <c r="AD170" s="548">
        <v>2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707" t="s">
        <v>4</v>
      </c>
      <c r="B174" s="1301"/>
      <c r="C174" s="1268"/>
      <c r="D174" s="1753">
        <f t="shared" ref="D174:AX174" si="140">SUM(D163:D173)</f>
        <v>500</v>
      </c>
      <c r="E174" s="1204">
        <f t="shared" si="140"/>
        <v>205</v>
      </c>
      <c r="F174" s="222">
        <f t="shared" si="140"/>
        <v>295</v>
      </c>
      <c r="G174" s="1755">
        <f t="shared" si="140"/>
        <v>0</v>
      </c>
      <c r="H174" s="222">
        <f t="shared" si="140"/>
        <v>0</v>
      </c>
      <c r="I174" s="1755">
        <f t="shared" si="140"/>
        <v>0</v>
      </c>
      <c r="J174" s="222">
        <f t="shared" si="140"/>
        <v>2</v>
      </c>
      <c r="K174" s="1755">
        <f t="shared" si="140"/>
        <v>3</v>
      </c>
      <c r="L174" s="222">
        <f>SUM(L163:L173)</f>
        <v>0</v>
      </c>
      <c r="M174" s="1755">
        <f t="shared" si="140"/>
        <v>6</v>
      </c>
      <c r="N174" s="222">
        <f t="shared" si="140"/>
        <v>5</v>
      </c>
      <c r="O174" s="1755">
        <f t="shared" si="140"/>
        <v>2</v>
      </c>
      <c r="P174" s="222">
        <f t="shared" si="140"/>
        <v>0</v>
      </c>
      <c r="Q174" s="1755">
        <f t="shared" si="140"/>
        <v>0</v>
      </c>
      <c r="R174" s="222">
        <f t="shared" si="140"/>
        <v>10</v>
      </c>
      <c r="S174" s="1755">
        <f t="shared" si="140"/>
        <v>0</v>
      </c>
      <c r="T174" s="222">
        <f t="shared" si="140"/>
        <v>6</v>
      </c>
      <c r="U174" s="1755">
        <f t="shared" si="140"/>
        <v>0</v>
      </c>
      <c r="V174" s="222">
        <f t="shared" si="140"/>
        <v>2</v>
      </c>
      <c r="W174" s="1755">
        <f t="shared" si="140"/>
        <v>15</v>
      </c>
      <c r="X174" s="222">
        <f t="shared" si="140"/>
        <v>2</v>
      </c>
      <c r="Y174" s="1755">
        <f t="shared" si="140"/>
        <v>87</v>
      </c>
      <c r="Z174" s="222">
        <f t="shared" si="140"/>
        <v>48</v>
      </c>
      <c r="AA174" s="1755">
        <f t="shared" si="140"/>
        <v>21</v>
      </c>
      <c r="AB174" s="222">
        <f t="shared" si="140"/>
        <v>46</v>
      </c>
      <c r="AC174" s="1755">
        <f t="shared" si="140"/>
        <v>9</v>
      </c>
      <c r="AD174" s="222">
        <f t="shared" si="140"/>
        <v>13</v>
      </c>
      <c r="AE174" s="1755">
        <f t="shared" si="140"/>
        <v>5</v>
      </c>
      <c r="AF174" s="222">
        <f t="shared" si="140"/>
        <v>18</v>
      </c>
      <c r="AG174" s="1755">
        <f t="shared" si="140"/>
        <v>22</v>
      </c>
      <c r="AH174" s="222">
        <f t="shared" si="140"/>
        <v>29</v>
      </c>
      <c r="AI174" s="1755">
        <f t="shared" si="140"/>
        <v>9</v>
      </c>
      <c r="AJ174" s="222">
        <f t="shared" si="140"/>
        <v>59</v>
      </c>
      <c r="AK174" s="1755">
        <f t="shared" si="140"/>
        <v>20</v>
      </c>
      <c r="AL174" s="222">
        <f t="shared" si="140"/>
        <v>16</v>
      </c>
      <c r="AM174" s="1755">
        <f t="shared" si="140"/>
        <v>5</v>
      </c>
      <c r="AN174" s="222">
        <f t="shared" si="140"/>
        <v>24</v>
      </c>
      <c r="AO174" s="1755">
        <f t="shared" si="140"/>
        <v>1</v>
      </c>
      <c r="AP174" s="755">
        <f t="shared" si="140"/>
        <v>15</v>
      </c>
      <c r="AQ174" s="1756">
        <f t="shared" si="140"/>
        <v>0</v>
      </c>
      <c r="AR174" s="1757">
        <f t="shared" si="140"/>
        <v>0</v>
      </c>
      <c r="AS174" s="1757">
        <f t="shared" si="140"/>
        <v>0</v>
      </c>
      <c r="AT174" s="1763">
        <f t="shared" si="140"/>
        <v>0</v>
      </c>
      <c r="AU174" s="1763">
        <f t="shared" si="140"/>
        <v>2</v>
      </c>
      <c r="AV174" s="1763">
        <f t="shared" si="140"/>
        <v>0</v>
      </c>
      <c r="AW174" s="1763">
        <f t="shared" si="140"/>
        <v>0</v>
      </c>
      <c r="AX174" s="260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707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751" t="s">
        <v>12</v>
      </c>
      <c r="AT176" s="1751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752" t="s">
        <v>14</v>
      </c>
      <c r="H177" s="1310"/>
      <c r="I177" s="1707" t="s">
        <v>15</v>
      </c>
      <c r="J177" s="1268"/>
      <c r="K177" s="1301" t="s">
        <v>16</v>
      </c>
      <c r="L177" s="1268"/>
      <c r="M177" s="1707" t="s">
        <v>17</v>
      </c>
      <c r="N177" s="1268"/>
      <c r="O177" s="1707" t="s">
        <v>18</v>
      </c>
      <c r="P177" s="1268"/>
      <c r="Q177" s="1707" t="s">
        <v>19</v>
      </c>
      <c r="R177" s="1268"/>
      <c r="S177" s="1707" t="s">
        <v>20</v>
      </c>
      <c r="T177" s="1268"/>
      <c r="U177" s="1707" t="s">
        <v>21</v>
      </c>
      <c r="V177" s="1268"/>
      <c r="W177" s="1707" t="s">
        <v>22</v>
      </c>
      <c r="X177" s="1268"/>
      <c r="Y177" s="1707" t="s">
        <v>23</v>
      </c>
      <c r="Z177" s="1285"/>
      <c r="AA177" s="1707" t="s">
        <v>24</v>
      </c>
      <c r="AB177" s="1285"/>
      <c r="AC177" s="1764" t="s">
        <v>25</v>
      </c>
      <c r="AD177" s="1415"/>
      <c r="AE177" s="1764" t="s">
        <v>26</v>
      </c>
      <c r="AF177" s="1415"/>
      <c r="AG177" s="1764" t="s">
        <v>27</v>
      </c>
      <c r="AH177" s="1415"/>
      <c r="AI177" s="1764" t="s">
        <v>28</v>
      </c>
      <c r="AJ177" s="1415"/>
      <c r="AK177" s="1707" t="s">
        <v>29</v>
      </c>
      <c r="AL177" s="1285"/>
      <c r="AM177" s="1707" t="s">
        <v>30</v>
      </c>
      <c r="AN177" s="1285"/>
      <c r="AO177" s="1707" t="s">
        <v>31</v>
      </c>
      <c r="AP177" s="1285"/>
      <c r="AQ177" s="1304"/>
      <c r="AR177" s="1398"/>
      <c r="AS177" s="1751"/>
      <c r="AT177" s="1751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747" t="s">
        <v>32</v>
      </c>
      <c r="E178" s="1175" t="s">
        <v>33</v>
      </c>
      <c r="F178" s="12" t="s">
        <v>34</v>
      </c>
      <c r="G178" s="1173" t="s">
        <v>33</v>
      </c>
      <c r="H178" s="1765" t="s">
        <v>34</v>
      </c>
      <c r="I178" s="1173" t="s">
        <v>33</v>
      </c>
      <c r="J178" s="1765" t="s">
        <v>34</v>
      </c>
      <c r="K178" s="1173" t="s">
        <v>33</v>
      </c>
      <c r="L178" s="1765" t="s">
        <v>34</v>
      </c>
      <c r="M178" s="1173" t="s">
        <v>33</v>
      </c>
      <c r="N178" s="1765" t="s">
        <v>34</v>
      </c>
      <c r="O178" s="1173" t="s">
        <v>33</v>
      </c>
      <c r="P178" s="1765" t="s">
        <v>34</v>
      </c>
      <c r="Q178" s="1173" t="s">
        <v>33</v>
      </c>
      <c r="R178" s="12" t="s">
        <v>34</v>
      </c>
      <c r="S178" s="1255" t="s">
        <v>33</v>
      </c>
      <c r="T178" s="12" t="s">
        <v>34</v>
      </c>
      <c r="U178" s="1255" t="s">
        <v>33</v>
      </c>
      <c r="V178" s="12" t="s">
        <v>34</v>
      </c>
      <c r="W178" s="1255" t="s">
        <v>33</v>
      </c>
      <c r="X178" s="12" t="s">
        <v>34</v>
      </c>
      <c r="Y178" s="1255" t="s">
        <v>33</v>
      </c>
      <c r="Z178" s="12" t="s">
        <v>34</v>
      </c>
      <c r="AA178" s="1255" t="s">
        <v>33</v>
      </c>
      <c r="AB178" s="12" t="s">
        <v>34</v>
      </c>
      <c r="AC178" s="1255" t="s">
        <v>33</v>
      </c>
      <c r="AD178" s="12" t="s">
        <v>34</v>
      </c>
      <c r="AE178" s="1255" t="s">
        <v>33</v>
      </c>
      <c r="AF178" s="12" t="s">
        <v>34</v>
      </c>
      <c r="AG178" s="1255" t="s">
        <v>33</v>
      </c>
      <c r="AH178" s="12" t="s">
        <v>34</v>
      </c>
      <c r="AI178" s="1255" t="s">
        <v>33</v>
      </c>
      <c r="AJ178" s="12" t="s">
        <v>34</v>
      </c>
      <c r="AK178" s="1255" t="s">
        <v>33</v>
      </c>
      <c r="AL178" s="12" t="s">
        <v>34</v>
      </c>
      <c r="AM178" s="1255" t="s">
        <v>33</v>
      </c>
      <c r="AN178" s="12" t="s">
        <v>34</v>
      </c>
      <c r="AO178" s="1255" t="s">
        <v>33</v>
      </c>
      <c r="AP178" s="12" t="s">
        <v>34</v>
      </c>
      <c r="AQ178" s="1305"/>
      <c r="AR178" s="1399"/>
      <c r="AS178" s="1751"/>
      <c r="AT178" s="1751"/>
      <c r="AU178" s="1345"/>
      <c r="AV178" s="1345"/>
      <c r="AW178" s="1345"/>
      <c r="AX178" s="1417"/>
    </row>
    <row r="179" spans="1:100" ht="15" customHeight="1" x14ac:dyDescent="0.25">
      <c r="A179" s="1322" t="s">
        <v>206</v>
      </c>
      <c r="B179" s="1522" t="s">
        <v>207</v>
      </c>
      <c r="C179" s="1523"/>
      <c r="D179" s="701">
        <f t="shared" ref="D179:D189" si="141">SUM(F179)</f>
        <v>0</v>
      </c>
      <c r="E179" s="654"/>
      <c r="F179" s="267">
        <f t="shared" ref="F179:F191" si="142">SUM(AD179+AF179+AH179+AJ179+AL179+AN179+AP179)</f>
        <v>0</v>
      </c>
      <c r="G179" s="655"/>
      <c r="H179" s="269"/>
      <c r="I179" s="655"/>
      <c r="J179" s="269"/>
      <c r="K179" s="655"/>
      <c r="L179" s="269"/>
      <c r="M179" s="655"/>
      <c r="N179" s="269"/>
      <c r="O179" s="655"/>
      <c r="P179" s="269"/>
      <c r="Q179" s="655"/>
      <c r="R179" s="269"/>
      <c r="S179" s="655"/>
      <c r="T179" s="269"/>
      <c r="U179" s="655"/>
      <c r="V179" s="269"/>
      <c r="W179" s="655"/>
      <c r="X179" s="269"/>
      <c r="Y179" s="655"/>
      <c r="Z179" s="269"/>
      <c r="AA179" s="655"/>
      <c r="AB179" s="269"/>
      <c r="AC179" s="656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322" t="s">
        <v>208</v>
      </c>
      <c r="C183" s="1747" t="s">
        <v>4</v>
      </c>
      <c r="D183" s="1766">
        <f t="shared" si="141"/>
        <v>0</v>
      </c>
      <c r="E183" s="1208"/>
      <c r="F183" s="260">
        <f t="shared" si="142"/>
        <v>0</v>
      </c>
      <c r="G183" s="1209"/>
      <c r="H183" s="1767"/>
      <c r="I183" s="1209"/>
      <c r="J183" s="1767"/>
      <c r="K183" s="1209"/>
      <c r="L183" s="1767"/>
      <c r="M183" s="1209"/>
      <c r="N183" s="1767"/>
      <c r="O183" s="1209"/>
      <c r="P183" s="1767"/>
      <c r="Q183" s="1209"/>
      <c r="R183" s="1767"/>
      <c r="S183" s="1209"/>
      <c r="T183" s="1767"/>
      <c r="U183" s="1209"/>
      <c r="V183" s="1767"/>
      <c r="W183" s="1209"/>
      <c r="X183" s="1767"/>
      <c r="Y183" s="1209"/>
      <c r="Z183" s="1767"/>
      <c r="AA183" s="1209"/>
      <c r="AB183" s="1767"/>
      <c r="AC183" s="1211"/>
      <c r="AD183" s="1754">
        <f>SUM(AD184:AD189)</f>
        <v>0</v>
      </c>
      <c r="AE183" s="1768"/>
      <c r="AF183" s="1754">
        <f>SUM(AF184:AF189)</f>
        <v>0</v>
      </c>
      <c r="AG183" s="1768"/>
      <c r="AH183" s="1754">
        <f>SUM(AH184:AH189)</f>
        <v>0</v>
      </c>
      <c r="AI183" s="1768"/>
      <c r="AJ183" s="1754">
        <f>SUM(AJ184:AJ189)</f>
        <v>0</v>
      </c>
      <c r="AK183" s="1768"/>
      <c r="AL183" s="1754">
        <f>SUM(AL184:AL189)</f>
        <v>0</v>
      </c>
      <c r="AM183" s="1768"/>
      <c r="AN183" s="1754">
        <f>SUM(AN184:AN189)</f>
        <v>0</v>
      </c>
      <c r="AO183" s="1768"/>
      <c r="AP183" s="1754">
        <f t="shared" ref="AP183:AX183" si="152">SUM(AP184:AP189)</f>
        <v>0</v>
      </c>
      <c r="AQ183" s="1769">
        <f t="shared" si="152"/>
        <v>0</v>
      </c>
      <c r="AR183" s="1770">
        <f t="shared" si="152"/>
        <v>0</v>
      </c>
      <c r="AS183" s="1770">
        <f t="shared" si="152"/>
        <v>0</v>
      </c>
      <c r="AT183" s="1770">
        <f t="shared" si="152"/>
        <v>0</v>
      </c>
      <c r="AU183" s="1770">
        <f t="shared" si="152"/>
        <v>0</v>
      </c>
      <c r="AV183" s="1770">
        <f t="shared" si="152"/>
        <v>0</v>
      </c>
      <c r="AW183" s="1770">
        <f t="shared" si="152"/>
        <v>0</v>
      </c>
      <c r="AX183" s="61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300"/>
      <c r="H191" s="301"/>
      <c r="I191" s="300"/>
      <c r="J191" s="301"/>
      <c r="K191" s="300"/>
      <c r="L191" s="301"/>
      <c r="M191" s="300"/>
      <c r="N191" s="301"/>
      <c r="O191" s="300"/>
      <c r="P191" s="301"/>
      <c r="Q191" s="300"/>
      <c r="R191" s="301"/>
      <c r="S191" s="300"/>
      <c r="T191" s="301"/>
      <c r="U191" s="300"/>
      <c r="V191" s="301"/>
      <c r="W191" s="300"/>
      <c r="X191" s="301"/>
      <c r="Y191" s="300"/>
      <c r="Z191" s="301"/>
      <c r="AA191" s="300"/>
      <c r="AB191" s="302"/>
      <c r="AC191" s="303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322" t="s">
        <v>217</v>
      </c>
      <c r="B192" s="1409" t="s">
        <v>103</v>
      </c>
      <c r="C192" s="1410"/>
      <c r="D192" s="701">
        <f t="shared" ref="D192:D200" si="164">SUM(E192)</f>
        <v>0</v>
      </c>
      <c r="E192" s="650">
        <f>SUM(AC192+AE192+AG192+AI192+AK192+AM192+AO192)</f>
        <v>0</v>
      </c>
      <c r="F192" s="658"/>
      <c r="G192" s="703"/>
      <c r="H192" s="269"/>
      <c r="I192" s="655"/>
      <c r="J192" s="307"/>
      <c r="K192" s="655"/>
      <c r="L192" s="269"/>
      <c r="M192" s="655"/>
      <c r="N192" s="307"/>
      <c r="O192" s="655"/>
      <c r="P192" s="269"/>
      <c r="Q192" s="655"/>
      <c r="R192" s="307"/>
      <c r="S192" s="655"/>
      <c r="T192" s="269"/>
      <c r="U192" s="655"/>
      <c r="V192" s="307"/>
      <c r="W192" s="655"/>
      <c r="X192" s="269"/>
      <c r="Y192" s="655"/>
      <c r="Z192" s="307"/>
      <c r="AA192" s="655"/>
      <c r="AB192" s="307"/>
      <c r="AC192" s="689"/>
      <c r="AD192" s="664"/>
      <c r="AE192" s="689"/>
      <c r="AF192" s="664"/>
      <c r="AG192" s="689"/>
      <c r="AH192" s="664"/>
      <c r="AI192" s="689"/>
      <c r="AJ192" s="664"/>
      <c r="AK192" s="689"/>
      <c r="AL192" s="664"/>
      <c r="AM192" s="704"/>
      <c r="AN192" s="705"/>
      <c r="AO192" s="706"/>
      <c r="AP192" s="664"/>
      <c r="AQ192" s="691"/>
      <c r="AR192" s="52"/>
      <c r="AS192" s="52"/>
      <c r="AT192" s="52"/>
      <c r="AU192" s="52"/>
      <c r="AV192" s="272"/>
      <c r="AW192" s="52"/>
      <c r="AX192" s="660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1152" t="s">
        <v>4</v>
      </c>
      <c r="D196" s="1153">
        <f>SUM(E196)</f>
        <v>0</v>
      </c>
      <c r="E196" s="1154">
        <f t="shared" si="165"/>
        <v>0</v>
      </c>
      <c r="F196" s="1155"/>
      <c r="G196" s="1156"/>
      <c r="H196" s="1157"/>
      <c r="I196" s="1158"/>
      <c r="J196" s="1159"/>
      <c r="K196" s="1158"/>
      <c r="L196" s="1157"/>
      <c r="M196" s="1158"/>
      <c r="N196" s="1159"/>
      <c r="O196" s="1158"/>
      <c r="P196" s="1157"/>
      <c r="Q196" s="1158"/>
      <c r="R196" s="1159"/>
      <c r="S196" s="1158"/>
      <c r="T196" s="1157"/>
      <c r="U196" s="1158"/>
      <c r="V196" s="1159"/>
      <c r="W196" s="1158"/>
      <c r="X196" s="1157"/>
      <c r="Y196" s="1158"/>
      <c r="Z196" s="1159"/>
      <c r="AA196" s="1158"/>
      <c r="AB196" s="1159"/>
      <c r="AC196" s="1160">
        <f>SUM(AC199:AC200)</f>
        <v>0</v>
      </c>
      <c r="AD196" s="1161"/>
      <c r="AE196" s="1160">
        <f>SUM(AE199:AE200)</f>
        <v>0</v>
      </c>
      <c r="AF196" s="1161"/>
      <c r="AG196" s="1160">
        <f>SUM(AG199:AG200)</f>
        <v>0</v>
      </c>
      <c r="AH196" s="1161"/>
      <c r="AI196" s="1160">
        <f>SUM(AI199:AI200)</f>
        <v>0</v>
      </c>
      <c r="AJ196" s="1161"/>
      <c r="AK196" s="1160">
        <f>SUM(AK199:AK200)</f>
        <v>0</v>
      </c>
      <c r="AL196" s="1161"/>
      <c r="AM196" s="1162">
        <f>SUM(AM199:AM200)</f>
        <v>0</v>
      </c>
      <c r="AN196" s="1163"/>
      <c r="AO196" s="1162">
        <f>SUM(AO199:AO200)</f>
        <v>0</v>
      </c>
      <c r="AP196" s="1164"/>
      <c r="AQ196" s="1165">
        <f t="shared" ref="AQ196:AW196" si="166">SUM(AQ199:AQ200)</f>
        <v>0</v>
      </c>
      <c r="AR196" s="1166">
        <f t="shared" si="166"/>
        <v>0</v>
      </c>
      <c r="AS196" s="1166">
        <f t="shared" si="166"/>
        <v>0</v>
      </c>
      <c r="AT196" s="1166">
        <f t="shared" si="166"/>
        <v>0</v>
      </c>
      <c r="AU196" s="1166">
        <f t="shared" si="166"/>
        <v>0</v>
      </c>
      <c r="AV196" s="1166">
        <f t="shared" si="166"/>
        <v>0</v>
      </c>
      <c r="AW196" s="1166">
        <f t="shared" si="166"/>
        <v>0</v>
      </c>
      <c r="AX196" s="1167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:CS208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8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402" t="s">
        <v>221</v>
      </c>
      <c r="B201" s="1326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657">
        <f t="shared" si="172"/>
        <v>0</v>
      </c>
      <c r="G202" s="647"/>
      <c r="H202" s="47"/>
      <c r="I202" s="689"/>
      <c r="J202" s="660"/>
      <c r="K202" s="689"/>
      <c r="L202" s="1771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402" t="s">
        <v>226</v>
      </c>
      <c r="B204" s="132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656"/>
      <c r="H204" s="307"/>
      <c r="I204" s="656"/>
      <c r="J204" s="307"/>
      <c r="K204" s="656"/>
      <c r="L204" s="307"/>
      <c r="M204" s="656"/>
      <c r="N204" s="307"/>
      <c r="O204" s="656"/>
      <c r="P204" s="307"/>
      <c r="Q204" s="656"/>
      <c r="R204" s="307"/>
      <c r="S204" s="656"/>
      <c r="T204" s="307"/>
      <c r="U204" s="656"/>
      <c r="V204" s="307"/>
      <c r="W204" s="656"/>
      <c r="X204" s="307"/>
      <c r="Y204" s="656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193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326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647"/>
      <c r="AB207" s="660"/>
      <c r="AC207" s="689"/>
      <c r="AD207" s="660"/>
      <c r="AE207" s="689"/>
      <c r="AF207" s="660"/>
      <c r="AG207" s="689"/>
      <c r="AH207" s="660"/>
      <c r="AI207" s="689"/>
      <c r="AJ207" s="660"/>
      <c r="AK207" s="689"/>
      <c r="AL207" s="660"/>
      <c r="AM207" s="689"/>
      <c r="AN207" s="660"/>
      <c r="AO207" s="689"/>
      <c r="AP207" s="660"/>
      <c r="AQ207" s="691"/>
      <c r="AR207" s="52"/>
      <c r="AS207" s="52"/>
      <c r="AT207" s="52"/>
      <c r="AU207" s="52"/>
      <c r="AV207" s="52"/>
      <c r="AW207" s="52"/>
      <c r="AX207" s="660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406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656"/>
      <c r="AB209" s="307"/>
      <c r="AC209" s="647"/>
      <c r="AD209" s="660"/>
      <c r="AE209" s="689"/>
      <c r="AF209" s="660"/>
      <c r="AG209" s="689"/>
      <c r="AH209" s="660"/>
      <c r="AI209" s="689"/>
      <c r="AJ209" s="660"/>
      <c r="AK209" s="689"/>
      <c r="AL209" s="660"/>
      <c r="AM209" s="689"/>
      <c r="AN209" s="660"/>
      <c r="AO209" s="689"/>
      <c r="AP209" s="660"/>
      <c r="AQ209" s="691"/>
      <c r="AR209" s="52"/>
      <c r="AS209" s="52"/>
      <c r="AT209" s="52"/>
      <c r="AU209" s="52"/>
      <c r="AV209" s="52"/>
      <c r="AW209" s="52"/>
      <c r="AX209" s="660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193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322" t="s">
        <v>235</v>
      </c>
      <c r="B212" s="1729" t="s">
        <v>236</v>
      </c>
      <c r="C212" s="1285"/>
      <c r="D212" s="1766">
        <f t="shared" si="183"/>
        <v>0</v>
      </c>
      <c r="E212" s="1215">
        <f t="shared" ref="E212:F216" si="186">SUM(AK212)</f>
        <v>0</v>
      </c>
      <c r="F212" s="378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655"/>
      <c r="AD212" s="379"/>
      <c r="AE212" s="379"/>
      <c r="AF212" s="379"/>
      <c r="AG212" s="379"/>
      <c r="AH212" s="379"/>
      <c r="AI212" s="379"/>
      <c r="AJ212" s="269"/>
      <c r="AK212" s="689"/>
      <c r="AL212" s="660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660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650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32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402" t="s">
        <v>239</v>
      </c>
      <c r="B217" s="1322" t="s">
        <v>240</v>
      </c>
      <c r="C217" s="710" t="s">
        <v>241</v>
      </c>
      <c r="D217" s="701">
        <f t="shared" si="183"/>
        <v>0</v>
      </c>
      <c r="E217" s="650">
        <f t="shared" ref="E217:F219" si="187">SUM(Y217+AA217+AC217+AE217+AG217+AI217+AK217+AM217+AO217)</f>
        <v>0</v>
      </c>
      <c r="F217" s="682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193"/>
      <c r="Z218" s="191"/>
      <c r="AA218" s="193"/>
      <c r="AB218" s="191"/>
      <c r="AC218" s="193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32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39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39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32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655"/>
      <c r="Z220" s="269"/>
      <c r="AA220" s="655"/>
      <c r="AB220" s="269"/>
      <c r="AC220" s="647"/>
      <c r="AD220" s="660"/>
      <c r="AE220" s="689"/>
      <c r="AF220" s="660"/>
      <c r="AG220" s="689"/>
      <c r="AH220" s="660"/>
      <c r="AI220" s="689"/>
      <c r="AJ220" s="660"/>
      <c r="AK220" s="689"/>
      <c r="AL220" s="660"/>
      <c r="AM220" s="689"/>
      <c r="AN220" s="660"/>
      <c r="AO220" s="689"/>
      <c r="AP220" s="1771"/>
      <c r="AQ220" s="691"/>
      <c r="AR220" s="52"/>
      <c r="AS220" s="52"/>
      <c r="AT220" s="52"/>
      <c r="AU220" s="52"/>
      <c r="AV220" s="379"/>
      <c r="AW220" s="52"/>
      <c r="AX220" s="660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402" t="s">
        <v>248</v>
      </c>
      <c r="B222" s="1403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682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647"/>
      <c r="AB222" s="47"/>
      <c r="AC222" s="647"/>
      <c r="AD222" s="660"/>
      <c r="AE222" s="647"/>
      <c r="AF222" s="660"/>
      <c r="AG222" s="647"/>
      <c r="AH222" s="660"/>
      <c r="AI222" s="647"/>
      <c r="AJ222" s="660"/>
      <c r="AK222" s="647"/>
      <c r="AL222" s="660"/>
      <c r="AM222" s="647"/>
      <c r="AN222" s="660"/>
      <c r="AO222" s="689"/>
      <c r="AP222" s="1771"/>
      <c r="AQ222" s="691"/>
      <c r="AR222" s="52"/>
      <c r="AS222" s="52"/>
      <c r="AT222" s="52"/>
      <c r="AU222" s="52"/>
      <c r="AV222" s="52"/>
      <c r="AW222" s="52"/>
      <c r="AX222" s="660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32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655"/>
      <c r="J224" s="269"/>
      <c r="K224" s="655"/>
      <c r="L224" s="269"/>
      <c r="M224" s="655"/>
      <c r="N224" s="269"/>
      <c r="O224" s="655"/>
      <c r="P224" s="269"/>
      <c r="Q224" s="655"/>
      <c r="R224" s="269"/>
      <c r="S224" s="655"/>
      <c r="T224" s="269"/>
      <c r="U224" s="655"/>
      <c r="V224" s="269"/>
      <c r="W224" s="655"/>
      <c r="X224" s="269"/>
      <c r="Y224" s="655"/>
      <c r="Z224" s="269"/>
      <c r="AA224" s="187"/>
      <c r="AB224" s="19"/>
      <c r="AC224" s="647"/>
      <c r="AD224" s="660"/>
      <c r="AE224" s="647"/>
      <c r="AF224" s="660"/>
      <c r="AG224" s="647"/>
      <c r="AH224" s="660"/>
      <c r="AI224" s="647"/>
      <c r="AJ224" s="660"/>
      <c r="AK224" s="647"/>
      <c r="AL224" s="660"/>
      <c r="AM224" s="647"/>
      <c r="AN224" s="660"/>
      <c r="AO224" s="689"/>
      <c r="AP224" s="660"/>
      <c r="AQ224" s="691"/>
      <c r="AR224" s="52"/>
      <c r="AS224" s="52"/>
      <c r="AT224" s="52"/>
      <c r="AU224" s="52"/>
      <c r="AV224" s="52"/>
      <c r="AW224" s="52"/>
      <c r="AX224" s="660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193"/>
      <c r="AB225" s="191"/>
      <c r="AC225" s="193"/>
      <c r="AD225" s="216"/>
      <c r="AE225" s="193"/>
      <c r="AF225" s="216"/>
      <c r="AG225" s="193"/>
      <c r="AH225" s="216"/>
      <c r="AI225" s="193"/>
      <c r="AJ225" s="216"/>
      <c r="AK225" s="193"/>
      <c r="AL225" s="216"/>
      <c r="AM225" s="193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707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516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752" t="s">
        <v>14</v>
      </c>
      <c r="H229" s="1310"/>
      <c r="I229" s="1707" t="s">
        <v>15</v>
      </c>
      <c r="J229" s="1268"/>
      <c r="K229" s="1301" t="s">
        <v>16</v>
      </c>
      <c r="L229" s="1268"/>
      <c r="M229" s="1707" t="s">
        <v>17</v>
      </c>
      <c r="N229" s="1268"/>
      <c r="O229" s="1707" t="s">
        <v>18</v>
      </c>
      <c r="P229" s="1268"/>
      <c r="Q229" s="1707" t="s">
        <v>19</v>
      </c>
      <c r="R229" s="1268"/>
      <c r="S229" s="1707" t="s">
        <v>20</v>
      </c>
      <c r="T229" s="1268"/>
      <c r="U229" s="1707" t="s">
        <v>21</v>
      </c>
      <c r="V229" s="1268"/>
      <c r="W229" s="1707" t="s">
        <v>22</v>
      </c>
      <c r="X229" s="1268"/>
      <c r="Y229" s="1707" t="s">
        <v>23</v>
      </c>
      <c r="Z229" s="1285"/>
      <c r="AA229" s="1707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747" t="s">
        <v>32</v>
      </c>
      <c r="E230" s="1175" t="s">
        <v>33</v>
      </c>
      <c r="F230" s="12" t="s">
        <v>34</v>
      </c>
      <c r="G230" s="1251" t="s">
        <v>33</v>
      </c>
      <c r="H230" s="12" t="s">
        <v>34</v>
      </c>
      <c r="I230" s="1251" t="s">
        <v>33</v>
      </c>
      <c r="J230" s="12" t="s">
        <v>34</v>
      </c>
      <c r="K230" s="1255" t="s">
        <v>33</v>
      </c>
      <c r="L230" s="12" t="s">
        <v>34</v>
      </c>
      <c r="M230" s="1255" t="s">
        <v>33</v>
      </c>
      <c r="N230" s="12" t="s">
        <v>34</v>
      </c>
      <c r="O230" s="1255" t="s">
        <v>33</v>
      </c>
      <c r="P230" s="12" t="s">
        <v>34</v>
      </c>
      <c r="Q230" s="1255" t="s">
        <v>33</v>
      </c>
      <c r="R230" s="12" t="s">
        <v>34</v>
      </c>
      <c r="S230" s="1255" t="s">
        <v>33</v>
      </c>
      <c r="T230" s="12" t="s">
        <v>34</v>
      </c>
      <c r="U230" s="1255" t="s">
        <v>33</v>
      </c>
      <c r="V230" s="12" t="s">
        <v>34</v>
      </c>
      <c r="W230" s="1255" t="s">
        <v>33</v>
      </c>
      <c r="X230" s="12" t="s">
        <v>34</v>
      </c>
      <c r="Y230" s="1255" t="s">
        <v>33</v>
      </c>
      <c r="Z230" s="12" t="s">
        <v>34</v>
      </c>
      <c r="AA230" s="1255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730"/>
      <c r="C231" s="1520"/>
      <c r="D231" s="701">
        <f>SUM(E231+F231)</f>
        <v>0</v>
      </c>
      <c r="E231" s="651">
        <f>+K231+M231+O231+Q231+S231</f>
        <v>0</v>
      </c>
      <c r="F231" s="659">
        <f>+L231+N231+P231+R231+T231</f>
        <v>0</v>
      </c>
      <c r="G231" s="703"/>
      <c r="H231" s="683"/>
      <c r="I231" s="703"/>
      <c r="J231" s="683"/>
      <c r="K231" s="689"/>
      <c r="L231" s="660"/>
      <c r="M231" s="689"/>
      <c r="N231" s="660"/>
      <c r="O231" s="689"/>
      <c r="P231" s="660"/>
      <c r="Q231" s="689"/>
      <c r="R231" s="660"/>
      <c r="S231" s="689"/>
      <c r="T231" s="660"/>
      <c r="U231" s="702"/>
      <c r="V231" s="664"/>
      <c r="W231" s="702"/>
      <c r="X231" s="664"/>
      <c r="Y231" s="702"/>
      <c r="Z231" s="664"/>
      <c r="AA231" s="702"/>
      <c r="AB231" s="1772"/>
      <c r="AC231" s="691"/>
      <c r="AD231" s="401">
        <f>SUM(AE231:AG231)</f>
        <v>0</v>
      </c>
      <c r="AE231" s="52"/>
      <c r="AF231" s="52"/>
      <c r="AG231" s="1170"/>
      <c r="AH231" s="691"/>
      <c r="AI231" s="660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747" t="s">
        <v>32</v>
      </c>
      <c r="E240" s="1175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709"/>
      <c r="C241" s="1507"/>
      <c r="D241" s="713">
        <f>SUM(E241:F241)</f>
        <v>0</v>
      </c>
      <c r="E241" s="647"/>
      <c r="F241" s="1171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16</v>
      </c>
      <c r="E242" s="547">
        <v>7</v>
      </c>
      <c r="F242" s="620">
        <v>9</v>
      </c>
      <c r="G242" s="608">
        <v>0</v>
      </c>
      <c r="H242" s="559">
        <v>13</v>
      </c>
      <c r="I242" s="559">
        <v>2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77</v>
      </c>
      <c r="E244" s="547">
        <v>27</v>
      </c>
      <c r="F244" s="618">
        <v>50</v>
      </c>
      <c r="G244" s="550">
        <v>0</v>
      </c>
      <c r="H244" s="559">
        <v>73</v>
      </c>
      <c r="I244" s="559">
        <v>0</v>
      </c>
      <c r="J244" s="559">
        <v>4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707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516"/>
      <c r="AM247" s="1303" t="s">
        <v>68</v>
      </c>
      <c r="AN247" s="1363" t="s">
        <v>279</v>
      </c>
      <c r="AO247" s="1745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773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752" t="s">
        <v>285</v>
      </c>
      <c r="H248" s="1310"/>
      <c r="I248" s="1707" t="s">
        <v>17</v>
      </c>
      <c r="J248" s="1268"/>
      <c r="K248" s="1707" t="s">
        <v>18</v>
      </c>
      <c r="L248" s="1268"/>
      <c r="M248" s="1707" t="s">
        <v>19</v>
      </c>
      <c r="N248" s="1268"/>
      <c r="O248" s="1707" t="s">
        <v>20</v>
      </c>
      <c r="P248" s="1268"/>
      <c r="Q248" s="1707" t="s">
        <v>21</v>
      </c>
      <c r="R248" s="1268"/>
      <c r="S248" s="1707" t="s">
        <v>22</v>
      </c>
      <c r="T248" s="1268"/>
      <c r="U248" s="1707" t="s">
        <v>23</v>
      </c>
      <c r="V248" s="1285"/>
      <c r="W248" s="1707" t="s">
        <v>24</v>
      </c>
      <c r="X248" s="1285"/>
      <c r="Y248" s="1707" t="s">
        <v>286</v>
      </c>
      <c r="Z248" s="1285"/>
      <c r="AA248" s="1707" t="s">
        <v>287</v>
      </c>
      <c r="AB248" s="1285"/>
      <c r="AC248" s="1707" t="s">
        <v>288</v>
      </c>
      <c r="AD248" s="1285"/>
      <c r="AE248" s="1707" t="s">
        <v>289</v>
      </c>
      <c r="AF248" s="1285"/>
      <c r="AG248" s="1707" t="s">
        <v>29</v>
      </c>
      <c r="AH248" s="1285"/>
      <c r="AI248" s="1707" t="s">
        <v>30</v>
      </c>
      <c r="AJ248" s="1285"/>
      <c r="AK248" s="1707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773" t="s">
        <v>10</v>
      </c>
      <c r="AX248" s="1337"/>
    </row>
    <row r="249" spans="1:104" ht="20.25" customHeight="1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1255" t="s">
        <v>33</v>
      </c>
      <c r="H249" s="12" t="s">
        <v>34</v>
      </c>
      <c r="I249" s="1255" t="s">
        <v>33</v>
      </c>
      <c r="J249" s="12" t="s">
        <v>34</v>
      </c>
      <c r="K249" s="1255" t="s">
        <v>33</v>
      </c>
      <c r="L249" s="12" t="s">
        <v>34</v>
      </c>
      <c r="M249" s="1255" t="s">
        <v>33</v>
      </c>
      <c r="N249" s="12" t="s">
        <v>34</v>
      </c>
      <c r="O249" s="1255" t="s">
        <v>33</v>
      </c>
      <c r="P249" s="12" t="s">
        <v>34</v>
      </c>
      <c r="Q249" s="1255" t="s">
        <v>33</v>
      </c>
      <c r="R249" s="12" t="s">
        <v>34</v>
      </c>
      <c r="S249" s="1255" t="s">
        <v>33</v>
      </c>
      <c r="T249" s="12" t="s">
        <v>34</v>
      </c>
      <c r="U249" s="1255" t="s">
        <v>33</v>
      </c>
      <c r="V249" s="12" t="s">
        <v>34</v>
      </c>
      <c r="W249" s="1255" t="s">
        <v>33</v>
      </c>
      <c r="X249" s="12" t="s">
        <v>34</v>
      </c>
      <c r="Y249" s="1255" t="s">
        <v>33</v>
      </c>
      <c r="Z249" s="12" t="s">
        <v>34</v>
      </c>
      <c r="AA249" s="1255" t="s">
        <v>33</v>
      </c>
      <c r="AB249" s="12" t="s">
        <v>34</v>
      </c>
      <c r="AC249" s="1255" t="s">
        <v>33</v>
      </c>
      <c r="AD249" s="12" t="s">
        <v>34</v>
      </c>
      <c r="AE249" s="1255" t="s">
        <v>33</v>
      </c>
      <c r="AF249" s="12" t="s">
        <v>34</v>
      </c>
      <c r="AG249" s="1255" t="s">
        <v>33</v>
      </c>
      <c r="AH249" s="12" t="s">
        <v>34</v>
      </c>
      <c r="AI249" s="1255" t="s">
        <v>33</v>
      </c>
      <c r="AJ249" s="12" t="s">
        <v>34</v>
      </c>
      <c r="AK249" s="1255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773"/>
      <c r="AX249" s="1338"/>
    </row>
    <row r="250" spans="1:104" ht="15" customHeight="1" x14ac:dyDescent="0.25">
      <c r="A250" s="1511" t="s">
        <v>292</v>
      </c>
      <c r="B250" s="1512" t="s">
        <v>293</v>
      </c>
      <c r="C250" s="1513"/>
      <c r="D250" s="715">
        <f>SUM(E250+F250)</f>
        <v>13</v>
      </c>
      <c r="E250" s="139">
        <f>SUM(G250++I250+K250+M250+O250+Q250+S250+U250+W250+Y250+AA250+AC250+AE250+AG250+AI250+AK250)</f>
        <v>5</v>
      </c>
      <c r="F250" s="661">
        <f>SUM(H250++J250+L250+N250+P250+R250+T250+V250+X250+Z250+AB250+AD250+AF250+AH250+AJ250+AL250)</f>
        <v>8</v>
      </c>
      <c r="G250" s="716">
        <v>0</v>
      </c>
      <c r="H250" s="443">
        <v>0</v>
      </c>
      <c r="I250" s="646">
        <v>0</v>
      </c>
      <c r="J250" s="443">
        <v>0</v>
      </c>
      <c r="K250" s="646">
        <v>0</v>
      </c>
      <c r="L250" s="443">
        <v>1</v>
      </c>
      <c r="M250" s="646">
        <v>0</v>
      </c>
      <c r="N250" s="443">
        <v>0</v>
      </c>
      <c r="O250" s="646">
        <v>1</v>
      </c>
      <c r="P250" s="443">
        <v>2</v>
      </c>
      <c r="Q250" s="646">
        <v>0</v>
      </c>
      <c r="R250" s="443">
        <v>1</v>
      </c>
      <c r="S250" s="646">
        <v>1</v>
      </c>
      <c r="T250" s="687">
        <v>1</v>
      </c>
      <c r="U250" s="646">
        <v>0</v>
      </c>
      <c r="V250" s="687">
        <v>1</v>
      </c>
      <c r="W250" s="646">
        <v>2</v>
      </c>
      <c r="X250" s="687">
        <v>0</v>
      </c>
      <c r="Y250" s="646">
        <v>0</v>
      </c>
      <c r="Z250" s="687">
        <v>0</v>
      </c>
      <c r="AA250" s="646">
        <v>0</v>
      </c>
      <c r="AB250" s="687">
        <v>0</v>
      </c>
      <c r="AC250" s="646">
        <v>0</v>
      </c>
      <c r="AD250" s="687">
        <v>0</v>
      </c>
      <c r="AE250" s="646">
        <v>0</v>
      </c>
      <c r="AF250" s="687">
        <v>2</v>
      </c>
      <c r="AG250" s="646">
        <v>1</v>
      </c>
      <c r="AH250" s="687">
        <v>0</v>
      </c>
      <c r="AI250" s="646">
        <v>0</v>
      </c>
      <c r="AJ250" s="687">
        <v>0</v>
      </c>
      <c r="AK250" s="646">
        <v>0</v>
      </c>
      <c r="AL250" s="687">
        <v>0</v>
      </c>
      <c r="AM250" s="717">
        <v>0</v>
      </c>
      <c r="AN250" s="718">
        <v>0</v>
      </c>
      <c r="AO250" s="446"/>
      <c r="AP250" s="447"/>
      <c r="AQ250" s="448"/>
      <c r="AR250" s="646">
        <v>0</v>
      </c>
      <c r="AS250" s="449"/>
      <c r="AT250" s="716">
        <v>0</v>
      </c>
      <c r="AU250" s="687">
        <v>0</v>
      </c>
      <c r="AV250" s="449"/>
      <c r="AW250" s="716">
        <v>0</v>
      </c>
      <c r="AX250" s="687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100</v>
      </c>
      <c r="E251" s="109">
        <f t="shared" ref="E251:E287" si="210">SUM(G251++I251+K251+M251+O251+Q251+S251+U251+W251+Y251+AA251+AC251+AE251+AG251+AI251+AK251)</f>
        <v>53</v>
      </c>
      <c r="F251" s="78">
        <f t="shared" ref="F251:F287" si="211">SUM(H251++J251+L251+N251+P251+R251+T251+V251+X251+Z251+AB251+AD251+AF251+AH251+AJ251+AL251)</f>
        <v>47</v>
      </c>
      <c r="G251" s="451">
        <v>10</v>
      </c>
      <c r="H251" s="452">
        <v>2</v>
      </c>
      <c r="I251" s="453">
        <v>1</v>
      </c>
      <c r="J251" s="452">
        <v>2</v>
      </c>
      <c r="K251" s="453">
        <v>1</v>
      </c>
      <c r="L251" s="452">
        <v>2</v>
      </c>
      <c r="M251" s="453">
        <v>1</v>
      </c>
      <c r="N251" s="452">
        <v>1</v>
      </c>
      <c r="O251" s="453">
        <v>1</v>
      </c>
      <c r="P251" s="452">
        <v>3</v>
      </c>
      <c r="Q251" s="453">
        <v>1</v>
      </c>
      <c r="R251" s="452">
        <v>2</v>
      </c>
      <c r="S251" s="453">
        <v>4</v>
      </c>
      <c r="T251" s="454">
        <v>2</v>
      </c>
      <c r="U251" s="453">
        <v>5</v>
      </c>
      <c r="V251" s="454">
        <v>3</v>
      </c>
      <c r="W251" s="453">
        <v>7</v>
      </c>
      <c r="X251" s="454">
        <v>7</v>
      </c>
      <c r="Y251" s="453">
        <v>1</v>
      </c>
      <c r="Z251" s="454">
        <v>0</v>
      </c>
      <c r="AA251" s="453">
        <v>7</v>
      </c>
      <c r="AB251" s="454">
        <v>3</v>
      </c>
      <c r="AC251" s="453">
        <v>1</v>
      </c>
      <c r="AD251" s="454">
        <v>4</v>
      </c>
      <c r="AE251" s="453">
        <v>4</v>
      </c>
      <c r="AF251" s="454">
        <v>8</v>
      </c>
      <c r="AG251" s="453">
        <v>4</v>
      </c>
      <c r="AH251" s="454">
        <v>0</v>
      </c>
      <c r="AI251" s="453">
        <v>1</v>
      </c>
      <c r="AJ251" s="454">
        <v>6</v>
      </c>
      <c r="AK251" s="453">
        <v>4</v>
      </c>
      <c r="AL251" s="454">
        <v>2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3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322" t="s">
        <v>295</v>
      </c>
      <c r="B252" s="1325" t="s">
        <v>296</v>
      </c>
      <c r="C252" s="1325"/>
      <c r="D252" s="712">
        <f t="shared" si="209"/>
        <v>120</v>
      </c>
      <c r="E252" s="139">
        <f t="shared" si="210"/>
        <v>63</v>
      </c>
      <c r="F252" s="661">
        <f t="shared" si="211"/>
        <v>57</v>
      </c>
      <c r="G252" s="716">
        <v>11</v>
      </c>
      <c r="H252" s="443">
        <v>7</v>
      </c>
      <c r="I252" s="646">
        <v>1</v>
      </c>
      <c r="J252" s="443">
        <v>1</v>
      </c>
      <c r="K252" s="646">
        <v>0</v>
      </c>
      <c r="L252" s="443">
        <v>1</v>
      </c>
      <c r="M252" s="646">
        <v>2</v>
      </c>
      <c r="N252" s="443">
        <v>0</v>
      </c>
      <c r="O252" s="646">
        <v>2</v>
      </c>
      <c r="P252" s="443">
        <v>0</v>
      </c>
      <c r="Q252" s="646">
        <v>0</v>
      </c>
      <c r="R252" s="443">
        <v>0</v>
      </c>
      <c r="S252" s="646">
        <v>4</v>
      </c>
      <c r="T252" s="687">
        <v>1</v>
      </c>
      <c r="U252" s="646">
        <v>4</v>
      </c>
      <c r="V252" s="687">
        <v>1</v>
      </c>
      <c r="W252" s="646">
        <v>12</v>
      </c>
      <c r="X252" s="687">
        <v>10</v>
      </c>
      <c r="Y252" s="646">
        <v>4</v>
      </c>
      <c r="Z252" s="687">
        <v>10</v>
      </c>
      <c r="AA252" s="646">
        <v>8</v>
      </c>
      <c r="AB252" s="687">
        <v>12</v>
      </c>
      <c r="AC252" s="646">
        <v>6</v>
      </c>
      <c r="AD252" s="687">
        <v>3</v>
      </c>
      <c r="AE252" s="646">
        <v>4</v>
      </c>
      <c r="AF252" s="687">
        <v>3</v>
      </c>
      <c r="AG252" s="646">
        <v>3</v>
      </c>
      <c r="AH252" s="687">
        <v>4</v>
      </c>
      <c r="AI252" s="646">
        <v>2</v>
      </c>
      <c r="AJ252" s="687">
        <v>4</v>
      </c>
      <c r="AK252" s="646">
        <v>0</v>
      </c>
      <c r="AL252" s="687">
        <v>0</v>
      </c>
      <c r="AM252" s="458">
        <v>0</v>
      </c>
      <c r="AN252" s="459">
        <v>0</v>
      </c>
      <c r="AO252" s="716">
        <v>87</v>
      </c>
      <c r="AP252" s="460">
        <v>82</v>
      </c>
      <c r="AQ252" s="646">
        <v>32</v>
      </c>
      <c r="AR252" s="461">
        <v>0</v>
      </c>
      <c r="AS252" s="447"/>
      <c r="AT252" s="462">
        <v>2</v>
      </c>
      <c r="AU252" s="463">
        <v>0</v>
      </c>
      <c r="AV252" s="447"/>
      <c r="AW252" s="462">
        <v>1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200</v>
      </c>
      <c r="E253" s="465">
        <f t="shared" si="210"/>
        <v>96</v>
      </c>
      <c r="F253" s="147">
        <f t="shared" si="211"/>
        <v>104</v>
      </c>
      <c r="G253" s="466">
        <v>6</v>
      </c>
      <c r="H253" s="467">
        <v>4</v>
      </c>
      <c r="I253" s="468">
        <v>0</v>
      </c>
      <c r="J253" s="467">
        <v>1</v>
      </c>
      <c r="K253" s="468">
        <v>1</v>
      </c>
      <c r="L253" s="467">
        <v>1</v>
      </c>
      <c r="M253" s="468">
        <v>0</v>
      </c>
      <c r="N253" s="467">
        <v>2</v>
      </c>
      <c r="O253" s="468">
        <v>3</v>
      </c>
      <c r="P253" s="467">
        <v>1</v>
      </c>
      <c r="Q253" s="468">
        <v>4</v>
      </c>
      <c r="R253" s="467">
        <v>0</v>
      </c>
      <c r="S253" s="468">
        <v>9</v>
      </c>
      <c r="T253" s="469">
        <v>1</v>
      </c>
      <c r="U253" s="468">
        <v>5</v>
      </c>
      <c r="V253" s="469">
        <v>6</v>
      </c>
      <c r="W253" s="468">
        <v>17</v>
      </c>
      <c r="X253" s="469">
        <v>23</v>
      </c>
      <c r="Y253" s="468">
        <v>17</v>
      </c>
      <c r="Z253" s="469">
        <v>14</v>
      </c>
      <c r="AA253" s="468">
        <v>13</v>
      </c>
      <c r="AB253" s="469">
        <v>26</v>
      </c>
      <c r="AC253" s="468">
        <v>1</v>
      </c>
      <c r="AD253" s="469">
        <v>6</v>
      </c>
      <c r="AE253" s="468">
        <v>9</v>
      </c>
      <c r="AF253" s="469">
        <v>8</v>
      </c>
      <c r="AG253" s="468">
        <v>7</v>
      </c>
      <c r="AH253" s="469">
        <v>4</v>
      </c>
      <c r="AI253" s="468">
        <v>3</v>
      </c>
      <c r="AJ253" s="469">
        <v>5</v>
      </c>
      <c r="AK253" s="468">
        <v>1</v>
      </c>
      <c r="AL253" s="469">
        <v>2</v>
      </c>
      <c r="AM253" s="470">
        <v>0</v>
      </c>
      <c r="AN253" s="471">
        <v>0</v>
      </c>
      <c r="AO253" s="446"/>
      <c r="AP253" s="447"/>
      <c r="AQ253" s="461">
        <v>17</v>
      </c>
      <c r="AR253" s="468">
        <v>0</v>
      </c>
      <c r="AS253" s="447"/>
      <c r="AT253" s="466">
        <v>2</v>
      </c>
      <c r="AU253" s="469">
        <v>0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104</v>
      </c>
      <c r="E254" s="465">
        <f t="shared" si="210"/>
        <v>55</v>
      </c>
      <c r="F254" s="147">
        <f t="shared" si="211"/>
        <v>49</v>
      </c>
      <c r="G254" s="466">
        <v>11</v>
      </c>
      <c r="H254" s="467">
        <v>4</v>
      </c>
      <c r="I254" s="468">
        <v>0</v>
      </c>
      <c r="J254" s="467">
        <v>1</v>
      </c>
      <c r="K254" s="468">
        <v>0</v>
      </c>
      <c r="L254" s="467">
        <v>0</v>
      </c>
      <c r="M254" s="468">
        <v>1</v>
      </c>
      <c r="N254" s="467">
        <v>0</v>
      </c>
      <c r="O254" s="468">
        <v>2</v>
      </c>
      <c r="P254" s="467">
        <v>0</v>
      </c>
      <c r="Q254" s="468">
        <v>0</v>
      </c>
      <c r="R254" s="467">
        <v>0</v>
      </c>
      <c r="S254" s="468">
        <v>3</v>
      </c>
      <c r="T254" s="469">
        <v>1</v>
      </c>
      <c r="U254" s="468">
        <v>3</v>
      </c>
      <c r="V254" s="469">
        <v>1</v>
      </c>
      <c r="W254" s="468">
        <v>11</v>
      </c>
      <c r="X254" s="469">
        <v>10</v>
      </c>
      <c r="Y254" s="468">
        <v>4</v>
      </c>
      <c r="Z254" s="469">
        <v>10</v>
      </c>
      <c r="AA254" s="468">
        <v>7</v>
      </c>
      <c r="AB254" s="469">
        <v>10</v>
      </c>
      <c r="AC254" s="468">
        <v>5</v>
      </c>
      <c r="AD254" s="469">
        <v>2</v>
      </c>
      <c r="AE254" s="468">
        <v>3</v>
      </c>
      <c r="AF254" s="469">
        <v>3</v>
      </c>
      <c r="AG254" s="468">
        <v>3</v>
      </c>
      <c r="AH254" s="469">
        <v>4</v>
      </c>
      <c r="AI254" s="468">
        <v>2</v>
      </c>
      <c r="AJ254" s="469">
        <v>3</v>
      </c>
      <c r="AK254" s="468">
        <v>0</v>
      </c>
      <c r="AL254" s="469">
        <v>0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2</v>
      </c>
      <c r="AU254" s="469">
        <v>0</v>
      </c>
      <c r="AV254" s="447"/>
      <c r="AW254" s="466">
        <v>1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110</v>
      </c>
      <c r="E255" s="465">
        <f t="shared" si="210"/>
        <v>48</v>
      </c>
      <c r="F255" s="147">
        <f t="shared" si="211"/>
        <v>62</v>
      </c>
      <c r="G255" s="473">
        <v>8</v>
      </c>
      <c r="H255" s="474">
        <v>5</v>
      </c>
      <c r="I255" s="475">
        <v>1</v>
      </c>
      <c r="J255" s="474">
        <v>1</v>
      </c>
      <c r="K255" s="475">
        <v>0</v>
      </c>
      <c r="L255" s="474">
        <v>1</v>
      </c>
      <c r="M255" s="475">
        <v>1</v>
      </c>
      <c r="N255" s="474">
        <v>2</v>
      </c>
      <c r="O255" s="475">
        <v>1</v>
      </c>
      <c r="P255" s="474">
        <v>0</v>
      </c>
      <c r="Q255" s="475">
        <v>0</v>
      </c>
      <c r="R255" s="474">
        <v>0</v>
      </c>
      <c r="S255" s="475">
        <v>3</v>
      </c>
      <c r="T255" s="476">
        <v>0</v>
      </c>
      <c r="U255" s="475">
        <v>4</v>
      </c>
      <c r="V255" s="476">
        <v>2</v>
      </c>
      <c r="W255" s="475">
        <v>12</v>
      </c>
      <c r="X255" s="476">
        <v>15</v>
      </c>
      <c r="Y255" s="475">
        <v>6</v>
      </c>
      <c r="Z255" s="476">
        <v>7</v>
      </c>
      <c r="AA255" s="475">
        <v>4</v>
      </c>
      <c r="AB255" s="476">
        <v>15</v>
      </c>
      <c r="AC255" s="475">
        <v>1</v>
      </c>
      <c r="AD255" s="476">
        <v>5</v>
      </c>
      <c r="AE255" s="475">
        <v>6</v>
      </c>
      <c r="AF255" s="476">
        <v>3</v>
      </c>
      <c r="AG255" s="475">
        <v>0</v>
      </c>
      <c r="AH255" s="476">
        <v>2</v>
      </c>
      <c r="AI255" s="475">
        <v>1</v>
      </c>
      <c r="AJ255" s="476">
        <v>3</v>
      </c>
      <c r="AK255" s="475">
        <v>0</v>
      </c>
      <c r="AL255" s="476">
        <v>1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0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8</v>
      </c>
      <c r="E256" s="465">
        <f t="shared" si="210"/>
        <v>4</v>
      </c>
      <c r="F256" s="147">
        <f t="shared" si="211"/>
        <v>4</v>
      </c>
      <c r="G256" s="473">
        <v>0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1</v>
      </c>
      <c r="O256" s="475">
        <v>1</v>
      </c>
      <c r="P256" s="474">
        <v>0</v>
      </c>
      <c r="Q256" s="475">
        <v>0</v>
      </c>
      <c r="R256" s="474">
        <v>0</v>
      </c>
      <c r="S256" s="475">
        <v>0</v>
      </c>
      <c r="T256" s="476">
        <v>1</v>
      </c>
      <c r="U256" s="475">
        <v>1</v>
      </c>
      <c r="V256" s="476">
        <v>0</v>
      </c>
      <c r="W256" s="475">
        <v>1</v>
      </c>
      <c r="X256" s="476">
        <v>1</v>
      </c>
      <c r="Y256" s="475">
        <v>0</v>
      </c>
      <c r="Z256" s="476">
        <v>0</v>
      </c>
      <c r="AA256" s="475">
        <v>1</v>
      </c>
      <c r="AB256" s="476">
        <v>0</v>
      </c>
      <c r="AC256" s="475">
        <v>0</v>
      </c>
      <c r="AD256" s="476">
        <v>1</v>
      </c>
      <c r="AE256" s="475">
        <v>0</v>
      </c>
      <c r="AF256" s="476">
        <v>0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322" t="s">
        <v>101</v>
      </c>
      <c r="B258" s="1325" t="s">
        <v>296</v>
      </c>
      <c r="C258" s="1325"/>
      <c r="D258" s="712">
        <f t="shared" si="209"/>
        <v>59</v>
      </c>
      <c r="E258" s="139">
        <f>SUM(O258+Q258+S258+U258+W258+Y258+AA258+AC258+AE258+AG258+AI258+AK258)</f>
        <v>24</v>
      </c>
      <c r="F258" s="661">
        <f>SUM(P258+R258+T258+V258+X258+Z258+AB258+AD258+AF258+AH258+AJ258+AL258)</f>
        <v>35</v>
      </c>
      <c r="G258" s="703"/>
      <c r="H258" s="683"/>
      <c r="I258" s="703"/>
      <c r="J258" s="683"/>
      <c r="K258" s="703"/>
      <c r="L258" s="683"/>
      <c r="M258" s="703"/>
      <c r="N258" s="683"/>
      <c r="O258" s="646">
        <v>0</v>
      </c>
      <c r="P258" s="443">
        <v>0</v>
      </c>
      <c r="Q258" s="646">
        <v>0</v>
      </c>
      <c r="R258" s="443">
        <v>0</v>
      </c>
      <c r="S258" s="646">
        <v>0</v>
      </c>
      <c r="T258" s="687">
        <v>0</v>
      </c>
      <c r="U258" s="646">
        <v>4</v>
      </c>
      <c r="V258" s="687">
        <v>3</v>
      </c>
      <c r="W258" s="646">
        <v>5</v>
      </c>
      <c r="X258" s="687">
        <v>6</v>
      </c>
      <c r="Y258" s="646">
        <v>2</v>
      </c>
      <c r="Z258" s="687">
        <v>1</v>
      </c>
      <c r="AA258" s="646">
        <v>5</v>
      </c>
      <c r="AB258" s="687">
        <v>11</v>
      </c>
      <c r="AC258" s="646">
        <v>2</v>
      </c>
      <c r="AD258" s="687">
        <v>7</v>
      </c>
      <c r="AE258" s="646">
        <v>4</v>
      </c>
      <c r="AF258" s="687">
        <v>5</v>
      </c>
      <c r="AG258" s="646">
        <v>1</v>
      </c>
      <c r="AH258" s="687">
        <v>2</v>
      </c>
      <c r="AI258" s="646">
        <v>1</v>
      </c>
      <c r="AJ258" s="687">
        <v>0</v>
      </c>
      <c r="AK258" s="646">
        <v>0</v>
      </c>
      <c r="AL258" s="687">
        <v>0</v>
      </c>
      <c r="AM258" s="458">
        <v>1</v>
      </c>
      <c r="AN258" s="459">
        <v>0</v>
      </c>
      <c r="AO258" s="716">
        <v>52</v>
      </c>
      <c r="AP258" s="460">
        <v>41</v>
      </c>
      <c r="AQ258" s="646">
        <v>23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108</v>
      </c>
      <c r="E259" s="465">
        <f>SUM(O259+Q259+S259+U259+W259+Y259+AA259+AC259+AE259+AG259+AI259+AK259)</f>
        <v>45</v>
      </c>
      <c r="F259" s="147">
        <f>SUM(N259+P259+R259+T259+V259+X259+Z259+AB259+AD259+AF259+AH259+AJ259+AL259)</f>
        <v>63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12</v>
      </c>
      <c r="V259" s="469">
        <v>5</v>
      </c>
      <c r="W259" s="468">
        <v>5</v>
      </c>
      <c r="X259" s="469">
        <v>4</v>
      </c>
      <c r="Y259" s="468">
        <v>3</v>
      </c>
      <c r="Z259" s="469">
        <v>5</v>
      </c>
      <c r="AA259" s="468">
        <v>5</v>
      </c>
      <c r="AB259" s="469">
        <v>17</v>
      </c>
      <c r="AC259" s="468">
        <v>8</v>
      </c>
      <c r="AD259" s="469">
        <v>18</v>
      </c>
      <c r="AE259" s="468">
        <v>2</v>
      </c>
      <c r="AF259" s="469">
        <v>12</v>
      </c>
      <c r="AG259" s="468">
        <v>1</v>
      </c>
      <c r="AH259" s="469">
        <v>0</v>
      </c>
      <c r="AI259" s="468">
        <v>6</v>
      </c>
      <c r="AJ259" s="469">
        <v>0</v>
      </c>
      <c r="AK259" s="468">
        <v>3</v>
      </c>
      <c r="AL259" s="469">
        <v>2</v>
      </c>
      <c r="AM259" s="470">
        <v>1</v>
      </c>
      <c r="AN259" s="471">
        <v>0</v>
      </c>
      <c r="AO259" s="446"/>
      <c r="AP259" s="447"/>
      <c r="AQ259" s="461">
        <v>20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48</v>
      </c>
      <c r="E260" s="465">
        <f>SUM(M260+O260+Q260+S260+U260+W260+Y260+AA260+AC260+AE260+AG260+AI260+AK260)</f>
        <v>18</v>
      </c>
      <c r="F260" s="147">
        <f>SUM(N260+P260+R260+T260+V260+X260+Z260+AB260+AD260+AF260+AH260+AJ260+AL260)</f>
        <v>30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3</v>
      </c>
      <c r="V260" s="469">
        <v>2</v>
      </c>
      <c r="W260" s="468">
        <v>4</v>
      </c>
      <c r="X260" s="469">
        <v>4</v>
      </c>
      <c r="Y260" s="468">
        <v>1</v>
      </c>
      <c r="Z260" s="469">
        <v>0</v>
      </c>
      <c r="AA260" s="468">
        <v>3</v>
      </c>
      <c r="AB260" s="469">
        <v>10</v>
      </c>
      <c r="AC260" s="468">
        <v>2</v>
      </c>
      <c r="AD260" s="469">
        <v>6</v>
      </c>
      <c r="AE260" s="468">
        <v>4</v>
      </c>
      <c r="AF260" s="469">
        <v>6</v>
      </c>
      <c r="AG260" s="468">
        <v>0</v>
      </c>
      <c r="AH260" s="469">
        <v>2</v>
      </c>
      <c r="AI260" s="468">
        <v>1</v>
      </c>
      <c r="AJ260" s="469">
        <v>0</v>
      </c>
      <c r="AK260" s="468">
        <v>0</v>
      </c>
      <c r="AL260" s="469">
        <v>0</v>
      </c>
      <c r="AM260" s="470">
        <v>1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43</v>
      </c>
      <c r="E261" s="465">
        <f>SUM(M261+O261+Q261+S261+U261+W261+Y261+AA261+AC261+AE261+AG261+AI261+AK261)</f>
        <v>23</v>
      </c>
      <c r="F261" s="147">
        <f>SUM(N261+P261+R261+T261+V261+X261+Z261+AB261+AD261+AF261+AH261+AJ261+AL261)</f>
        <v>20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3</v>
      </c>
      <c r="V261" s="476">
        <v>1</v>
      </c>
      <c r="W261" s="475">
        <v>4</v>
      </c>
      <c r="X261" s="476">
        <v>2</v>
      </c>
      <c r="Y261" s="475">
        <v>1</v>
      </c>
      <c r="Z261" s="476">
        <v>1</v>
      </c>
      <c r="AA261" s="475">
        <v>2</v>
      </c>
      <c r="AB261" s="476">
        <v>5</v>
      </c>
      <c r="AC261" s="475">
        <v>5</v>
      </c>
      <c r="AD261" s="476">
        <v>3</v>
      </c>
      <c r="AE261" s="475">
        <v>1</v>
      </c>
      <c r="AF261" s="476">
        <v>6</v>
      </c>
      <c r="AG261" s="475">
        <v>1</v>
      </c>
      <c r="AH261" s="476">
        <v>0</v>
      </c>
      <c r="AI261" s="475">
        <v>4</v>
      </c>
      <c r="AJ261" s="476">
        <v>0</v>
      </c>
      <c r="AK261" s="475">
        <v>2</v>
      </c>
      <c r="AL261" s="476">
        <v>2</v>
      </c>
      <c r="AM261" s="477">
        <v>1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8</v>
      </c>
      <c r="E262" s="465">
        <f>SUM(M262+O262+Q262+S262+U262+W262+Y262+AA262+AC262+AE262+AG262+AI262+AK262)</f>
        <v>3</v>
      </c>
      <c r="F262" s="147">
        <f>SUM(N262+P262+R262+T262+V262+X262+Z262+AB262+AD262+AF262+AH262+AJ262+AL262)</f>
        <v>5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1</v>
      </c>
      <c r="X262" s="476">
        <v>0</v>
      </c>
      <c r="Y262" s="475">
        <v>0</v>
      </c>
      <c r="Z262" s="476">
        <v>0</v>
      </c>
      <c r="AA262" s="475">
        <v>0</v>
      </c>
      <c r="AB262" s="476">
        <v>0</v>
      </c>
      <c r="AC262" s="475">
        <v>1</v>
      </c>
      <c r="AD262" s="476">
        <v>4</v>
      </c>
      <c r="AE262" s="475">
        <v>0</v>
      </c>
      <c r="AF262" s="476">
        <v>1</v>
      </c>
      <c r="AG262" s="475">
        <v>0</v>
      </c>
      <c r="AH262" s="476">
        <v>0</v>
      </c>
      <c r="AI262" s="475">
        <v>1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1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1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1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322" t="s">
        <v>106</v>
      </c>
      <c r="B264" s="1325" t="s">
        <v>296</v>
      </c>
      <c r="C264" s="1325"/>
      <c r="D264" s="712">
        <f t="shared" si="209"/>
        <v>16</v>
      </c>
      <c r="E264" s="484">
        <f t="shared" si="210"/>
        <v>5</v>
      </c>
      <c r="F264" s="485">
        <f t="shared" si="211"/>
        <v>11</v>
      </c>
      <c r="G264" s="646">
        <v>1</v>
      </c>
      <c r="H264" s="443">
        <v>0</v>
      </c>
      <c r="I264" s="646">
        <v>0</v>
      </c>
      <c r="J264" s="443">
        <v>3</v>
      </c>
      <c r="K264" s="646">
        <v>0</v>
      </c>
      <c r="L264" s="443">
        <v>1</v>
      </c>
      <c r="M264" s="646">
        <v>0</v>
      </c>
      <c r="N264" s="443">
        <v>1</v>
      </c>
      <c r="O264" s="646">
        <v>0</v>
      </c>
      <c r="P264" s="443">
        <v>3</v>
      </c>
      <c r="Q264" s="646">
        <v>0</v>
      </c>
      <c r="R264" s="443">
        <v>1</v>
      </c>
      <c r="S264" s="646">
        <v>1</v>
      </c>
      <c r="T264" s="443">
        <v>1</v>
      </c>
      <c r="U264" s="646">
        <v>1</v>
      </c>
      <c r="V264" s="443">
        <v>1</v>
      </c>
      <c r="W264" s="646">
        <v>2</v>
      </c>
      <c r="X264" s="443">
        <v>0</v>
      </c>
      <c r="Y264" s="646">
        <v>0</v>
      </c>
      <c r="Z264" s="443">
        <v>0</v>
      </c>
      <c r="AA264" s="646">
        <v>0</v>
      </c>
      <c r="AB264" s="443">
        <v>0</v>
      </c>
      <c r="AC264" s="646">
        <v>0</v>
      </c>
      <c r="AD264" s="443">
        <v>0</v>
      </c>
      <c r="AE264" s="646">
        <v>0</v>
      </c>
      <c r="AF264" s="443">
        <v>0</v>
      </c>
      <c r="AG264" s="646">
        <v>0</v>
      </c>
      <c r="AH264" s="443">
        <v>0</v>
      </c>
      <c r="AI264" s="646">
        <v>0</v>
      </c>
      <c r="AJ264" s="443">
        <v>0</v>
      </c>
      <c r="AK264" s="646">
        <v>0</v>
      </c>
      <c r="AL264" s="443">
        <v>0</v>
      </c>
      <c r="AM264" s="717">
        <v>0</v>
      </c>
      <c r="AN264" s="646">
        <v>0</v>
      </c>
      <c r="AO264" s="716">
        <v>7</v>
      </c>
      <c r="AP264" s="460">
        <v>8</v>
      </c>
      <c r="AQ264" s="646">
        <v>3</v>
      </c>
      <c r="AR264" s="461">
        <v>0</v>
      </c>
      <c r="AS264" s="461">
        <v>2</v>
      </c>
      <c r="AT264" s="462">
        <v>2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38</v>
      </c>
      <c r="E265" s="465">
        <f t="shared" si="210"/>
        <v>21</v>
      </c>
      <c r="F265" s="486">
        <f t="shared" si="211"/>
        <v>17</v>
      </c>
      <c r="G265" s="468">
        <v>0</v>
      </c>
      <c r="H265" s="467">
        <v>0</v>
      </c>
      <c r="I265" s="468">
        <v>0</v>
      </c>
      <c r="J265" s="467">
        <v>1</v>
      </c>
      <c r="K265" s="468">
        <v>1</v>
      </c>
      <c r="L265" s="467">
        <v>3</v>
      </c>
      <c r="M265" s="468">
        <v>0</v>
      </c>
      <c r="N265" s="467">
        <v>4</v>
      </c>
      <c r="O265" s="468">
        <v>5</v>
      </c>
      <c r="P265" s="467">
        <v>2</v>
      </c>
      <c r="Q265" s="468">
        <v>4</v>
      </c>
      <c r="R265" s="467">
        <v>0</v>
      </c>
      <c r="S265" s="468">
        <v>5</v>
      </c>
      <c r="T265" s="467">
        <v>2</v>
      </c>
      <c r="U265" s="468">
        <v>5</v>
      </c>
      <c r="V265" s="467">
        <v>1</v>
      </c>
      <c r="W265" s="468">
        <v>1</v>
      </c>
      <c r="X265" s="467">
        <v>3</v>
      </c>
      <c r="Y265" s="468">
        <v>0</v>
      </c>
      <c r="Z265" s="467">
        <v>0</v>
      </c>
      <c r="AA265" s="468">
        <v>0</v>
      </c>
      <c r="AB265" s="467">
        <v>1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15</v>
      </c>
      <c r="AR265" s="468">
        <v>0</v>
      </c>
      <c r="AS265" s="468">
        <v>24</v>
      </c>
      <c r="AT265" s="466">
        <v>10</v>
      </c>
      <c r="AU265" s="469">
        <v>0</v>
      </c>
      <c r="AV265" s="447"/>
      <c r="AW265" s="466">
        <v>1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13</v>
      </c>
      <c r="E266" s="465">
        <f t="shared" si="210"/>
        <v>5</v>
      </c>
      <c r="F266" s="486">
        <f t="shared" si="211"/>
        <v>8</v>
      </c>
      <c r="G266" s="468">
        <v>1</v>
      </c>
      <c r="H266" s="467">
        <v>0</v>
      </c>
      <c r="I266" s="468">
        <v>0</v>
      </c>
      <c r="J266" s="467">
        <v>1</v>
      </c>
      <c r="K266" s="468">
        <v>0</v>
      </c>
      <c r="L266" s="467">
        <v>2</v>
      </c>
      <c r="M266" s="468">
        <v>1</v>
      </c>
      <c r="N266" s="467">
        <v>1</v>
      </c>
      <c r="O266" s="468">
        <v>0</v>
      </c>
      <c r="P266" s="467">
        <v>2</v>
      </c>
      <c r="Q266" s="468">
        <v>0</v>
      </c>
      <c r="R266" s="467">
        <v>1</v>
      </c>
      <c r="S266" s="468">
        <v>0</v>
      </c>
      <c r="T266" s="467">
        <v>0</v>
      </c>
      <c r="U266" s="468">
        <v>1</v>
      </c>
      <c r="V266" s="467">
        <v>1</v>
      </c>
      <c r="W266" s="468">
        <v>2</v>
      </c>
      <c r="X266" s="467">
        <v>0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2</v>
      </c>
      <c r="AT266" s="466">
        <v>2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16</v>
      </c>
      <c r="E267" s="465">
        <f t="shared" si="210"/>
        <v>11</v>
      </c>
      <c r="F267" s="486">
        <f t="shared" si="211"/>
        <v>5</v>
      </c>
      <c r="G267" s="475">
        <v>1</v>
      </c>
      <c r="H267" s="474">
        <v>0</v>
      </c>
      <c r="I267" s="475">
        <v>0</v>
      </c>
      <c r="J267" s="474">
        <v>0</v>
      </c>
      <c r="K267" s="475">
        <v>1</v>
      </c>
      <c r="L267" s="474">
        <v>0</v>
      </c>
      <c r="M267" s="475">
        <v>0</v>
      </c>
      <c r="N267" s="474">
        <v>1</v>
      </c>
      <c r="O267" s="475">
        <v>1</v>
      </c>
      <c r="P267" s="474">
        <v>1</v>
      </c>
      <c r="Q267" s="475">
        <v>1</v>
      </c>
      <c r="R267" s="474">
        <v>0</v>
      </c>
      <c r="S267" s="475">
        <v>3</v>
      </c>
      <c r="T267" s="474">
        <v>1</v>
      </c>
      <c r="U267" s="475">
        <v>2</v>
      </c>
      <c r="V267" s="474">
        <v>1</v>
      </c>
      <c r="W267" s="475">
        <v>2</v>
      </c>
      <c r="X267" s="474">
        <v>1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3</v>
      </c>
      <c r="AT267" s="473">
        <v>3</v>
      </c>
      <c r="AU267" s="476">
        <v>0</v>
      </c>
      <c r="AV267" s="469">
        <v>0</v>
      </c>
      <c r="AW267" s="473">
        <v>1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5</v>
      </c>
      <c r="E268" s="465">
        <f t="shared" si="210"/>
        <v>3</v>
      </c>
      <c r="F268" s="147">
        <f t="shared" si="211"/>
        <v>2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1</v>
      </c>
      <c r="P268" s="474">
        <v>0</v>
      </c>
      <c r="Q268" s="475">
        <v>0</v>
      </c>
      <c r="R268" s="474">
        <v>1</v>
      </c>
      <c r="S268" s="475">
        <v>0</v>
      </c>
      <c r="T268" s="474">
        <v>1</v>
      </c>
      <c r="U268" s="475">
        <v>2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322" t="s">
        <v>302</v>
      </c>
      <c r="B270" s="1325" t="s">
        <v>296</v>
      </c>
      <c r="C270" s="1325"/>
      <c r="D270" s="712">
        <f t="shared" si="209"/>
        <v>18</v>
      </c>
      <c r="E270" s="139">
        <f>SUM(G270++I270+K270+M270+O270+Q270+S270+U270+W270+Y270+AA270+AC270+AE270+AG270+AI270+AK270)</f>
        <v>17</v>
      </c>
      <c r="F270" s="661">
        <f t="shared" si="211"/>
        <v>1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1</v>
      </c>
      <c r="T270" s="463">
        <v>0</v>
      </c>
      <c r="U270" s="461">
        <v>4</v>
      </c>
      <c r="V270" s="463">
        <v>1</v>
      </c>
      <c r="W270" s="646">
        <v>0</v>
      </c>
      <c r="X270" s="687">
        <v>0</v>
      </c>
      <c r="Y270" s="646">
        <v>12</v>
      </c>
      <c r="Z270" s="687">
        <v>0</v>
      </c>
      <c r="AA270" s="646">
        <v>0</v>
      </c>
      <c r="AB270" s="687">
        <v>0</v>
      </c>
      <c r="AC270" s="646">
        <v>0</v>
      </c>
      <c r="AD270" s="687">
        <v>0</v>
      </c>
      <c r="AE270" s="646">
        <v>0</v>
      </c>
      <c r="AF270" s="687">
        <v>0</v>
      </c>
      <c r="AG270" s="646">
        <v>0</v>
      </c>
      <c r="AH270" s="687">
        <v>0</v>
      </c>
      <c r="AI270" s="646">
        <v>0</v>
      </c>
      <c r="AJ270" s="687">
        <v>0</v>
      </c>
      <c r="AK270" s="646">
        <v>0</v>
      </c>
      <c r="AL270" s="487">
        <v>0</v>
      </c>
      <c r="AM270" s="646">
        <v>0</v>
      </c>
      <c r="AN270" s="687">
        <v>0</v>
      </c>
      <c r="AO270" s="716">
        <v>18</v>
      </c>
      <c r="AP270" s="460">
        <v>18</v>
      </c>
      <c r="AQ270" s="646">
        <v>5</v>
      </c>
      <c r="AR270" s="461">
        <v>102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 xml:space="preserve"> * La variable Compra de Servicio no puede superar el Total Ambos Sexos.</v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 xml:space="preserve"> * La variable Compra de Servicio no puede superar el Total Ambos Sexos.</v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1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318</v>
      </c>
      <c r="E271" s="465">
        <f t="shared" si="210"/>
        <v>162</v>
      </c>
      <c r="F271" s="147">
        <f t="shared" si="211"/>
        <v>156</v>
      </c>
      <c r="G271" s="466">
        <v>0</v>
      </c>
      <c r="H271" s="467">
        <v>0</v>
      </c>
      <c r="I271" s="468">
        <v>0</v>
      </c>
      <c r="J271" s="467">
        <v>0</v>
      </c>
      <c r="K271" s="468">
        <v>1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0</v>
      </c>
      <c r="T271" s="469">
        <v>1</v>
      </c>
      <c r="U271" s="468">
        <v>36</v>
      </c>
      <c r="V271" s="469">
        <v>43</v>
      </c>
      <c r="W271" s="468">
        <v>89</v>
      </c>
      <c r="X271" s="469">
        <v>78</v>
      </c>
      <c r="Y271" s="468">
        <v>32</v>
      </c>
      <c r="Z271" s="469">
        <v>22</v>
      </c>
      <c r="AA271" s="468">
        <v>4</v>
      </c>
      <c r="AB271" s="469">
        <v>11</v>
      </c>
      <c r="AC271" s="468">
        <v>0</v>
      </c>
      <c r="AD271" s="469">
        <v>1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19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15</v>
      </c>
      <c r="E272" s="465">
        <f t="shared" si="210"/>
        <v>7</v>
      </c>
      <c r="F272" s="147">
        <f t="shared" si="211"/>
        <v>8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2</v>
      </c>
      <c r="V272" s="469">
        <v>4</v>
      </c>
      <c r="W272" s="468">
        <v>4</v>
      </c>
      <c r="X272" s="469">
        <v>4</v>
      </c>
      <c r="Y272" s="468">
        <v>1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3</v>
      </c>
      <c r="E273" s="489">
        <f t="shared" si="210"/>
        <v>1</v>
      </c>
      <c r="F273" s="490">
        <f t="shared" si="211"/>
        <v>2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2</v>
      </c>
      <c r="W273" s="475">
        <v>0</v>
      </c>
      <c r="X273" s="476">
        <v>0</v>
      </c>
      <c r="Y273" s="475">
        <v>1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7</v>
      </c>
      <c r="E274" s="465">
        <f t="shared" si="210"/>
        <v>2</v>
      </c>
      <c r="F274" s="486">
        <f t="shared" si="211"/>
        <v>5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1</v>
      </c>
      <c r="W274" s="475">
        <v>0</v>
      </c>
      <c r="X274" s="476">
        <v>3</v>
      </c>
      <c r="Y274" s="475">
        <v>1</v>
      </c>
      <c r="Z274" s="476">
        <v>1</v>
      </c>
      <c r="AA274" s="475">
        <v>1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2</v>
      </c>
      <c r="E275" s="109">
        <f t="shared" si="210"/>
        <v>1</v>
      </c>
      <c r="F275" s="492">
        <f t="shared" si="211"/>
        <v>1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1</v>
      </c>
      <c r="X275" s="454">
        <v>1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326" t="s">
        <v>303</v>
      </c>
      <c r="B276" s="1325" t="s">
        <v>296</v>
      </c>
      <c r="C276" s="1325"/>
      <c r="D276" s="712">
        <f t="shared" si="209"/>
        <v>15</v>
      </c>
      <c r="E276" s="139">
        <f t="shared" si="210"/>
        <v>7</v>
      </c>
      <c r="F276" s="140">
        <f t="shared" si="211"/>
        <v>8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0</v>
      </c>
      <c r="Q276" s="461">
        <v>0</v>
      </c>
      <c r="R276" s="460">
        <v>0</v>
      </c>
      <c r="S276" s="461">
        <v>0</v>
      </c>
      <c r="T276" s="463">
        <v>2</v>
      </c>
      <c r="U276" s="461">
        <v>6</v>
      </c>
      <c r="V276" s="463">
        <v>6</v>
      </c>
      <c r="W276" s="461">
        <v>0</v>
      </c>
      <c r="X276" s="463">
        <v>0</v>
      </c>
      <c r="Y276" s="461">
        <v>1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687">
        <v>0</v>
      </c>
      <c r="AG276" s="646">
        <v>0</v>
      </c>
      <c r="AH276" s="687">
        <v>0</v>
      </c>
      <c r="AI276" s="646">
        <v>0</v>
      </c>
      <c r="AJ276" s="687">
        <v>0</v>
      </c>
      <c r="AK276" s="646">
        <v>0</v>
      </c>
      <c r="AL276" s="487">
        <v>0</v>
      </c>
      <c r="AM276" s="646">
        <v>0</v>
      </c>
      <c r="AN276" s="687">
        <v>0</v>
      </c>
      <c r="AO276" s="716">
        <v>15</v>
      </c>
      <c r="AP276" s="460">
        <v>15</v>
      </c>
      <c r="AQ276" s="646">
        <v>0</v>
      </c>
      <c r="AR276" s="461">
        <v>58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 xml:space="preserve"> * La variable Compra de Servicio no puede superar el Total Ambos Sexos.</v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 xml:space="preserve"> * La variable Compra de Servicio no puede superar el Total Ambos Sexos.</v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1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67</v>
      </c>
      <c r="E277" s="489">
        <f t="shared" si="210"/>
        <v>35</v>
      </c>
      <c r="F277" s="494">
        <f t="shared" si="211"/>
        <v>32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1</v>
      </c>
      <c r="T277" s="469">
        <v>2</v>
      </c>
      <c r="U277" s="468">
        <v>21</v>
      </c>
      <c r="V277" s="469">
        <v>22</v>
      </c>
      <c r="W277" s="468">
        <v>13</v>
      </c>
      <c r="X277" s="469">
        <v>8</v>
      </c>
      <c r="Y277" s="468">
        <v>0</v>
      </c>
      <c r="Z277" s="469">
        <v>0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37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5</v>
      </c>
      <c r="E278" s="465">
        <f t="shared" si="210"/>
        <v>5</v>
      </c>
      <c r="F278" s="486">
        <f t="shared" si="211"/>
        <v>0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1</v>
      </c>
      <c r="V278" s="469">
        <v>0</v>
      </c>
      <c r="W278" s="468">
        <v>3</v>
      </c>
      <c r="X278" s="469">
        <v>0</v>
      </c>
      <c r="Y278" s="468">
        <v>1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7</v>
      </c>
      <c r="E279" s="465">
        <f t="shared" si="210"/>
        <v>5</v>
      </c>
      <c r="F279" s="486">
        <f t="shared" si="211"/>
        <v>2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4</v>
      </c>
      <c r="V279" s="476">
        <v>2</v>
      </c>
      <c r="W279" s="468">
        <v>1</v>
      </c>
      <c r="X279" s="469">
        <v>0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322" t="s">
        <v>108</v>
      </c>
      <c r="B282" s="1325" t="s">
        <v>296</v>
      </c>
      <c r="C282" s="1325"/>
      <c r="D282" s="501">
        <f t="shared" si="209"/>
        <v>41</v>
      </c>
      <c r="E282" s="484">
        <f t="shared" si="210"/>
        <v>21</v>
      </c>
      <c r="F282" s="502">
        <f t="shared" si="211"/>
        <v>20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2</v>
      </c>
      <c r="U282" s="461">
        <v>0</v>
      </c>
      <c r="V282" s="463">
        <v>2</v>
      </c>
      <c r="W282" s="461">
        <v>4</v>
      </c>
      <c r="X282" s="463">
        <v>1</v>
      </c>
      <c r="Y282" s="461">
        <v>3</v>
      </c>
      <c r="Z282" s="463">
        <v>0</v>
      </c>
      <c r="AA282" s="461">
        <v>2</v>
      </c>
      <c r="AB282" s="463">
        <v>2</v>
      </c>
      <c r="AC282" s="461">
        <v>1</v>
      </c>
      <c r="AD282" s="463">
        <v>5</v>
      </c>
      <c r="AE282" s="461">
        <v>8</v>
      </c>
      <c r="AF282" s="463">
        <v>6</v>
      </c>
      <c r="AG282" s="461">
        <v>1</v>
      </c>
      <c r="AH282" s="463">
        <v>1</v>
      </c>
      <c r="AI282" s="461">
        <v>1</v>
      </c>
      <c r="AJ282" s="463">
        <v>1</v>
      </c>
      <c r="AK282" s="461">
        <v>1</v>
      </c>
      <c r="AL282" s="463">
        <v>0</v>
      </c>
      <c r="AM282" s="458">
        <v>0</v>
      </c>
      <c r="AN282" s="459">
        <v>0</v>
      </c>
      <c r="AO282" s="462">
        <v>33</v>
      </c>
      <c r="AP282" s="460">
        <v>33</v>
      </c>
      <c r="AQ282" s="646">
        <v>12</v>
      </c>
      <c r="AR282" s="461">
        <v>0</v>
      </c>
      <c r="AS282" s="447"/>
      <c r="AT282" s="462">
        <v>1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205</v>
      </c>
      <c r="E283" s="465">
        <f t="shared" si="210"/>
        <v>65</v>
      </c>
      <c r="F283" s="486">
        <f t="shared" si="211"/>
        <v>140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1</v>
      </c>
      <c r="U283" s="468">
        <v>0</v>
      </c>
      <c r="V283" s="469">
        <v>3</v>
      </c>
      <c r="W283" s="468">
        <v>9</v>
      </c>
      <c r="X283" s="469">
        <v>5</v>
      </c>
      <c r="Y283" s="468">
        <v>6</v>
      </c>
      <c r="Z283" s="469">
        <v>4</v>
      </c>
      <c r="AA283" s="468">
        <v>4</v>
      </c>
      <c r="AB283" s="469">
        <v>14</v>
      </c>
      <c r="AC283" s="468">
        <v>9</v>
      </c>
      <c r="AD283" s="469">
        <v>34</v>
      </c>
      <c r="AE283" s="468">
        <v>15</v>
      </c>
      <c r="AF283" s="469">
        <v>46</v>
      </c>
      <c r="AG283" s="468">
        <v>8</v>
      </c>
      <c r="AH283" s="469">
        <v>19</v>
      </c>
      <c r="AI283" s="468">
        <v>10</v>
      </c>
      <c r="AJ283" s="469">
        <v>11</v>
      </c>
      <c r="AK283" s="468">
        <v>4</v>
      </c>
      <c r="AL283" s="469">
        <v>3</v>
      </c>
      <c r="AM283" s="470">
        <v>3</v>
      </c>
      <c r="AN283" s="471">
        <v>0</v>
      </c>
      <c r="AO283" s="446"/>
      <c r="AP283" s="447"/>
      <c r="AQ283" s="461">
        <v>33</v>
      </c>
      <c r="AR283" s="468">
        <v>0</v>
      </c>
      <c r="AS283" s="447"/>
      <c r="AT283" s="466">
        <v>0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41</v>
      </c>
      <c r="E284" s="465">
        <f t="shared" si="210"/>
        <v>21</v>
      </c>
      <c r="F284" s="486">
        <f t="shared" si="211"/>
        <v>20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2</v>
      </c>
      <c r="U284" s="468">
        <v>0</v>
      </c>
      <c r="V284" s="469">
        <v>2</v>
      </c>
      <c r="W284" s="468">
        <v>4</v>
      </c>
      <c r="X284" s="469">
        <v>1</v>
      </c>
      <c r="Y284" s="468">
        <v>3</v>
      </c>
      <c r="Z284" s="469">
        <v>0</v>
      </c>
      <c r="AA284" s="468">
        <v>2</v>
      </c>
      <c r="AB284" s="469">
        <v>2</v>
      </c>
      <c r="AC284" s="468">
        <v>1</v>
      </c>
      <c r="AD284" s="469">
        <v>5</v>
      </c>
      <c r="AE284" s="468">
        <v>8</v>
      </c>
      <c r="AF284" s="469">
        <v>6</v>
      </c>
      <c r="AG284" s="468">
        <v>1</v>
      </c>
      <c r="AH284" s="469">
        <v>1</v>
      </c>
      <c r="AI284" s="468">
        <v>1</v>
      </c>
      <c r="AJ284" s="469">
        <v>1</v>
      </c>
      <c r="AK284" s="468">
        <v>1</v>
      </c>
      <c r="AL284" s="469">
        <v>0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1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43</v>
      </c>
      <c r="E285" s="489">
        <f t="shared" si="210"/>
        <v>10</v>
      </c>
      <c r="F285" s="494">
        <f>SUM(H285++J285+L285+N285+P285+R285+T285+V285+X285+Z285+AB285+AD285+AF285+AH285+AJ285+AL285)</f>
        <v>33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2</v>
      </c>
      <c r="U285" s="475">
        <v>0</v>
      </c>
      <c r="V285" s="476">
        <v>3</v>
      </c>
      <c r="W285" s="475">
        <v>2</v>
      </c>
      <c r="X285" s="476">
        <v>1</v>
      </c>
      <c r="Y285" s="475">
        <v>2</v>
      </c>
      <c r="Z285" s="476">
        <v>2</v>
      </c>
      <c r="AA285" s="475">
        <v>2</v>
      </c>
      <c r="AB285" s="476">
        <v>3</v>
      </c>
      <c r="AC285" s="475">
        <v>1</v>
      </c>
      <c r="AD285" s="476">
        <v>7</v>
      </c>
      <c r="AE285" s="475">
        <v>1</v>
      </c>
      <c r="AF285" s="476">
        <v>7</v>
      </c>
      <c r="AG285" s="475">
        <v>0</v>
      </c>
      <c r="AH285" s="476">
        <v>5</v>
      </c>
      <c r="AI285" s="475">
        <v>2</v>
      </c>
      <c r="AJ285" s="476">
        <v>3</v>
      </c>
      <c r="AK285" s="475">
        <v>0</v>
      </c>
      <c r="AL285" s="476">
        <v>0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48</v>
      </c>
      <c r="E286" s="465">
        <f t="shared" si="210"/>
        <v>9</v>
      </c>
      <c r="F286" s="486">
        <f t="shared" si="211"/>
        <v>39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3</v>
      </c>
      <c r="X286" s="476">
        <v>1</v>
      </c>
      <c r="Y286" s="475">
        <v>3</v>
      </c>
      <c r="Z286" s="476">
        <v>0</v>
      </c>
      <c r="AA286" s="475">
        <v>1</v>
      </c>
      <c r="AB286" s="476">
        <v>4</v>
      </c>
      <c r="AC286" s="475">
        <v>0</v>
      </c>
      <c r="AD286" s="476">
        <v>9</v>
      </c>
      <c r="AE286" s="475">
        <v>0</v>
      </c>
      <c r="AF286" s="476">
        <v>11</v>
      </c>
      <c r="AG286" s="475">
        <v>2</v>
      </c>
      <c r="AH286" s="476">
        <v>5</v>
      </c>
      <c r="AI286" s="475">
        <v>0</v>
      </c>
      <c r="AJ286" s="476">
        <v>4</v>
      </c>
      <c r="AK286" s="475">
        <v>0</v>
      </c>
      <c r="AL286" s="476">
        <v>5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322" t="s">
        <v>304</v>
      </c>
      <c r="B288" s="1325" t="s">
        <v>296</v>
      </c>
      <c r="C288" s="1325"/>
      <c r="D288" s="712">
        <f t="shared" si="209"/>
        <v>11</v>
      </c>
      <c r="E288" s="139">
        <f>SUM(W288+Y288+AA288+AC288+AE288+AG288+AI288+AK288)</f>
        <v>6</v>
      </c>
      <c r="F288" s="661">
        <f>SUM(X288+Z288+AB288+AD288+AF288+AH288+AJ288+AL288)</f>
        <v>5</v>
      </c>
      <c r="G288" s="719"/>
      <c r="H288" s="504"/>
      <c r="I288" s="648"/>
      <c r="J288" s="504"/>
      <c r="K288" s="720"/>
      <c r="L288" s="449"/>
      <c r="M288" s="649"/>
      <c r="N288" s="449"/>
      <c r="O288" s="648"/>
      <c r="P288" s="504"/>
      <c r="Q288" s="648"/>
      <c r="R288" s="504"/>
      <c r="S288" s="720"/>
      <c r="T288" s="449"/>
      <c r="U288" s="649"/>
      <c r="V288" s="449"/>
      <c r="W288" s="646">
        <v>1</v>
      </c>
      <c r="X288" s="687">
        <v>0</v>
      </c>
      <c r="Y288" s="646">
        <v>1</v>
      </c>
      <c r="Z288" s="687">
        <v>1</v>
      </c>
      <c r="AA288" s="646">
        <v>0</v>
      </c>
      <c r="AB288" s="687">
        <v>1</v>
      </c>
      <c r="AC288" s="646">
        <v>0</v>
      </c>
      <c r="AD288" s="687">
        <v>0</v>
      </c>
      <c r="AE288" s="646">
        <v>1</v>
      </c>
      <c r="AF288" s="687">
        <v>1</v>
      </c>
      <c r="AG288" s="646">
        <v>2</v>
      </c>
      <c r="AH288" s="687">
        <v>2</v>
      </c>
      <c r="AI288" s="646">
        <v>1</v>
      </c>
      <c r="AJ288" s="687">
        <v>0</v>
      </c>
      <c r="AK288" s="646">
        <v>0</v>
      </c>
      <c r="AL288" s="687">
        <v>0</v>
      </c>
      <c r="AM288" s="458">
        <v>0</v>
      </c>
      <c r="AN288" s="459">
        <v>0</v>
      </c>
      <c r="AO288" s="716">
        <v>0</v>
      </c>
      <c r="AP288" s="460">
        <v>0</v>
      </c>
      <c r="AQ288" s="646">
        <v>9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48</v>
      </c>
      <c r="E289" s="465">
        <f t="shared" ref="E289:F293" si="234">SUM(W289+Y289+AA289+AC289+AE289+AG289+AI289+AK289)</f>
        <v>22</v>
      </c>
      <c r="F289" s="486">
        <f t="shared" si="234"/>
        <v>26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1</v>
      </c>
      <c r="X289" s="469">
        <v>1</v>
      </c>
      <c r="Y289" s="468">
        <v>2</v>
      </c>
      <c r="Z289" s="469">
        <v>0</v>
      </c>
      <c r="AA289" s="468">
        <v>6</v>
      </c>
      <c r="AB289" s="469">
        <v>4</v>
      </c>
      <c r="AC289" s="468">
        <v>2</v>
      </c>
      <c r="AD289" s="469">
        <v>4</v>
      </c>
      <c r="AE289" s="468">
        <v>9</v>
      </c>
      <c r="AF289" s="469">
        <v>10</v>
      </c>
      <c r="AG289" s="468">
        <v>2</v>
      </c>
      <c r="AH289" s="469">
        <v>4</v>
      </c>
      <c r="AI289" s="468">
        <v>0</v>
      </c>
      <c r="AJ289" s="469">
        <v>2</v>
      </c>
      <c r="AK289" s="468">
        <v>0</v>
      </c>
      <c r="AL289" s="469">
        <v>1</v>
      </c>
      <c r="AM289" s="470">
        <v>0</v>
      </c>
      <c r="AN289" s="471">
        <v>0</v>
      </c>
      <c r="AO289" s="446"/>
      <c r="AP289" s="447"/>
      <c r="AQ289" s="461">
        <v>7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7</v>
      </c>
      <c r="E290" s="465">
        <f t="shared" si="234"/>
        <v>3</v>
      </c>
      <c r="F290" s="486">
        <f t="shared" si="234"/>
        <v>4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0</v>
      </c>
      <c r="Y290" s="468">
        <v>1</v>
      </c>
      <c r="Z290" s="469">
        <v>1</v>
      </c>
      <c r="AA290" s="468">
        <v>0</v>
      </c>
      <c r="AB290" s="469">
        <v>1</v>
      </c>
      <c r="AC290" s="468">
        <v>0</v>
      </c>
      <c r="AD290" s="469">
        <v>0</v>
      </c>
      <c r="AE290" s="468">
        <v>1</v>
      </c>
      <c r="AF290" s="469">
        <v>1</v>
      </c>
      <c r="AG290" s="468">
        <v>0</v>
      </c>
      <c r="AH290" s="469">
        <v>1</v>
      </c>
      <c r="AI290" s="468">
        <v>1</v>
      </c>
      <c r="AJ290" s="469">
        <v>0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6</v>
      </c>
      <c r="E291" s="465">
        <f t="shared" si="234"/>
        <v>3</v>
      </c>
      <c r="F291" s="486">
        <f t="shared" si="234"/>
        <v>3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1</v>
      </c>
      <c r="X291" s="476">
        <v>1</v>
      </c>
      <c r="Y291" s="475">
        <v>1</v>
      </c>
      <c r="Z291" s="476">
        <v>0</v>
      </c>
      <c r="AA291" s="475">
        <v>1</v>
      </c>
      <c r="AB291" s="476">
        <v>0</v>
      </c>
      <c r="AC291" s="475">
        <v>0</v>
      </c>
      <c r="AD291" s="476">
        <v>0</v>
      </c>
      <c r="AE291" s="475">
        <v>0</v>
      </c>
      <c r="AF291" s="476">
        <v>1</v>
      </c>
      <c r="AG291" s="475">
        <v>0</v>
      </c>
      <c r="AH291" s="476">
        <v>0</v>
      </c>
      <c r="AI291" s="475">
        <v>0</v>
      </c>
      <c r="AJ291" s="476">
        <v>0</v>
      </c>
      <c r="AK291" s="475">
        <v>0</v>
      </c>
      <c r="AL291" s="476">
        <v>1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2</v>
      </c>
      <c r="E292" s="465">
        <f t="shared" si="234"/>
        <v>1</v>
      </c>
      <c r="F292" s="486">
        <f t="shared" si="234"/>
        <v>1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1</v>
      </c>
      <c r="AD292" s="476">
        <v>0</v>
      </c>
      <c r="AE292" s="475">
        <v>0</v>
      </c>
      <c r="AF292" s="476">
        <v>1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322" t="s">
        <v>305</v>
      </c>
      <c r="B294" s="1325" t="s">
        <v>296</v>
      </c>
      <c r="C294" s="1325"/>
      <c r="D294" s="501">
        <f t="shared" si="209"/>
        <v>11</v>
      </c>
      <c r="E294" s="139">
        <f>SUM(O294+Q294+S294+U294+W294+Y294+AA294+AC294+AE294+AG294+AI294+AK294)</f>
        <v>4</v>
      </c>
      <c r="F294" s="661">
        <f>SUM(P294+R294+T294+V294+X294+Z294+AB294+AD294+AF294+AH294+AJ294+AL294)</f>
        <v>7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0</v>
      </c>
      <c r="AD294" s="463">
        <v>1</v>
      </c>
      <c r="AE294" s="461">
        <v>1</v>
      </c>
      <c r="AF294" s="463">
        <v>2</v>
      </c>
      <c r="AG294" s="461">
        <v>1</v>
      </c>
      <c r="AH294" s="463">
        <v>0</v>
      </c>
      <c r="AI294" s="461">
        <v>1</v>
      </c>
      <c r="AJ294" s="463">
        <v>4</v>
      </c>
      <c r="AK294" s="461">
        <v>1</v>
      </c>
      <c r="AL294" s="463">
        <v>0</v>
      </c>
      <c r="AM294" s="458">
        <v>0</v>
      </c>
      <c r="AN294" s="459">
        <v>0</v>
      </c>
      <c r="AO294" s="462">
        <v>8</v>
      </c>
      <c r="AP294" s="460">
        <v>8</v>
      </c>
      <c r="AQ294" s="646">
        <v>12</v>
      </c>
      <c r="AR294" s="461">
        <v>21</v>
      </c>
      <c r="AS294" s="447"/>
      <c r="AT294" s="462">
        <v>7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 xml:space="preserve"> * La variable Insasistente no puede superar el Total Ambos Sexos. * La variable Compra de Servicio no puede superar el Total Ambos Sexos.</v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 xml:space="preserve"> * La variable Insasistente no puede superar el Total Ambos Sexos.</v>
      </c>
      <c r="CF294" s="23" t="str">
        <f t="shared" si="215"/>
        <v xml:space="preserve"> * La variable Compra de Servicio no puede superar el Total Ambos Sexos.</v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1</v>
      </c>
      <c r="CT294" s="24">
        <f t="shared" si="222"/>
        <v>1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129</v>
      </c>
      <c r="E295" s="465">
        <f t="shared" ref="E295:F296" si="236">SUM(O295+Q295+S295+U295+W295+Y295+AA295+AC295+AE295+AG295+AI295+AK295)</f>
        <v>53</v>
      </c>
      <c r="F295" s="147">
        <f t="shared" si="236"/>
        <v>76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2</v>
      </c>
      <c r="AC295" s="468">
        <v>0</v>
      </c>
      <c r="AD295" s="469">
        <v>5</v>
      </c>
      <c r="AE295" s="468">
        <v>4</v>
      </c>
      <c r="AF295" s="469">
        <v>16</v>
      </c>
      <c r="AG295" s="468">
        <v>6</v>
      </c>
      <c r="AH295" s="469">
        <v>15</v>
      </c>
      <c r="AI295" s="468">
        <v>20</v>
      </c>
      <c r="AJ295" s="469">
        <v>22</v>
      </c>
      <c r="AK295" s="468">
        <v>23</v>
      </c>
      <c r="AL295" s="469">
        <v>16</v>
      </c>
      <c r="AM295" s="470">
        <v>0</v>
      </c>
      <c r="AN295" s="471">
        <v>0</v>
      </c>
      <c r="AO295" s="446"/>
      <c r="AP295" s="447"/>
      <c r="AQ295" s="461">
        <v>13</v>
      </c>
      <c r="AR295" s="468">
        <v>0</v>
      </c>
      <c r="AS295" s="447"/>
      <c r="AT295" s="466">
        <v>14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14</v>
      </c>
      <c r="E296" s="465">
        <f t="shared" si="236"/>
        <v>5</v>
      </c>
      <c r="F296" s="147">
        <f t="shared" si="236"/>
        <v>9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0</v>
      </c>
      <c r="AD296" s="469">
        <v>1</v>
      </c>
      <c r="AE296" s="468">
        <v>1</v>
      </c>
      <c r="AF296" s="469">
        <v>1</v>
      </c>
      <c r="AG296" s="468">
        <v>1</v>
      </c>
      <c r="AH296" s="469">
        <v>0</v>
      </c>
      <c r="AI296" s="468">
        <v>1</v>
      </c>
      <c r="AJ296" s="469">
        <v>5</v>
      </c>
      <c r="AK296" s="468">
        <v>2</v>
      </c>
      <c r="AL296" s="469">
        <v>2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9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31</v>
      </c>
      <c r="E297" s="465">
        <f>SUM(O297+Q297+S297+U297+W297+Y297+AA297+AC297+AE297+AG297+AI297+AK297)</f>
        <v>11</v>
      </c>
      <c r="F297" s="147">
        <f>SUM(+P297+R297+T297+V297+X297+Z297+AB297+AD297+AF297+AH297+AJ297+AL297)</f>
        <v>20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2</v>
      </c>
      <c r="AE297" s="475">
        <v>2</v>
      </c>
      <c r="AF297" s="476">
        <v>3</v>
      </c>
      <c r="AG297" s="475">
        <v>1</v>
      </c>
      <c r="AH297" s="476">
        <v>3</v>
      </c>
      <c r="AI297" s="475">
        <v>3</v>
      </c>
      <c r="AJ297" s="476">
        <v>6</v>
      </c>
      <c r="AK297" s="475">
        <v>5</v>
      </c>
      <c r="AL297" s="476">
        <v>6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3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10</v>
      </c>
      <c r="E298" s="465">
        <f>SUM(O298+Q298+S298+U298+W298+Y298+AA298+AC298+AE298+AG298+AI298+AK298)</f>
        <v>6</v>
      </c>
      <c r="F298" s="147">
        <f>SUM(P298+R298+T298+V298+X298+Z298+AB298+AD298+AF298+AH298+AJ298+AL298)</f>
        <v>4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2</v>
      </c>
      <c r="AF298" s="476">
        <v>0</v>
      </c>
      <c r="AG298" s="475">
        <v>1</v>
      </c>
      <c r="AH298" s="476">
        <v>2</v>
      </c>
      <c r="AI298" s="475">
        <v>2</v>
      </c>
      <c r="AJ298" s="476">
        <v>0</v>
      </c>
      <c r="AK298" s="475">
        <v>1</v>
      </c>
      <c r="AL298" s="476">
        <v>2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0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1</v>
      </c>
      <c r="E299" s="109">
        <f>SUM(O299+Q299+S299+U299+W299+Y299+AA299+AC299+AE299+AG299+AI299+AK299)</f>
        <v>1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1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326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661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646"/>
      <c r="AR300" s="461">
        <v>0</v>
      </c>
      <c r="AS300" s="447"/>
      <c r="AT300" s="462"/>
      <c r="AU300" s="463">
        <v>0</v>
      </c>
      <c r="AV300" s="447"/>
      <c r="AW300" s="462">
        <v>0</v>
      </c>
      <c r="AX300" s="463">
        <v>0</v>
      </c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/>
      <c r="AU301" s="469">
        <v>0</v>
      </c>
      <c r="AV301" s="447"/>
      <c r="AW301" s="466">
        <v>0</v>
      </c>
      <c r="AX301" s="469">
        <v>0</v>
      </c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/>
      <c r="AU302" s="469">
        <v>0</v>
      </c>
      <c r="AV302" s="447"/>
      <c r="AW302" s="466">
        <v>0</v>
      </c>
      <c r="AX302" s="469">
        <v>0</v>
      </c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/>
      <c r="AU303" s="476">
        <v>0</v>
      </c>
      <c r="AV303" s="469">
        <v>0</v>
      </c>
      <c r="AW303" s="473">
        <v>0</v>
      </c>
      <c r="AX303" s="476">
        <v>0</v>
      </c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/>
      <c r="AU304" s="476">
        <v>0</v>
      </c>
      <c r="AV304" s="480"/>
      <c r="AW304" s="473">
        <v>0</v>
      </c>
      <c r="AX304" s="476">
        <v>0</v>
      </c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/>
      <c r="AU305" s="454">
        <v>0</v>
      </c>
      <c r="AV305" s="457"/>
      <c r="AW305" s="451">
        <v>0</v>
      </c>
      <c r="AX305" s="454">
        <v>0</v>
      </c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32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661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646"/>
      <c r="AR306" s="461">
        <v>0</v>
      </c>
      <c r="AS306" s="447"/>
      <c r="AT306" s="462"/>
      <c r="AU306" s="463">
        <v>0</v>
      </c>
      <c r="AV306" s="447"/>
      <c r="AW306" s="462">
        <v>0</v>
      </c>
      <c r="AX306" s="463">
        <v>0</v>
      </c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/>
      <c r="AU307" s="469">
        <v>0</v>
      </c>
      <c r="AV307" s="447"/>
      <c r="AW307" s="466">
        <v>0</v>
      </c>
      <c r="AX307" s="469">
        <v>0</v>
      </c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/>
      <c r="AU308" s="469">
        <v>0</v>
      </c>
      <c r="AV308" s="447"/>
      <c r="AW308" s="466">
        <v>0</v>
      </c>
      <c r="AX308" s="469">
        <v>0</v>
      </c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/>
      <c r="AU309" s="476">
        <v>0</v>
      </c>
      <c r="AV309" s="469">
        <v>0</v>
      </c>
      <c r="AW309" s="473">
        <v>0</v>
      </c>
      <c r="AX309" s="476">
        <v>0</v>
      </c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/>
      <c r="AU310" s="476">
        <v>0</v>
      </c>
      <c r="AV310" s="480"/>
      <c r="AW310" s="473">
        <v>0</v>
      </c>
      <c r="AX310" s="476">
        <v>0</v>
      </c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/>
      <c r="AU311" s="454">
        <v>0</v>
      </c>
      <c r="AV311" s="457"/>
      <c r="AW311" s="451">
        <v>0</v>
      </c>
      <c r="AX311" s="454">
        <v>0</v>
      </c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09"/>
        <v>28</v>
      </c>
      <c r="E312" s="139">
        <f>SUM(G312++I312+K312+M312+O312+Q312+S312+U312+W312+Y312+AA312+AC312+AE312+AG312+AI312+AK312)</f>
        <v>10</v>
      </c>
      <c r="F312" s="661">
        <f>SUM(H312++J312+L312+N312+P312+R312+T312+V312+X312+Z312+AB312+AD312+AF312+AH312+AJ312+AL312)</f>
        <v>18</v>
      </c>
      <c r="G312" s="462">
        <v>1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1</v>
      </c>
      <c r="V312" s="463">
        <v>0</v>
      </c>
      <c r="W312" s="461">
        <v>1</v>
      </c>
      <c r="X312" s="463">
        <v>3</v>
      </c>
      <c r="Y312" s="461">
        <v>0</v>
      </c>
      <c r="Z312" s="463">
        <v>1</v>
      </c>
      <c r="AA312" s="461">
        <v>1</v>
      </c>
      <c r="AB312" s="463">
        <v>0</v>
      </c>
      <c r="AC312" s="461">
        <v>0</v>
      </c>
      <c r="AD312" s="463">
        <v>2</v>
      </c>
      <c r="AE312" s="461">
        <v>3</v>
      </c>
      <c r="AF312" s="463">
        <v>6</v>
      </c>
      <c r="AG312" s="461">
        <v>1</v>
      </c>
      <c r="AH312" s="463">
        <v>2</v>
      </c>
      <c r="AI312" s="461">
        <v>2</v>
      </c>
      <c r="AJ312" s="463">
        <v>3</v>
      </c>
      <c r="AK312" s="461">
        <v>0</v>
      </c>
      <c r="AL312" s="463">
        <v>1</v>
      </c>
      <c r="AM312" s="458">
        <v>0</v>
      </c>
      <c r="AN312" s="459">
        <v>0</v>
      </c>
      <c r="AO312" s="462">
        <v>22</v>
      </c>
      <c r="AP312" s="460">
        <v>22</v>
      </c>
      <c r="AQ312" s="646">
        <v>4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44</v>
      </c>
      <c r="E313" s="465">
        <f t="shared" ref="E313:E323" si="242">SUM(G313++I313+K313+M313+O313+Q313+S313+U313+W313+Y313+AA313+AC313+AE313+AG313+AI313+AK313)</f>
        <v>7</v>
      </c>
      <c r="F313" s="147">
        <f t="shared" ref="F313:F329" si="243">SUM(H313++J313+L313+N313+P313+R313+T313+V313+X313+Z313+AB313+AD313+AF313+AH313+AJ313+AL313)</f>
        <v>37</v>
      </c>
      <c r="G313" s="466">
        <v>1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2</v>
      </c>
      <c r="Y313" s="468">
        <v>0</v>
      </c>
      <c r="Z313" s="469">
        <v>0</v>
      </c>
      <c r="AA313" s="468">
        <v>1</v>
      </c>
      <c r="AB313" s="469">
        <v>1</v>
      </c>
      <c r="AC313" s="468">
        <v>1</v>
      </c>
      <c r="AD313" s="469">
        <v>3</v>
      </c>
      <c r="AE313" s="468">
        <v>1</v>
      </c>
      <c r="AF313" s="469">
        <v>10</v>
      </c>
      <c r="AG313" s="468">
        <v>1</v>
      </c>
      <c r="AH313" s="469">
        <v>4</v>
      </c>
      <c r="AI313" s="468">
        <v>1</v>
      </c>
      <c r="AJ313" s="469">
        <v>11</v>
      </c>
      <c r="AK313" s="468">
        <v>1</v>
      </c>
      <c r="AL313" s="469">
        <v>6</v>
      </c>
      <c r="AM313" s="470">
        <v>0</v>
      </c>
      <c r="AN313" s="471">
        <v>0</v>
      </c>
      <c r="AO313" s="446"/>
      <c r="AP313" s="447"/>
      <c r="AQ313" s="461">
        <v>11</v>
      </c>
      <c r="AR313" s="468">
        <v>0</v>
      </c>
      <c r="AS313" s="447"/>
      <c r="AT313" s="466">
        <v>0</v>
      </c>
      <c r="AU313" s="469">
        <v>0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28</v>
      </c>
      <c r="E314" s="465">
        <f t="shared" si="242"/>
        <v>10</v>
      </c>
      <c r="F314" s="486">
        <f t="shared" si="243"/>
        <v>18</v>
      </c>
      <c r="G314" s="468">
        <v>1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1</v>
      </c>
      <c r="V314" s="469">
        <v>0</v>
      </c>
      <c r="W314" s="468">
        <v>1</v>
      </c>
      <c r="X314" s="469">
        <v>3</v>
      </c>
      <c r="Y314" s="468">
        <v>0</v>
      </c>
      <c r="Z314" s="469">
        <v>1</v>
      </c>
      <c r="AA314" s="468">
        <v>1</v>
      </c>
      <c r="AB314" s="469">
        <v>0</v>
      </c>
      <c r="AC314" s="468">
        <v>0</v>
      </c>
      <c r="AD314" s="469">
        <v>2</v>
      </c>
      <c r="AE314" s="468">
        <v>3</v>
      </c>
      <c r="AF314" s="469">
        <v>6</v>
      </c>
      <c r="AG314" s="468">
        <v>1</v>
      </c>
      <c r="AH314" s="469">
        <v>2</v>
      </c>
      <c r="AI314" s="468">
        <v>2</v>
      </c>
      <c r="AJ314" s="469">
        <v>3</v>
      </c>
      <c r="AK314" s="468">
        <v>0</v>
      </c>
      <c r="AL314" s="469">
        <v>1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68" si="244">SUM(E315+F315)</f>
        <v>30</v>
      </c>
      <c r="E315" s="465">
        <f t="shared" si="242"/>
        <v>6</v>
      </c>
      <c r="F315" s="486">
        <f t="shared" si="243"/>
        <v>24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1</v>
      </c>
      <c r="V315" s="476">
        <v>0</v>
      </c>
      <c r="W315" s="475">
        <v>1</v>
      </c>
      <c r="X315" s="476">
        <v>0</v>
      </c>
      <c r="Y315" s="475">
        <v>0</v>
      </c>
      <c r="Z315" s="476">
        <v>0</v>
      </c>
      <c r="AA315" s="475">
        <v>0</v>
      </c>
      <c r="AB315" s="476">
        <v>0</v>
      </c>
      <c r="AC315" s="475">
        <v>0</v>
      </c>
      <c r="AD315" s="476">
        <v>3</v>
      </c>
      <c r="AE315" s="475">
        <v>1</v>
      </c>
      <c r="AF315" s="476">
        <v>5</v>
      </c>
      <c r="AG315" s="475">
        <v>1</v>
      </c>
      <c r="AH315" s="476">
        <v>4</v>
      </c>
      <c r="AI315" s="475">
        <v>1</v>
      </c>
      <c r="AJ315" s="476">
        <v>8</v>
      </c>
      <c r="AK315" s="475">
        <v>1</v>
      </c>
      <c r="AL315" s="476">
        <v>4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28</v>
      </c>
      <c r="E316" s="465">
        <f t="shared" si="242"/>
        <v>5</v>
      </c>
      <c r="F316" s="486">
        <f t="shared" si="243"/>
        <v>23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1</v>
      </c>
      <c r="AB316" s="476">
        <v>1</v>
      </c>
      <c r="AC316" s="475">
        <v>1</v>
      </c>
      <c r="AD316" s="476">
        <v>2</v>
      </c>
      <c r="AE316" s="475">
        <v>1</v>
      </c>
      <c r="AF316" s="476">
        <v>7</v>
      </c>
      <c r="AG316" s="475">
        <v>1</v>
      </c>
      <c r="AH316" s="476">
        <v>3</v>
      </c>
      <c r="AI316" s="475">
        <v>1</v>
      </c>
      <c r="AJ316" s="476">
        <v>7</v>
      </c>
      <c r="AK316" s="475">
        <v>0</v>
      </c>
      <c r="AL316" s="476">
        <v>3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0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1</v>
      </c>
      <c r="E317" s="109">
        <f t="shared" si="242"/>
        <v>0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1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661">
        <f t="shared" si="243"/>
        <v>0</v>
      </c>
      <c r="G318" s="1774"/>
      <c r="H318" s="1775"/>
      <c r="I318" s="1776"/>
      <c r="J318" s="1775"/>
      <c r="K318" s="1776"/>
      <c r="L318" s="1775"/>
      <c r="M318" s="1776"/>
      <c r="N318" s="1775"/>
      <c r="O318" s="1776"/>
      <c r="P318" s="1775"/>
      <c r="Q318" s="1776"/>
      <c r="R318" s="1775"/>
      <c r="S318" s="1776"/>
      <c r="T318" s="1777"/>
      <c r="U318" s="1776"/>
      <c r="V318" s="1777"/>
      <c r="W318" s="1776"/>
      <c r="X318" s="1777"/>
      <c r="Y318" s="1776"/>
      <c r="Z318" s="1777"/>
      <c r="AA318" s="1776"/>
      <c r="AB318" s="1777"/>
      <c r="AC318" s="1776"/>
      <c r="AD318" s="1777"/>
      <c r="AE318" s="1776"/>
      <c r="AF318" s="1777"/>
      <c r="AG318" s="1776"/>
      <c r="AH318" s="1777"/>
      <c r="AI318" s="1776"/>
      <c r="AJ318" s="1777"/>
      <c r="AK318" s="1774"/>
      <c r="AL318" s="1778"/>
      <c r="AM318" s="1776"/>
      <c r="AN318" s="1779"/>
      <c r="AO318" s="1774"/>
      <c r="AP318" s="523"/>
      <c r="AQ318" s="646"/>
      <c r="AR318" s="646"/>
      <c r="AS318" s="447"/>
      <c r="AT318" s="716"/>
      <c r="AU318" s="687"/>
      <c r="AV318" s="447"/>
      <c r="AW318" s="716"/>
      <c r="AX318" s="687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1780"/>
      <c r="H319" s="1781"/>
      <c r="I319" s="1782"/>
      <c r="J319" s="1781"/>
      <c r="K319" s="1782"/>
      <c r="L319" s="1781"/>
      <c r="M319" s="1782"/>
      <c r="N319" s="1781"/>
      <c r="O319" s="1782"/>
      <c r="P319" s="1781"/>
      <c r="Q319" s="1782"/>
      <c r="R319" s="1781"/>
      <c r="S319" s="1782"/>
      <c r="T319" s="1783"/>
      <c r="U319" s="1782"/>
      <c r="V319" s="1783"/>
      <c r="W319" s="1782"/>
      <c r="X319" s="1783"/>
      <c r="Y319" s="1782"/>
      <c r="Z319" s="1783"/>
      <c r="AA319" s="1782"/>
      <c r="AB319" s="1783"/>
      <c r="AC319" s="1782"/>
      <c r="AD319" s="1783"/>
      <c r="AE319" s="1782"/>
      <c r="AF319" s="1783"/>
      <c r="AG319" s="1782"/>
      <c r="AH319" s="1783"/>
      <c r="AI319" s="1782"/>
      <c r="AJ319" s="1783"/>
      <c r="AK319" s="1780"/>
      <c r="AL319" s="1784"/>
      <c r="AM319" s="1782"/>
      <c r="AN319" s="1785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1780"/>
      <c r="H320" s="1781"/>
      <c r="I320" s="1782"/>
      <c r="J320" s="1781"/>
      <c r="K320" s="1782"/>
      <c r="L320" s="1781"/>
      <c r="M320" s="1782"/>
      <c r="N320" s="1781"/>
      <c r="O320" s="1782"/>
      <c r="P320" s="1781"/>
      <c r="Q320" s="1782"/>
      <c r="R320" s="1781"/>
      <c r="S320" s="1782"/>
      <c r="T320" s="1783"/>
      <c r="U320" s="1782"/>
      <c r="V320" s="1783"/>
      <c r="W320" s="1782"/>
      <c r="X320" s="1783"/>
      <c r="Y320" s="1782"/>
      <c r="Z320" s="1783"/>
      <c r="AA320" s="1782"/>
      <c r="AB320" s="1783"/>
      <c r="AC320" s="1782"/>
      <c r="AD320" s="1783"/>
      <c r="AE320" s="1782"/>
      <c r="AF320" s="1783"/>
      <c r="AG320" s="1782"/>
      <c r="AH320" s="1783"/>
      <c r="AI320" s="1782"/>
      <c r="AJ320" s="1783"/>
      <c r="AK320" s="1780"/>
      <c r="AL320" s="1784"/>
      <c r="AM320" s="1782"/>
      <c r="AN320" s="1785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1786"/>
      <c r="H321" s="1787"/>
      <c r="I321" s="1788"/>
      <c r="J321" s="1787"/>
      <c r="K321" s="1788"/>
      <c r="L321" s="1787"/>
      <c r="M321" s="1788"/>
      <c r="N321" s="1787"/>
      <c r="O321" s="1788"/>
      <c r="P321" s="1787"/>
      <c r="Q321" s="1788"/>
      <c r="R321" s="1787"/>
      <c r="S321" s="1788"/>
      <c r="T321" s="1787"/>
      <c r="U321" s="1788"/>
      <c r="V321" s="1787"/>
      <c r="W321" s="1788"/>
      <c r="X321" s="1787"/>
      <c r="Y321" s="1788"/>
      <c r="Z321" s="1787"/>
      <c r="AA321" s="1788"/>
      <c r="AB321" s="1787"/>
      <c r="AC321" s="1788"/>
      <c r="AD321" s="1787"/>
      <c r="AE321" s="1788"/>
      <c r="AF321" s="1787"/>
      <c r="AG321" s="1788"/>
      <c r="AH321" s="1787"/>
      <c r="AI321" s="1788"/>
      <c r="AJ321" s="1787"/>
      <c r="AK321" s="1786"/>
      <c r="AL321" s="1789"/>
      <c r="AM321" s="1790"/>
      <c r="AN321" s="1791"/>
      <c r="AO321" s="446"/>
      <c r="AP321" s="447"/>
      <c r="AQ321" s="472"/>
      <c r="AR321" s="1790"/>
      <c r="AS321" s="447"/>
      <c r="AT321" s="1792"/>
      <c r="AU321" s="1793"/>
      <c r="AV321" s="469"/>
      <c r="AW321" s="1792"/>
      <c r="AX321" s="1793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1786"/>
      <c r="H322" s="1787"/>
      <c r="I322" s="1788"/>
      <c r="J322" s="1787"/>
      <c r="K322" s="1788"/>
      <c r="L322" s="1787"/>
      <c r="M322" s="1788"/>
      <c r="N322" s="1787"/>
      <c r="O322" s="1788"/>
      <c r="P322" s="1787"/>
      <c r="Q322" s="1788"/>
      <c r="R322" s="1787"/>
      <c r="S322" s="1788"/>
      <c r="T322" s="1787"/>
      <c r="U322" s="1788"/>
      <c r="V322" s="1787"/>
      <c r="W322" s="1788"/>
      <c r="X322" s="1787"/>
      <c r="Y322" s="1788"/>
      <c r="Z322" s="1787"/>
      <c r="AA322" s="1788"/>
      <c r="AB322" s="1787"/>
      <c r="AC322" s="1788"/>
      <c r="AD322" s="1787"/>
      <c r="AE322" s="1788"/>
      <c r="AF322" s="1787"/>
      <c r="AG322" s="1788"/>
      <c r="AH322" s="1787"/>
      <c r="AI322" s="1788"/>
      <c r="AJ322" s="1787"/>
      <c r="AK322" s="1786"/>
      <c r="AL322" s="1789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1794"/>
      <c r="H323" s="1795"/>
      <c r="I323" s="1796"/>
      <c r="J323" s="1795"/>
      <c r="K323" s="1796"/>
      <c r="L323" s="1795"/>
      <c r="M323" s="1796"/>
      <c r="N323" s="1795"/>
      <c r="O323" s="1796"/>
      <c r="P323" s="1795"/>
      <c r="Q323" s="1796"/>
      <c r="R323" s="1795"/>
      <c r="S323" s="1794"/>
      <c r="T323" s="1795"/>
      <c r="U323" s="1794"/>
      <c r="V323" s="1795"/>
      <c r="W323" s="1794"/>
      <c r="X323" s="1795"/>
      <c r="Y323" s="1794"/>
      <c r="Z323" s="1795"/>
      <c r="AA323" s="1794"/>
      <c r="AB323" s="1795"/>
      <c r="AC323" s="1794"/>
      <c r="AD323" s="1795"/>
      <c r="AE323" s="1794"/>
      <c r="AF323" s="1795"/>
      <c r="AG323" s="1794"/>
      <c r="AH323" s="1795"/>
      <c r="AI323" s="1794"/>
      <c r="AJ323" s="1795"/>
      <c r="AK323" s="1794"/>
      <c r="AL323" s="1797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798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661">
        <f t="shared" si="243"/>
        <v>0</v>
      </c>
      <c r="G324" s="1774"/>
      <c r="H324" s="1775"/>
      <c r="I324" s="1776"/>
      <c r="J324" s="1775"/>
      <c r="K324" s="1776"/>
      <c r="L324" s="1775"/>
      <c r="M324" s="1776"/>
      <c r="N324" s="1775"/>
      <c r="O324" s="1776"/>
      <c r="P324" s="1775"/>
      <c r="Q324" s="1776"/>
      <c r="R324" s="1775"/>
      <c r="S324" s="1776"/>
      <c r="T324" s="1777"/>
      <c r="U324" s="1776"/>
      <c r="V324" s="1777"/>
      <c r="W324" s="1776"/>
      <c r="X324" s="1777"/>
      <c r="Y324" s="1776"/>
      <c r="Z324" s="1777"/>
      <c r="AA324" s="1776"/>
      <c r="AB324" s="1777"/>
      <c r="AC324" s="1776"/>
      <c r="AD324" s="1777"/>
      <c r="AE324" s="1776"/>
      <c r="AF324" s="1777"/>
      <c r="AG324" s="1776"/>
      <c r="AH324" s="1777"/>
      <c r="AI324" s="1776"/>
      <c r="AJ324" s="1777"/>
      <c r="AK324" s="1774"/>
      <c r="AL324" s="1778"/>
      <c r="AM324" s="1776"/>
      <c r="AN324" s="1775"/>
      <c r="AO324" s="461"/>
      <c r="AP324" s="443"/>
      <c r="AQ324" s="461"/>
      <c r="AR324" s="646"/>
      <c r="AS324" s="447"/>
      <c r="AT324" s="716"/>
      <c r="AU324" s="687"/>
      <c r="AV324" s="447"/>
      <c r="AW324" s="716"/>
      <c r="AX324" s="687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798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1780"/>
      <c r="H325" s="1781"/>
      <c r="I325" s="1782"/>
      <c r="J325" s="1781"/>
      <c r="K325" s="1782"/>
      <c r="L325" s="1781"/>
      <c r="M325" s="1782"/>
      <c r="N325" s="1781"/>
      <c r="O325" s="1782"/>
      <c r="P325" s="1781"/>
      <c r="Q325" s="1782"/>
      <c r="R325" s="1781"/>
      <c r="S325" s="1782"/>
      <c r="T325" s="1783"/>
      <c r="U325" s="1782"/>
      <c r="V325" s="1783"/>
      <c r="W325" s="1782"/>
      <c r="X325" s="1783"/>
      <c r="Y325" s="1782"/>
      <c r="Z325" s="1783"/>
      <c r="AA325" s="1782"/>
      <c r="AB325" s="1783"/>
      <c r="AC325" s="1782"/>
      <c r="AD325" s="1783"/>
      <c r="AE325" s="1782"/>
      <c r="AF325" s="1783"/>
      <c r="AG325" s="1782"/>
      <c r="AH325" s="1783"/>
      <c r="AI325" s="1782"/>
      <c r="AJ325" s="1783"/>
      <c r="AK325" s="1780"/>
      <c r="AL325" s="1784"/>
      <c r="AM325" s="1782"/>
      <c r="AN325" s="1781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798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1780"/>
      <c r="H326" s="1781"/>
      <c r="I326" s="1782"/>
      <c r="J326" s="1781"/>
      <c r="K326" s="1782"/>
      <c r="L326" s="1781"/>
      <c r="M326" s="1782"/>
      <c r="N326" s="1781"/>
      <c r="O326" s="1782"/>
      <c r="P326" s="1781"/>
      <c r="Q326" s="1782"/>
      <c r="R326" s="1781"/>
      <c r="S326" s="1782"/>
      <c r="T326" s="1783"/>
      <c r="U326" s="1782"/>
      <c r="V326" s="1783"/>
      <c r="W326" s="1782"/>
      <c r="X326" s="1783"/>
      <c r="Y326" s="1782"/>
      <c r="Z326" s="1783"/>
      <c r="AA326" s="1782"/>
      <c r="AB326" s="1783"/>
      <c r="AC326" s="1782"/>
      <c r="AD326" s="1783"/>
      <c r="AE326" s="1782"/>
      <c r="AF326" s="1783"/>
      <c r="AG326" s="1782"/>
      <c r="AH326" s="1783"/>
      <c r="AI326" s="1782"/>
      <c r="AJ326" s="1783"/>
      <c r="AK326" s="1780"/>
      <c r="AL326" s="1784"/>
      <c r="AM326" s="1782"/>
      <c r="AN326" s="1781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798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1786"/>
      <c r="H327" s="1787"/>
      <c r="I327" s="1788"/>
      <c r="J327" s="1787"/>
      <c r="K327" s="1788"/>
      <c r="L327" s="1787"/>
      <c r="M327" s="1788"/>
      <c r="N327" s="1787"/>
      <c r="O327" s="1788"/>
      <c r="P327" s="1787"/>
      <c r="Q327" s="1788"/>
      <c r="R327" s="1787"/>
      <c r="S327" s="1788"/>
      <c r="T327" s="1787"/>
      <c r="U327" s="1788"/>
      <c r="V327" s="1787"/>
      <c r="W327" s="1788"/>
      <c r="X327" s="1787"/>
      <c r="Y327" s="1788"/>
      <c r="Z327" s="1787"/>
      <c r="AA327" s="1788"/>
      <c r="AB327" s="1787"/>
      <c r="AC327" s="1788"/>
      <c r="AD327" s="1787"/>
      <c r="AE327" s="1788"/>
      <c r="AF327" s="1787"/>
      <c r="AG327" s="1788"/>
      <c r="AH327" s="1787"/>
      <c r="AI327" s="1788"/>
      <c r="AJ327" s="1787"/>
      <c r="AK327" s="1786"/>
      <c r="AL327" s="1789"/>
      <c r="AM327" s="1790"/>
      <c r="AN327" s="1799"/>
      <c r="AO327" s="475"/>
      <c r="AP327" s="474"/>
      <c r="AQ327" s="475"/>
      <c r="AR327" s="1790"/>
      <c r="AS327" s="447"/>
      <c r="AT327" s="1792"/>
      <c r="AU327" s="1793"/>
      <c r="AV327" s="469"/>
      <c r="AW327" s="1792"/>
      <c r="AX327" s="1793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798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1786"/>
      <c r="H328" s="1787"/>
      <c r="I328" s="1788"/>
      <c r="J328" s="1787"/>
      <c r="K328" s="1788"/>
      <c r="L328" s="1787"/>
      <c r="M328" s="1788"/>
      <c r="N328" s="1787"/>
      <c r="O328" s="1788"/>
      <c r="P328" s="1787"/>
      <c r="Q328" s="1788"/>
      <c r="R328" s="1787"/>
      <c r="S328" s="1788"/>
      <c r="T328" s="1787"/>
      <c r="U328" s="1788"/>
      <c r="V328" s="1787"/>
      <c r="W328" s="1788"/>
      <c r="X328" s="1787"/>
      <c r="Y328" s="1788"/>
      <c r="Z328" s="1787"/>
      <c r="AA328" s="1788"/>
      <c r="AB328" s="1787"/>
      <c r="AC328" s="1788"/>
      <c r="AD328" s="1787"/>
      <c r="AE328" s="1788"/>
      <c r="AF328" s="1787"/>
      <c r="AG328" s="1788"/>
      <c r="AH328" s="1787"/>
      <c r="AI328" s="1788"/>
      <c r="AJ328" s="1787"/>
      <c r="AK328" s="1786"/>
      <c r="AL328" s="1789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798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1794"/>
      <c r="H329" s="1795"/>
      <c r="I329" s="1796"/>
      <c r="J329" s="1795"/>
      <c r="K329" s="1796"/>
      <c r="L329" s="1795"/>
      <c r="M329" s="1796"/>
      <c r="N329" s="1795"/>
      <c r="O329" s="1796"/>
      <c r="P329" s="1795"/>
      <c r="Q329" s="1796"/>
      <c r="R329" s="1795"/>
      <c r="S329" s="1794"/>
      <c r="T329" s="1795"/>
      <c r="U329" s="1794"/>
      <c r="V329" s="1795"/>
      <c r="W329" s="1794"/>
      <c r="X329" s="1795"/>
      <c r="Y329" s="1794"/>
      <c r="Z329" s="1795"/>
      <c r="AA329" s="1794"/>
      <c r="AB329" s="1795"/>
      <c r="AC329" s="1794"/>
      <c r="AD329" s="1795"/>
      <c r="AE329" s="1794"/>
      <c r="AF329" s="1795"/>
      <c r="AG329" s="1794"/>
      <c r="AH329" s="1795"/>
      <c r="AI329" s="1794"/>
      <c r="AJ329" s="1795"/>
      <c r="AK329" s="1794"/>
      <c r="AL329" s="1797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319</v>
      </c>
      <c r="E330" s="529">
        <f>SUM(G330++I330+K330+M330+O330+Q330+S330+U330+W330+Y330+AA330+AC330+AE330+AG330+AI330+AK330)</f>
        <v>157</v>
      </c>
      <c r="F330" s="267">
        <f>SUM(H330++J330+L330+N330+P330+R330+T330+V330+X330+Z330+AB330+AD330+AF330+AH330+AJ330+AL330)</f>
        <v>162</v>
      </c>
      <c r="G330" s="712">
        <f>G252+G264+G270+G276+G282+G312+G318+G324</f>
        <v>13</v>
      </c>
      <c r="H330" s="343">
        <f t="shared" ref="H330:N334" si="264">H252+H258+H264+H270+H276+H282+H306+H312+H318+H324</f>
        <v>7</v>
      </c>
      <c r="I330" s="712">
        <f t="shared" si="264"/>
        <v>1</v>
      </c>
      <c r="J330" s="343">
        <f t="shared" si="264"/>
        <v>4</v>
      </c>
      <c r="K330" s="712">
        <f t="shared" si="264"/>
        <v>0</v>
      </c>
      <c r="L330" s="343">
        <f>L252+L258+L264+L270+L276+L282+L306+L312+L318+L324</f>
        <v>2</v>
      </c>
      <c r="M330" s="712">
        <f t="shared" si="264"/>
        <v>2</v>
      </c>
      <c r="N330" s="343">
        <f t="shared" si="264"/>
        <v>1</v>
      </c>
      <c r="O330" s="712">
        <f t="shared" ref="O330:V334" si="265">O252+O258+O264+O270+O276+O282+O294+O312+O318+O324</f>
        <v>2</v>
      </c>
      <c r="P330" s="650">
        <f t="shared" si="265"/>
        <v>3</v>
      </c>
      <c r="Q330" s="712">
        <f t="shared" si="265"/>
        <v>0</v>
      </c>
      <c r="R330" s="650">
        <f t="shared" si="265"/>
        <v>1</v>
      </c>
      <c r="S330" s="712">
        <f t="shared" si="265"/>
        <v>6</v>
      </c>
      <c r="T330" s="650">
        <f t="shared" si="265"/>
        <v>6</v>
      </c>
      <c r="U330" s="712">
        <f t="shared" si="265"/>
        <v>20</v>
      </c>
      <c r="V330" s="657">
        <f t="shared" si="265"/>
        <v>14</v>
      </c>
      <c r="W330" s="712">
        <f>W252+W258+W264+W270+W276+W282+W288+W294+W300+W306+W312+W318+W324</f>
        <v>25</v>
      </c>
      <c r="X330" s="650">
        <f t="shared" ref="X330:AN334" si="266">X252+X258+X264+X270+X276+X282+X288+X294+X300+X306+X312+X318+X324</f>
        <v>20</v>
      </c>
      <c r="Y330" s="712">
        <f>Y252+Y258+Y264+Y270+Y276+Y282+Y288+Y294+Y300+Y306+Y312+Y318+Y324</f>
        <v>23</v>
      </c>
      <c r="Z330" s="650">
        <f t="shared" si="266"/>
        <v>13</v>
      </c>
      <c r="AA330" s="712">
        <f t="shared" si="266"/>
        <v>16</v>
      </c>
      <c r="AB330" s="650">
        <f t="shared" si="266"/>
        <v>26</v>
      </c>
      <c r="AC330" s="712">
        <f t="shared" si="266"/>
        <v>9</v>
      </c>
      <c r="AD330" s="650">
        <f t="shared" si="266"/>
        <v>18</v>
      </c>
      <c r="AE330" s="712">
        <f t="shared" si="266"/>
        <v>21</v>
      </c>
      <c r="AF330" s="650">
        <f t="shared" si="266"/>
        <v>23</v>
      </c>
      <c r="AG330" s="712">
        <f t="shared" si="266"/>
        <v>9</v>
      </c>
      <c r="AH330" s="650">
        <f t="shared" si="266"/>
        <v>11</v>
      </c>
      <c r="AI330" s="712">
        <f t="shared" si="266"/>
        <v>8</v>
      </c>
      <c r="AJ330" s="650">
        <f t="shared" si="266"/>
        <v>12</v>
      </c>
      <c r="AK330" s="712">
        <f t="shared" si="266"/>
        <v>2</v>
      </c>
      <c r="AL330" s="530">
        <f t="shared" si="266"/>
        <v>1</v>
      </c>
      <c r="AM330" s="650">
        <f t="shared" si="266"/>
        <v>1</v>
      </c>
      <c r="AN330" s="650">
        <f t="shared" si="266"/>
        <v>0</v>
      </c>
      <c r="AO330" s="501">
        <f>SUM(AO252+AO258+AO264+AO270+AO276+AO282+AO288+AO294+AO300+AO306+AO312+AO318)</f>
        <v>242</v>
      </c>
      <c r="AP330" s="372">
        <f>SUM(AP252+AP258+AP264+AP270+AP276+AP282+AP288+AP294+AP300+AP306+AP312+AP318)</f>
        <v>227</v>
      </c>
      <c r="AQ330" s="343">
        <f t="shared" ref="AQ330:AR331" si="267">AQ252+AQ258+AQ264+AQ270+AQ276+AQ282+AQ288+AQ294+AQ300+AQ306+AQ312+AQ318+AQ324</f>
        <v>100</v>
      </c>
      <c r="AR330" s="343">
        <f t="shared" si="267"/>
        <v>181</v>
      </c>
      <c r="AS330" s="267">
        <f>SUM(AS264,AS276)</f>
        <v>2</v>
      </c>
      <c r="AT330" s="712">
        <f t="shared" ref="AT330:AX331" si="268">AT252+AT258+AT264+AT270+AT276+AT282+AT288+AT294+AT300+AT306+AT312+AT318+AT324</f>
        <v>12</v>
      </c>
      <c r="AU330" s="657">
        <f t="shared" si="268"/>
        <v>0</v>
      </c>
      <c r="AV330" s="658"/>
      <c r="AW330" s="712">
        <f t="shared" si="268"/>
        <v>1</v>
      </c>
      <c r="AX330" s="657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1157</v>
      </c>
      <c r="E331" s="531">
        <f t="shared" ref="E331:F335" si="270">SUM(G331++I331+K331+M331+O331+Q331+S331+U331+W331+Y331+AA331+AC331+AE331+AG331+AI331+AK331)</f>
        <v>506</v>
      </c>
      <c r="F331" s="532">
        <f t="shared" si="270"/>
        <v>651</v>
      </c>
      <c r="G331" s="464">
        <f>G253+G265+G271+G277+G283+G313+G319+G325</f>
        <v>7</v>
      </c>
      <c r="H331" s="533">
        <f t="shared" si="264"/>
        <v>4</v>
      </c>
      <c r="I331" s="464">
        <f t="shared" si="264"/>
        <v>0</v>
      </c>
      <c r="J331" s="533">
        <f t="shared" si="264"/>
        <v>2</v>
      </c>
      <c r="K331" s="464">
        <f>K253+K259+K265+K271+K277+K283+K307+K313+K319+K325</f>
        <v>3</v>
      </c>
      <c r="L331" s="533">
        <f t="shared" si="264"/>
        <v>4</v>
      </c>
      <c r="M331" s="464">
        <f t="shared" si="264"/>
        <v>0</v>
      </c>
      <c r="N331" s="533">
        <f t="shared" si="264"/>
        <v>6</v>
      </c>
      <c r="O331" s="501">
        <f>O253+O259+O265+O271+O277+O283+O295+O313+O319+O325</f>
        <v>8</v>
      </c>
      <c r="P331" s="343">
        <f t="shared" si="265"/>
        <v>3</v>
      </c>
      <c r="Q331" s="501">
        <f t="shared" si="265"/>
        <v>8</v>
      </c>
      <c r="R331" s="343">
        <f t="shared" si="265"/>
        <v>0</v>
      </c>
      <c r="S331" s="501">
        <f t="shared" si="265"/>
        <v>15</v>
      </c>
      <c r="T331" s="343">
        <f t="shared" si="265"/>
        <v>7</v>
      </c>
      <c r="U331" s="501">
        <f t="shared" si="265"/>
        <v>79</v>
      </c>
      <c r="V331" s="372">
        <f t="shared" si="265"/>
        <v>80</v>
      </c>
      <c r="W331" s="464">
        <f>W253+W259+W265+W271+W277+W283+W289+W295+W301+W307+W313+W319+W325</f>
        <v>135</v>
      </c>
      <c r="X331" s="533">
        <f t="shared" si="266"/>
        <v>124</v>
      </c>
      <c r="Y331" s="464">
        <f t="shared" si="266"/>
        <v>60</v>
      </c>
      <c r="Z331" s="533">
        <f t="shared" si="266"/>
        <v>45</v>
      </c>
      <c r="AA331" s="464">
        <f t="shared" si="266"/>
        <v>33</v>
      </c>
      <c r="AB331" s="533">
        <f t="shared" si="266"/>
        <v>76</v>
      </c>
      <c r="AC331" s="464">
        <f t="shared" si="266"/>
        <v>21</v>
      </c>
      <c r="AD331" s="533">
        <f t="shared" si="266"/>
        <v>71</v>
      </c>
      <c r="AE331" s="464">
        <f t="shared" si="266"/>
        <v>40</v>
      </c>
      <c r="AF331" s="533">
        <f t="shared" si="266"/>
        <v>102</v>
      </c>
      <c r="AG331" s="464">
        <f t="shared" si="266"/>
        <v>25</v>
      </c>
      <c r="AH331" s="533">
        <f t="shared" si="266"/>
        <v>46</v>
      </c>
      <c r="AI331" s="464">
        <f t="shared" si="266"/>
        <v>40</v>
      </c>
      <c r="AJ331" s="533">
        <f t="shared" si="266"/>
        <v>51</v>
      </c>
      <c r="AK331" s="464">
        <f t="shared" si="266"/>
        <v>32</v>
      </c>
      <c r="AL331" s="534">
        <f t="shared" si="266"/>
        <v>30</v>
      </c>
      <c r="AM331" s="533">
        <f t="shared" si="266"/>
        <v>4</v>
      </c>
      <c r="AN331" s="533">
        <f t="shared" si="266"/>
        <v>0</v>
      </c>
      <c r="AO331" s="535"/>
      <c r="AP331" s="536"/>
      <c r="AQ331" s="533">
        <f t="shared" si="267"/>
        <v>135</v>
      </c>
      <c r="AR331" s="533">
        <f t="shared" si="267"/>
        <v>37</v>
      </c>
      <c r="AS331" s="537">
        <f>SUM(AS277+ AS265)</f>
        <v>24</v>
      </c>
      <c r="AT331" s="464">
        <f t="shared" si="268"/>
        <v>26</v>
      </c>
      <c r="AU331" s="296">
        <f t="shared" si="268"/>
        <v>0</v>
      </c>
      <c r="AV331" s="351"/>
      <c r="AW331" s="464">
        <f t="shared" si="268"/>
        <v>1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275</v>
      </c>
      <c r="E332" s="531">
        <f t="shared" si="270"/>
        <v>129</v>
      </c>
      <c r="F332" s="532">
        <f t="shared" si="270"/>
        <v>146</v>
      </c>
      <c r="G332" s="464">
        <f>G254+G266+G272+G278+G284+G314+G320+G326</f>
        <v>13</v>
      </c>
      <c r="H332" s="533">
        <f t="shared" si="264"/>
        <v>4</v>
      </c>
      <c r="I332" s="464">
        <f t="shared" si="264"/>
        <v>0</v>
      </c>
      <c r="J332" s="533">
        <f t="shared" si="264"/>
        <v>2</v>
      </c>
      <c r="K332" s="464">
        <f t="shared" si="264"/>
        <v>0</v>
      </c>
      <c r="L332" s="533">
        <f t="shared" si="264"/>
        <v>2</v>
      </c>
      <c r="M332" s="464">
        <f t="shared" si="264"/>
        <v>2</v>
      </c>
      <c r="N332" s="533">
        <f t="shared" si="264"/>
        <v>1</v>
      </c>
      <c r="O332" s="501">
        <f t="shared" si="265"/>
        <v>2</v>
      </c>
      <c r="P332" s="343">
        <f t="shared" si="265"/>
        <v>2</v>
      </c>
      <c r="Q332" s="501">
        <f t="shared" si="265"/>
        <v>0</v>
      </c>
      <c r="R332" s="343">
        <f t="shared" si="265"/>
        <v>1</v>
      </c>
      <c r="S332" s="501">
        <f t="shared" si="265"/>
        <v>3</v>
      </c>
      <c r="T332" s="343">
        <f t="shared" si="265"/>
        <v>3</v>
      </c>
      <c r="U332" s="501">
        <f t="shared" si="265"/>
        <v>11</v>
      </c>
      <c r="V332" s="372">
        <f t="shared" si="265"/>
        <v>10</v>
      </c>
      <c r="W332" s="464">
        <f>W254+W260+W266+W272+W278+W284+W290+W296+W302+W308+W314+W320+W326</f>
        <v>29</v>
      </c>
      <c r="X332" s="533">
        <f t="shared" si="266"/>
        <v>22</v>
      </c>
      <c r="Y332" s="464">
        <f t="shared" si="266"/>
        <v>11</v>
      </c>
      <c r="Z332" s="533">
        <f t="shared" si="266"/>
        <v>12</v>
      </c>
      <c r="AA332" s="464">
        <f t="shared" si="266"/>
        <v>13</v>
      </c>
      <c r="AB332" s="533">
        <f t="shared" si="266"/>
        <v>23</v>
      </c>
      <c r="AC332" s="464">
        <f t="shared" si="266"/>
        <v>8</v>
      </c>
      <c r="AD332" s="533">
        <f t="shared" si="266"/>
        <v>16</v>
      </c>
      <c r="AE332" s="464">
        <f t="shared" si="266"/>
        <v>20</v>
      </c>
      <c r="AF332" s="533">
        <f t="shared" si="266"/>
        <v>23</v>
      </c>
      <c r="AG332" s="464">
        <f t="shared" si="266"/>
        <v>6</v>
      </c>
      <c r="AH332" s="533">
        <f t="shared" si="266"/>
        <v>10</v>
      </c>
      <c r="AI332" s="464">
        <f t="shared" si="266"/>
        <v>8</v>
      </c>
      <c r="AJ332" s="533">
        <f t="shared" si="266"/>
        <v>12</v>
      </c>
      <c r="AK332" s="464">
        <f t="shared" si="266"/>
        <v>3</v>
      </c>
      <c r="AL332" s="534">
        <f t="shared" si="266"/>
        <v>3</v>
      </c>
      <c r="AM332" s="533">
        <f t="shared" si="266"/>
        <v>1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2</v>
      </c>
      <c r="AT332" s="464">
        <f t="shared" ref="AT332:AX332" si="271">SUM(AT254+AT260+AT266+AT272+AT278+AT284+AT290+AT296+AT302+AT308+AT314+AT320+AT326)</f>
        <v>14</v>
      </c>
      <c r="AU332" s="296">
        <f t="shared" si="271"/>
        <v>0</v>
      </c>
      <c r="AV332" s="351"/>
      <c r="AW332" s="464">
        <f t="shared" si="271"/>
        <v>1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289</v>
      </c>
      <c r="E333" s="531">
        <f t="shared" si="270"/>
        <v>118</v>
      </c>
      <c r="F333" s="532">
        <f t="shared" si="270"/>
        <v>171</v>
      </c>
      <c r="G333" s="464">
        <f>G255+G267+G273+G279+G285+G315+G321+G327</f>
        <v>9</v>
      </c>
      <c r="H333" s="533">
        <f t="shared" si="264"/>
        <v>5</v>
      </c>
      <c r="I333" s="464">
        <f t="shared" si="264"/>
        <v>1</v>
      </c>
      <c r="J333" s="533">
        <f t="shared" si="264"/>
        <v>1</v>
      </c>
      <c r="K333" s="464">
        <f t="shared" si="264"/>
        <v>1</v>
      </c>
      <c r="L333" s="533">
        <f t="shared" si="264"/>
        <v>1</v>
      </c>
      <c r="M333" s="464">
        <f t="shared" si="264"/>
        <v>1</v>
      </c>
      <c r="N333" s="533">
        <f t="shared" si="264"/>
        <v>3</v>
      </c>
      <c r="O333" s="501">
        <f>O255+O261+O267+O273+O279+O285+O297+O315+O321+O327</f>
        <v>2</v>
      </c>
      <c r="P333" s="343">
        <f>P255+P261+P267+P273+P279+P285+P297+P315+P321+P327</f>
        <v>1</v>
      </c>
      <c r="Q333" s="501">
        <f t="shared" si="265"/>
        <v>1</v>
      </c>
      <c r="R333" s="343">
        <f t="shared" si="265"/>
        <v>0</v>
      </c>
      <c r="S333" s="501">
        <f t="shared" si="265"/>
        <v>6</v>
      </c>
      <c r="T333" s="343">
        <f t="shared" si="265"/>
        <v>3</v>
      </c>
      <c r="U333" s="501">
        <f t="shared" si="265"/>
        <v>14</v>
      </c>
      <c r="V333" s="372">
        <f t="shared" si="265"/>
        <v>11</v>
      </c>
      <c r="W333" s="464">
        <f>W255+W261+W267+W273+W279+W285+W291+W297+W303+W309+W315+W321+W327</f>
        <v>23</v>
      </c>
      <c r="X333" s="533">
        <f t="shared" si="266"/>
        <v>20</v>
      </c>
      <c r="Y333" s="464">
        <f t="shared" si="266"/>
        <v>11</v>
      </c>
      <c r="Z333" s="533">
        <f t="shared" si="266"/>
        <v>10</v>
      </c>
      <c r="AA333" s="464">
        <f t="shared" si="266"/>
        <v>9</v>
      </c>
      <c r="AB333" s="533">
        <f t="shared" si="266"/>
        <v>23</v>
      </c>
      <c r="AC333" s="464">
        <f t="shared" si="266"/>
        <v>7</v>
      </c>
      <c r="AD333" s="533">
        <f t="shared" si="266"/>
        <v>20</v>
      </c>
      <c r="AE333" s="464">
        <f t="shared" si="266"/>
        <v>11</v>
      </c>
      <c r="AF333" s="533">
        <f t="shared" si="266"/>
        <v>25</v>
      </c>
      <c r="AG333" s="464">
        <f t="shared" si="266"/>
        <v>3</v>
      </c>
      <c r="AH333" s="533">
        <f t="shared" si="266"/>
        <v>14</v>
      </c>
      <c r="AI333" s="464">
        <f t="shared" si="266"/>
        <v>11</v>
      </c>
      <c r="AJ333" s="533">
        <f t="shared" si="266"/>
        <v>20</v>
      </c>
      <c r="AK333" s="464">
        <f t="shared" si="266"/>
        <v>8</v>
      </c>
      <c r="AL333" s="534">
        <f t="shared" si="266"/>
        <v>14</v>
      </c>
      <c r="AM333" s="533">
        <f t="shared" si="266"/>
        <v>1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6</v>
      </c>
      <c r="AU333" s="296">
        <f t="shared" si="272"/>
        <v>0</v>
      </c>
      <c r="AV333" s="296">
        <f>AV255+AV261+AV267+AV273+AV279+AV285+AV291+AV297+AV303+AV309+AV315+AV321+AV327</f>
        <v>0</v>
      </c>
      <c r="AW333" s="464">
        <f t="shared" si="272"/>
        <v>1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116</v>
      </c>
      <c r="E334" s="531">
        <f t="shared" si="270"/>
        <v>33</v>
      </c>
      <c r="F334" s="532">
        <f t="shared" si="270"/>
        <v>83</v>
      </c>
      <c r="G334" s="464">
        <f>G256+G268+G274+G280+G286+G316+G322+G328</f>
        <v>0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1</v>
      </c>
      <c r="O334" s="501">
        <f>O256+O262+O268+O274+O280+O286+O298+O316+O322+O328</f>
        <v>2</v>
      </c>
      <c r="P334" s="343">
        <f t="shared" si="265"/>
        <v>0</v>
      </c>
      <c r="Q334" s="501">
        <f t="shared" si="265"/>
        <v>0</v>
      </c>
      <c r="R334" s="343">
        <f t="shared" si="265"/>
        <v>1</v>
      </c>
      <c r="S334" s="501">
        <f t="shared" si="265"/>
        <v>0</v>
      </c>
      <c r="T334" s="343">
        <f t="shared" si="265"/>
        <v>2</v>
      </c>
      <c r="U334" s="501">
        <f t="shared" si="265"/>
        <v>3</v>
      </c>
      <c r="V334" s="372">
        <f t="shared" si="265"/>
        <v>1</v>
      </c>
      <c r="W334" s="464">
        <f>W256+W262+W268+W274+W280+W286+W292+W298+W304+W310+W316+W322+W328</f>
        <v>5</v>
      </c>
      <c r="X334" s="533">
        <f t="shared" si="266"/>
        <v>5</v>
      </c>
      <c r="Y334" s="464">
        <f t="shared" si="266"/>
        <v>4</v>
      </c>
      <c r="Z334" s="533">
        <f t="shared" si="266"/>
        <v>1</v>
      </c>
      <c r="AA334" s="464">
        <f t="shared" si="266"/>
        <v>4</v>
      </c>
      <c r="AB334" s="533">
        <f t="shared" si="266"/>
        <v>5</v>
      </c>
      <c r="AC334" s="464">
        <f t="shared" si="266"/>
        <v>3</v>
      </c>
      <c r="AD334" s="533">
        <f t="shared" si="266"/>
        <v>16</v>
      </c>
      <c r="AE334" s="464">
        <f t="shared" si="266"/>
        <v>3</v>
      </c>
      <c r="AF334" s="533">
        <f t="shared" si="266"/>
        <v>20</v>
      </c>
      <c r="AG334" s="464">
        <f t="shared" si="266"/>
        <v>4</v>
      </c>
      <c r="AH334" s="533">
        <f t="shared" si="266"/>
        <v>10</v>
      </c>
      <c r="AI334" s="464">
        <f t="shared" si="266"/>
        <v>4</v>
      </c>
      <c r="AJ334" s="533">
        <f t="shared" si="266"/>
        <v>11</v>
      </c>
      <c r="AK334" s="464">
        <f t="shared" si="266"/>
        <v>1</v>
      </c>
      <c r="AL334" s="534">
        <f t="shared" si="266"/>
        <v>10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0</v>
      </c>
      <c r="AU334" s="296">
        <f t="shared" si="273"/>
        <v>0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5</v>
      </c>
      <c r="E335" s="538">
        <f t="shared" si="270"/>
        <v>2</v>
      </c>
      <c r="F335" s="539">
        <f t="shared" si="270"/>
        <v>3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0</v>
      </c>
      <c r="W335" s="396">
        <f>W257+W263+W269+W275+W281+W287+W293+W305+W311+W299+W317+W323+W329</f>
        <v>1</v>
      </c>
      <c r="X335" s="353">
        <f t="shared" ref="X335:AN335" si="276">X257+X263+X269+X275+X281+X287+X293+X305+X311+X299+X317+X323+X329</f>
        <v>1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1</v>
      </c>
      <c r="AE335" s="396">
        <f t="shared" si="276"/>
        <v>0</v>
      </c>
      <c r="AF335" s="353">
        <f t="shared" si="276"/>
        <v>1</v>
      </c>
      <c r="AG335" s="396">
        <f t="shared" si="276"/>
        <v>0</v>
      </c>
      <c r="AH335" s="353">
        <f t="shared" si="276"/>
        <v>0</v>
      </c>
      <c r="AI335" s="396">
        <f t="shared" si="276"/>
        <v>1</v>
      </c>
      <c r="AJ335" s="353">
        <f t="shared" si="276"/>
        <v>0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286" t="s">
        <v>42</v>
      </c>
      <c r="B337" s="1287"/>
      <c r="C337" s="1288"/>
      <c r="D337" s="1295" t="s">
        <v>4</v>
      </c>
      <c r="E337" s="1296"/>
      <c r="F337" s="1297"/>
      <c r="G337" s="1800" t="s">
        <v>5</v>
      </c>
      <c r="H337" s="1301"/>
      <c r="I337" s="1301"/>
      <c r="J337" s="1301"/>
      <c r="K337" s="1301"/>
      <c r="L337" s="1301"/>
      <c r="M337" s="1301"/>
      <c r="N337" s="1301"/>
      <c r="O337" s="1301"/>
      <c r="P337" s="1301"/>
      <c r="Q337" s="1301"/>
      <c r="R337" s="1301"/>
      <c r="S337" s="1301"/>
      <c r="T337" s="1301"/>
      <c r="U337" s="1301"/>
      <c r="V337" s="1301"/>
      <c r="W337" s="1301"/>
      <c r="X337" s="1301"/>
      <c r="Y337" s="1301"/>
      <c r="Z337" s="1301"/>
      <c r="AA337" s="1301"/>
      <c r="AB337" s="1301"/>
      <c r="AC337" s="1301"/>
      <c r="AD337" s="1301"/>
      <c r="AE337" s="1301"/>
      <c r="AF337" s="1301"/>
      <c r="AG337" s="1301"/>
      <c r="AH337" s="1301"/>
      <c r="AI337" s="1301"/>
      <c r="AJ337" s="1301"/>
      <c r="AK337" s="1301"/>
      <c r="AL337" s="1301"/>
      <c r="AM337" s="1301"/>
      <c r="AN337" s="1301"/>
      <c r="AO337" s="1301"/>
      <c r="AP337" s="1801"/>
      <c r="AQ337" s="1303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309" t="s">
        <v>14</v>
      </c>
      <c r="H338" s="1310"/>
      <c r="I338" s="1800" t="s">
        <v>15</v>
      </c>
      <c r="J338" s="1268"/>
      <c r="K338" s="1800" t="s">
        <v>16</v>
      </c>
      <c r="L338" s="1268"/>
      <c r="M338" s="1800" t="s">
        <v>17</v>
      </c>
      <c r="N338" s="1268"/>
      <c r="O338" s="1800" t="s">
        <v>18</v>
      </c>
      <c r="P338" s="1268"/>
      <c r="Q338" s="1800" t="s">
        <v>19</v>
      </c>
      <c r="R338" s="1268"/>
      <c r="S338" s="1800" t="s">
        <v>20</v>
      </c>
      <c r="T338" s="1268"/>
      <c r="U338" s="1800" t="s">
        <v>21</v>
      </c>
      <c r="V338" s="1268"/>
      <c r="W338" s="1800" t="s">
        <v>22</v>
      </c>
      <c r="X338" s="1268"/>
      <c r="Y338" s="1800" t="s">
        <v>23</v>
      </c>
      <c r="Z338" s="1285"/>
      <c r="AA338" s="1800" t="s">
        <v>24</v>
      </c>
      <c r="AB338" s="1285"/>
      <c r="AC338" s="1800" t="s">
        <v>286</v>
      </c>
      <c r="AD338" s="1285"/>
      <c r="AE338" s="1800" t="s">
        <v>287</v>
      </c>
      <c r="AF338" s="1285"/>
      <c r="AG338" s="1800" t="s">
        <v>288</v>
      </c>
      <c r="AH338" s="1285"/>
      <c r="AI338" s="1800" t="s">
        <v>289</v>
      </c>
      <c r="AJ338" s="1285"/>
      <c r="AK338" s="1800" t="s">
        <v>29</v>
      </c>
      <c r="AL338" s="1285"/>
      <c r="AM338" s="1800" t="s">
        <v>30</v>
      </c>
      <c r="AN338" s="1285"/>
      <c r="AO338" s="1800" t="s">
        <v>31</v>
      </c>
      <c r="AP338" s="1285"/>
      <c r="AQ338" s="1304"/>
      <c r="AR338" s="1307"/>
    </row>
    <row r="339" spans="1:94" x14ac:dyDescent="0.25">
      <c r="A339" s="1292"/>
      <c r="B339" s="1293"/>
      <c r="C339" s="1294"/>
      <c r="D339" s="1252" t="s">
        <v>32</v>
      </c>
      <c r="E339" s="1253" t="s">
        <v>33</v>
      </c>
      <c r="F339" s="545" t="s">
        <v>34</v>
      </c>
      <c r="G339" s="1802" t="s">
        <v>33</v>
      </c>
      <c r="H339" s="12" t="s">
        <v>34</v>
      </c>
      <c r="I339" s="1255" t="s">
        <v>33</v>
      </c>
      <c r="J339" s="12" t="s">
        <v>34</v>
      </c>
      <c r="K339" s="1255" t="s">
        <v>33</v>
      </c>
      <c r="L339" s="12" t="s">
        <v>34</v>
      </c>
      <c r="M339" s="1255" t="s">
        <v>33</v>
      </c>
      <c r="N339" s="12" t="s">
        <v>34</v>
      </c>
      <c r="O339" s="1255" t="s">
        <v>33</v>
      </c>
      <c r="P339" s="12" t="s">
        <v>34</v>
      </c>
      <c r="Q339" s="1255" t="s">
        <v>33</v>
      </c>
      <c r="R339" s="12" t="s">
        <v>34</v>
      </c>
      <c r="S339" s="1255" t="s">
        <v>33</v>
      </c>
      <c r="T339" s="12" t="s">
        <v>34</v>
      </c>
      <c r="U339" s="1255" t="s">
        <v>33</v>
      </c>
      <c r="V339" s="12" t="s">
        <v>34</v>
      </c>
      <c r="W339" s="1255" t="s">
        <v>33</v>
      </c>
      <c r="X339" s="12" t="s">
        <v>34</v>
      </c>
      <c r="Y339" s="1255" t="s">
        <v>33</v>
      </c>
      <c r="Z339" s="12" t="s">
        <v>34</v>
      </c>
      <c r="AA339" s="1255" t="s">
        <v>33</v>
      </c>
      <c r="AB339" s="12" t="s">
        <v>34</v>
      </c>
      <c r="AC339" s="1255" t="s">
        <v>33</v>
      </c>
      <c r="AD339" s="12" t="s">
        <v>34</v>
      </c>
      <c r="AE339" s="1255" t="s">
        <v>33</v>
      </c>
      <c r="AF339" s="12" t="s">
        <v>34</v>
      </c>
      <c r="AG339" s="1255" t="s">
        <v>33</v>
      </c>
      <c r="AH339" s="12" t="s">
        <v>34</v>
      </c>
      <c r="AI339" s="1255" t="s">
        <v>33</v>
      </c>
      <c r="AJ339" s="12" t="s">
        <v>34</v>
      </c>
      <c r="AK339" s="1255" t="s">
        <v>33</v>
      </c>
      <c r="AL339" s="12" t="s">
        <v>34</v>
      </c>
      <c r="AM339" s="1255" t="s">
        <v>33</v>
      </c>
      <c r="AN339" s="12" t="s">
        <v>34</v>
      </c>
      <c r="AO339" s="1255" t="s">
        <v>33</v>
      </c>
      <c r="AP339" s="12" t="s">
        <v>34</v>
      </c>
      <c r="AQ339" s="1305"/>
      <c r="AR339" s="1308"/>
    </row>
    <row r="340" spans="1:94" x14ac:dyDescent="0.25">
      <c r="A340" s="1505" t="s">
        <v>49</v>
      </c>
      <c r="B340" s="1709"/>
      <c r="C340" s="1507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659">
        <f>SUM(H340+J340+L340+N340+P340+R340+T340+V340+X340+Z340+AB340+AD340+AF340+AH340+AJ340+AL340+AN340+AP340)</f>
        <v>0</v>
      </c>
      <c r="G340" s="647"/>
      <c r="H340" s="47"/>
      <c r="I340" s="647"/>
      <c r="J340" s="47"/>
      <c r="K340" s="647"/>
      <c r="L340" s="47"/>
      <c r="M340" s="647"/>
      <c r="N340" s="47"/>
      <c r="O340" s="647"/>
      <c r="P340" s="47"/>
      <c r="Q340" s="647"/>
      <c r="R340" s="47"/>
      <c r="S340" s="647"/>
      <c r="T340" s="47"/>
      <c r="U340" s="647"/>
      <c r="V340" s="47"/>
      <c r="W340" s="647"/>
      <c r="X340" s="47"/>
      <c r="Y340" s="647"/>
      <c r="Z340" s="47"/>
      <c r="AA340" s="647"/>
      <c r="AB340" s="47"/>
      <c r="AC340" s="647"/>
      <c r="AD340" s="47"/>
      <c r="AE340" s="647"/>
      <c r="AF340" s="47"/>
      <c r="AG340" s="647"/>
      <c r="AH340" s="47"/>
      <c r="AI340" s="647"/>
      <c r="AJ340" s="47"/>
      <c r="AK340" s="647"/>
      <c r="AL340" s="47"/>
      <c r="AM340" s="647"/>
      <c r="AN340" s="47"/>
      <c r="AO340" s="647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800" t="s">
        <v>317</v>
      </c>
      <c r="B346" s="1268"/>
      <c r="C346" s="1258" t="s">
        <v>318</v>
      </c>
      <c r="D346" s="1259" t="s">
        <v>319</v>
      </c>
      <c r="E346" s="557" t="s">
        <v>320</v>
      </c>
    </row>
    <row r="347" spans="1:94" x14ac:dyDescent="0.25">
      <c r="A347" s="1503" t="s">
        <v>101</v>
      </c>
      <c r="B347" s="1504"/>
      <c r="C347" s="689"/>
      <c r="D347" s="52"/>
      <c r="E347" s="660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10309</v>
      </c>
      <c r="B384" s="561">
        <f>SUM(CO12:CZ344)</f>
        <v>4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B18962B8-E79D-4246-83AF-A3E23F673EB6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B3B40B74-C1B1-44C0-ACC9-41F2CA88DD5E}">
      <formula1>0</formula1>
      <formula2>9.99999999999999E+38</formula2>
    </dataValidation>
    <dataValidation type="whole" allowBlank="1" showInputMessage="1" showErrorMessage="1" sqref="G202:X203 C347:E357" xr:uid="{2DC4AE7D-538F-4375-9BAC-BBA7D2824C70}">
      <formula1>0</formula1>
      <formula2>9.99999999999999E+42</formula2>
    </dataValidation>
    <dataValidation type="whole" allowBlank="1" showInputMessage="1" showErrorMessage="1" sqref="E179:E191 F192:F200" xr:uid="{896FDED2-A556-412C-87D2-EE2E856ABC66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281FD21F-00C9-4B36-A077-C6C1B8E1B0B2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113E3D54-0D07-4CAC-B964-5E56CB750D45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EA6E6EC9-193F-4758-9145-422EC1034864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089272E2-9349-4817-B5F3-E8EF6796D194}">
      <formula1>0</formula1>
    </dataValidation>
    <dataValidation type="whole" operator="greaterThanOrEqual" allowBlank="1" showInputMessage="1" showErrorMessage="1" sqref="J71:N81 E71:H81" xr:uid="{3E3632C0-53BA-4E60-8418-624CBC33FC2E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E6A577C4-F86F-4B7E-B373-09FC0C7A6AFD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I384"/>
  <sheetViews>
    <sheetView topLeftCell="A309" workbookViewId="0">
      <selection activeCell="D330" sqref="D330:D335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str">
        <f>CONCATENATE("COMUNA: ",[11]NOMBRE!B2, " (",[11]NOMBRE!C2,[11]NOMBRE!D2,[11]NOMBRE!E2,[11]NOMBRE!F2,[11]NOMBRE!G2,")")</f>
        <v>COMUNA: LINARES (07401)</v>
      </c>
    </row>
    <row r="3" spans="1:139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139" x14ac:dyDescent="0.25">
      <c r="A4" s="1" t="str">
        <f>CONCATENATE("MES: ",[11]NOMBRE!B6, " (",[11]NOMBRE!C6,[11]NOMBRE!D6,")")</f>
        <v>MES: NOVIEMBRE (11)</v>
      </c>
    </row>
    <row r="5" spans="1:139" x14ac:dyDescent="0.25">
      <c r="A5" s="1" t="str">
        <f>CONCATENATE("AÑO: ",[11]NOMBRE!B7)</f>
        <v>AÑO: 2025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92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693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691" t="s">
        <v>14</v>
      </c>
      <c r="H10" s="1310"/>
      <c r="I10" s="1692" t="s">
        <v>15</v>
      </c>
      <c r="J10" s="1268"/>
      <c r="K10" s="1301" t="s">
        <v>16</v>
      </c>
      <c r="L10" s="1268"/>
      <c r="M10" s="1692" t="s">
        <v>17</v>
      </c>
      <c r="N10" s="1268"/>
      <c r="O10" s="1692" t="s">
        <v>18</v>
      </c>
      <c r="P10" s="1268"/>
      <c r="Q10" s="1692" t="s">
        <v>19</v>
      </c>
      <c r="R10" s="1268"/>
      <c r="S10" s="1692" t="s">
        <v>20</v>
      </c>
      <c r="T10" s="1268"/>
      <c r="U10" s="1692" t="s">
        <v>21</v>
      </c>
      <c r="V10" s="1268"/>
      <c r="W10" s="1692" t="s">
        <v>22</v>
      </c>
      <c r="X10" s="1268"/>
      <c r="Y10" s="1692" t="s">
        <v>23</v>
      </c>
      <c r="Z10" s="1285"/>
      <c r="AA10" s="1692" t="s">
        <v>24</v>
      </c>
      <c r="AB10" s="1285"/>
      <c r="AC10" s="1692" t="s">
        <v>25</v>
      </c>
      <c r="AD10" s="1285"/>
      <c r="AE10" s="1692" t="s">
        <v>26</v>
      </c>
      <c r="AF10" s="1285"/>
      <c r="AG10" s="1692" t="s">
        <v>27</v>
      </c>
      <c r="AH10" s="1285"/>
      <c r="AI10" s="1692" t="s">
        <v>28</v>
      </c>
      <c r="AJ10" s="1285"/>
      <c r="AK10" s="1692" t="s">
        <v>29</v>
      </c>
      <c r="AL10" s="1285"/>
      <c r="AM10" s="1692" t="s">
        <v>30</v>
      </c>
      <c r="AN10" s="1285"/>
      <c r="AO10" s="1692" t="s">
        <v>31</v>
      </c>
      <c r="AP10" s="1698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1080" t="s">
        <v>32</v>
      </c>
      <c r="E11" s="1081" t="s">
        <v>33</v>
      </c>
      <c r="F11" s="12" t="s">
        <v>34</v>
      </c>
      <c r="G11" s="1082" t="s">
        <v>33</v>
      </c>
      <c r="H11" s="12" t="s">
        <v>34</v>
      </c>
      <c r="I11" s="1082" t="s">
        <v>33</v>
      </c>
      <c r="J11" s="12" t="s">
        <v>34</v>
      </c>
      <c r="K11" s="1082" t="s">
        <v>33</v>
      </c>
      <c r="L11" s="12" t="s">
        <v>34</v>
      </c>
      <c r="M11" s="1082" t="s">
        <v>33</v>
      </c>
      <c r="N11" s="12" t="s">
        <v>34</v>
      </c>
      <c r="O11" s="1082" t="s">
        <v>33</v>
      </c>
      <c r="P11" s="12" t="s">
        <v>34</v>
      </c>
      <c r="Q11" s="1082" t="s">
        <v>33</v>
      </c>
      <c r="R11" s="12" t="s">
        <v>34</v>
      </c>
      <c r="S11" s="1082" t="s">
        <v>33</v>
      </c>
      <c r="T11" s="12" t="s">
        <v>34</v>
      </c>
      <c r="U11" s="1082" t="s">
        <v>33</v>
      </c>
      <c r="V11" s="12" t="s">
        <v>34</v>
      </c>
      <c r="W11" s="1082" t="s">
        <v>33</v>
      </c>
      <c r="X11" s="12" t="s">
        <v>34</v>
      </c>
      <c r="Y11" s="1082" t="s">
        <v>33</v>
      </c>
      <c r="Z11" s="12" t="s">
        <v>34</v>
      </c>
      <c r="AA11" s="1082" t="s">
        <v>33</v>
      </c>
      <c r="AB11" s="12" t="s">
        <v>34</v>
      </c>
      <c r="AC11" s="1082" t="s">
        <v>33</v>
      </c>
      <c r="AD11" s="12" t="s">
        <v>34</v>
      </c>
      <c r="AE11" s="1082" t="s">
        <v>33</v>
      </c>
      <c r="AF11" s="12" t="s">
        <v>34</v>
      </c>
      <c r="AG11" s="1082" t="s">
        <v>33</v>
      </c>
      <c r="AH11" s="12" t="s">
        <v>34</v>
      </c>
      <c r="AI11" s="1082" t="s">
        <v>33</v>
      </c>
      <c r="AJ11" s="12" t="s">
        <v>34</v>
      </c>
      <c r="AK11" s="1082" t="s">
        <v>33</v>
      </c>
      <c r="AL11" s="12" t="s">
        <v>34</v>
      </c>
      <c r="AM11" s="1082" t="s">
        <v>33</v>
      </c>
      <c r="AN11" s="12" t="s">
        <v>34</v>
      </c>
      <c r="AO11" s="1082" t="s">
        <v>33</v>
      </c>
      <c r="AP11" s="1079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17"/>
      <c r="C12" s="1544"/>
      <c r="D12" s="14">
        <f>SUM(E12+F12)</f>
        <v>286</v>
      </c>
      <c r="E12" s="15">
        <f>SUM(G12+I12+K12+M12+O12+Q12+S12+U12+W12+Y12+AA12+AC12+AE12+AG12+AI12+AK12+AM12+AO12)</f>
        <v>131</v>
      </c>
      <c r="F12" s="16">
        <f>SUM(H12+J12+L12+N12+P12+R12+T12+V12+X12+Z12+AB12+AD12+AF12+AH12+AJ12+AL12+AN12+AP12)</f>
        <v>155</v>
      </c>
      <c r="G12" s="17">
        <v>9</v>
      </c>
      <c r="H12" s="18">
        <v>2</v>
      </c>
      <c r="I12" s="17">
        <v>0</v>
      </c>
      <c r="J12" s="18">
        <v>1</v>
      </c>
      <c r="K12" s="17">
        <v>0</v>
      </c>
      <c r="L12" s="18">
        <v>0</v>
      </c>
      <c r="M12" s="17">
        <v>1</v>
      </c>
      <c r="N12" s="18">
        <v>2</v>
      </c>
      <c r="O12" s="17">
        <v>1</v>
      </c>
      <c r="P12" s="18">
        <v>0</v>
      </c>
      <c r="Q12" s="17">
        <v>0</v>
      </c>
      <c r="R12" s="19">
        <v>6</v>
      </c>
      <c r="S12" s="17">
        <v>4</v>
      </c>
      <c r="T12" s="19">
        <v>2</v>
      </c>
      <c r="U12" s="17">
        <v>3</v>
      </c>
      <c r="V12" s="19">
        <v>3</v>
      </c>
      <c r="W12" s="17">
        <v>10</v>
      </c>
      <c r="X12" s="19">
        <v>5</v>
      </c>
      <c r="Y12" s="17">
        <v>35</v>
      </c>
      <c r="Z12" s="19">
        <v>25</v>
      </c>
      <c r="AA12" s="17">
        <v>23</v>
      </c>
      <c r="AB12" s="19">
        <v>16</v>
      </c>
      <c r="AC12" s="17">
        <v>9</v>
      </c>
      <c r="AD12" s="19">
        <v>19</v>
      </c>
      <c r="AE12" s="17">
        <v>5</v>
      </c>
      <c r="AF12" s="19">
        <v>20</v>
      </c>
      <c r="AG12" s="17">
        <v>9</v>
      </c>
      <c r="AH12" s="19">
        <v>12</v>
      </c>
      <c r="AI12" s="17">
        <v>6</v>
      </c>
      <c r="AJ12" s="19">
        <v>18</v>
      </c>
      <c r="AK12" s="17">
        <v>6</v>
      </c>
      <c r="AL12" s="19">
        <v>6</v>
      </c>
      <c r="AM12" s="17">
        <v>6</v>
      </c>
      <c r="AN12" s="19">
        <v>13</v>
      </c>
      <c r="AO12" s="17">
        <v>4</v>
      </c>
      <c r="AP12" s="20">
        <v>5</v>
      </c>
      <c r="AQ12" s="21">
        <v>0</v>
      </c>
      <c r="AR12" s="22">
        <v>0</v>
      </c>
      <c r="AS12" s="22">
        <v>0</v>
      </c>
      <c r="AT12" s="22">
        <v>10</v>
      </c>
      <c r="AU12" s="22">
        <v>0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1086</v>
      </c>
      <c r="E13" s="563">
        <f t="shared" ref="E13:F15" si="6">SUM(G13+I13+K13+M13+O13+Q13+S13+U13+W13+Y13+AA13+AC13+AE13+AG13+AI13+AK13+AM13+AO13)</f>
        <v>467</v>
      </c>
      <c r="F13" s="564">
        <f t="shared" si="6"/>
        <v>619</v>
      </c>
      <c r="G13" s="558">
        <v>7</v>
      </c>
      <c r="H13" s="25">
        <v>3</v>
      </c>
      <c r="I13" s="558">
        <v>0</v>
      </c>
      <c r="J13" s="25">
        <v>1</v>
      </c>
      <c r="K13" s="558">
        <v>2</v>
      </c>
      <c r="L13" s="25">
        <v>0</v>
      </c>
      <c r="M13" s="558">
        <v>1</v>
      </c>
      <c r="N13" s="25">
        <v>3</v>
      </c>
      <c r="O13" s="558">
        <v>1</v>
      </c>
      <c r="P13" s="25">
        <v>3</v>
      </c>
      <c r="Q13" s="558">
        <v>3</v>
      </c>
      <c r="R13" s="548">
        <v>9</v>
      </c>
      <c r="S13" s="558">
        <v>13</v>
      </c>
      <c r="T13" s="548">
        <v>4</v>
      </c>
      <c r="U13" s="558">
        <v>16</v>
      </c>
      <c r="V13" s="548">
        <v>5</v>
      </c>
      <c r="W13" s="558">
        <v>14</v>
      </c>
      <c r="X13" s="548">
        <v>13</v>
      </c>
      <c r="Y13" s="558">
        <v>85</v>
      </c>
      <c r="Z13" s="548">
        <v>83</v>
      </c>
      <c r="AA13" s="558">
        <v>126</v>
      </c>
      <c r="AB13" s="548">
        <v>129</v>
      </c>
      <c r="AC13" s="558">
        <v>59</v>
      </c>
      <c r="AD13" s="548">
        <v>77</v>
      </c>
      <c r="AE13" s="558">
        <v>17</v>
      </c>
      <c r="AF13" s="548">
        <v>47</v>
      </c>
      <c r="AG13" s="558">
        <v>14</v>
      </c>
      <c r="AH13" s="548">
        <v>50</v>
      </c>
      <c r="AI13" s="558">
        <v>19</v>
      </c>
      <c r="AJ13" s="548">
        <v>63</v>
      </c>
      <c r="AK13" s="558">
        <v>24</v>
      </c>
      <c r="AL13" s="548">
        <v>37</v>
      </c>
      <c r="AM13" s="558">
        <v>42</v>
      </c>
      <c r="AN13" s="548">
        <v>68</v>
      </c>
      <c r="AO13" s="558">
        <v>24</v>
      </c>
      <c r="AP13" s="549">
        <v>24</v>
      </c>
      <c r="AQ13" s="550">
        <v>0</v>
      </c>
      <c r="AR13" s="559">
        <v>4</v>
      </c>
      <c r="AS13" s="559">
        <v>0</v>
      </c>
      <c r="AT13" s="559">
        <v>58</v>
      </c>
      <c r="AU13" s="559">
        <v>1</v>
      </c>
      <c r="AV13" s="559">
        <v>0</v>
      </c>
      <c r="AW13" s="559">
        <v>0</v>
      </c>
      <c r="AX13" s="25">
        <v>0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6</v>
      </c>
      <c r="E14" s="563">
        <f t="shared" si="6"/>
        <v>4</v>
      </c>
      <c r="F14" s="564">
        <f t="shared" si="6"/>
        <v>2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0</v>
      </c>
      <c r="R14" s="548">
        <v>0</v>
      </c>
      <c r="S14" s="558">
        <v>1</v>
      </c>
      <c r="T14" s="548">
        <v>0</v>
      </c>
      <c r="U14" s="558">
        <v>0</v>
      </c>
      <c r="V14" s="548">
        <v>0</v>
      </c>
      <c r="W14" s="558">
        <v>0</v>
      </c>
      <c r="X14" s="548">
        <v>0</v>
      </c>
      <c r="Y14" s="558">
        <v>2</v>
      </c>
      <c r="Z14" s="548">
        <v>1</v>
      </c>
      <c r="AA14" s="558">
        <v>0</v>
      </c>
      <c r="AB14" s="548">
        <v>0</v>
      </c>
      <c r="AC14" s="558">
        <v>1</v>
      </c>
      <c r="AD14" s="548">
        <v>1</v>
      </c>
      <c r="AE14" s="558">
        <v>0</v>
      </c>
      <c r="AF14" s="548">
        <v>0</v>
      </c>
      <c r="AG14" s="558">
        <v>0</v>
      </c>
      <c r="AH14" s="548">
        <v>0</v>
      </c>
      <c r="AI14" s="558">
        <v>0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1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217</v>
      </c>
      <c r="E15" s="563">
        <f t="shared" si="6"/>
        <v>90</v>
      </c>
      <c r="F15" s="564">
        <f t="shared" si="6"/>
        <v>127</v>
      </c>
      <c r="G15" s="558">
        <v>0</v>
      </c>
      <c r="H15" s="25">
        <v>0</v>
      </c>
      <c r="I15" s="558">
        <v>0</v>
      </c>
      <c r="J15" s="25">
        <v>0</v>
      </c>
      <c r="K15" s="558">
        <v>0</v>
      </c>
      <c r="L15" s="25">
        <v>0</v>
      </c>
      <c r="M15" s="558">
        <v>1</v>
      </c>
      <c r="N15" s="548">
        <v>0</v>
      </c>
      <c r="O15" s="558">
        <v>1</v>
      </c>
      <c r="P15" s="548">
        <v>1</v>
      </c>
      <c r="Q15" s="558">
        <v>1</v>
      </c>
      <c r="R15" s="548">
        <v>0</v>
      </c>
      <c r="S15" s="558">
        <v>3</v>
      </c>
      <c r="T15" s="548">
        <v>2</v>
      </c>
      <c r="U15" s="558">
        <v>3</v>
      </c>
      <c r="V15" s="548">
        <v>4</v>
      </c>
      <c r="W15" s="558">
        <v>3</v>
      </c>
      <c r="X15" s="548">
        <v>4</v>
      </c>
      <c r="Y15" s="558">
        <v>10</v>
      </c>
      <c r="Z15" s="548">
        <v>10</v>
      </c>
      <c r="AA15" s="558">
        <v>23</v>
      </c>
      <c r="AB15" s="548">
        <v>24</v>
      </c>
      <c r="AC15" s="558">
        <v>10</v>
      </c>
      <c r="AD15" s="548">
        <v>16</v>
      </c>
      <c r="AE15" s="558">
        <v>7</v>
      </c>
      <c r="AF15" s="548">
        <v>16</v>
      </c>
      <c r="AG15" s="558">
        <v>9</v>
      </c>
      <c r="AH15" s="548">
        <v>12</v>
      </c>
      <c r="AI15" s="558">
        <v>7</v>
      </c>
      <c r="AJ15" s="548">
        <v>18</v>
      </c>
      <c r="AK15" s="558">
        <v>1</v>
      </c>
      <c r="AL15" s="548">
        <v>7</v>
      </c>
      <c r="AM15" s="558">
        <v>5</v>
      </c>
      <c r="AN15" s="548">
        <v>6</v>
      </c>
      <c r="AO15" s="558">
        <v>6</v>
      </c>
      <c r="AP15" s="549">
        <v>7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15</v>
      </c>
      <c r="E16" s="15">
        <f>SUM(G16+I16+K16+M16+O16+Q16+S16+U16+W16+Y16+AA16+AC16+AE16+AG16+AI16+AK16+AM16+AO16)</f>
        <v>4</v>
      </c>
      <c r="F16" s="16">
        <f>SUM(H16+J16+L16+N16+P16+R16+T16+V16+X16+Z16+AB16+AD16+AF16+AH16+AJ16+AL16+AN16+AP16)</f>
        <v>11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1</v>
      </c>
      <c r="AE16" s="17">
        <v>0</v>
      </c>
      <c r="AF16" s="19">
        <v>0</v>
      </c>
      <c r="AG16" s="17">
        <v>1</v>
      </c>
      <c r="AH16" s="19">
        <v>4</v>
      </c>
      <c r="AI16" s="17">
        <v>0</v>
      </c>
      <c r="AJ16" s="19">
        <v>1</v>
      </c>
      <c r="AK16" s="17">
        <v>0</v>
      </c>
      <c r="AL16" s="19">
        <v>3</v>
      </c>
      <c r="AM16" s="17">
        <v>3</v>
      </c>
      <c r="AN16" s="19">
        <v>2</v>
      </c>
      <c r="AO16" s="17">
        <v>0</v>
      </c>
      <c r="AP16" s="20">
        <v>0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34</v>
      </c>
      <c r="E17" s="27">
        <f>SUM(G17+I17+K17+M17+O17+Q17+S17+U17+W17+Y17+AA17+AC17+AE17+AG17+AI17+AK17+AM17+AO17)</f>
        <v>6</v>
      </c>
      <c r="F17" s="28">
        <f>SUM(H17+J17+L17+N17+P17+R17+T17+V17+X17+Z17+AB17+AD17+AF17+AH17+AJ17+AL17+AN17+AP17)</f>
        <v>28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2</v>
      </c>
      <c r="AE17" s="29">
        <v>0</v>
      </c>
      <c r="AF17" s="31">
        <v>7</v>
      </c>
      <c r="AG17" s="29">
        <v>1</v>
      </c>
      <c r="AH17" s="31">
        <v>6</v>
      </c>
      <c r="AI17" s="29">
        <v>0</v>
      </c>
      <c r="AJ17" s="31">
        <v>7</v>
      </c>
      <c r="AK17" s="29">
        <v>3</v>
      </c>
      <c r="AL17" s="31">
        <v>2</v>
      </c>
      <c r="AM17" s="29">
        <v>1</v>
      </c>
      <c r="AN17" s="31">
        <v>3</v>
      </c>
      <c r="AO17" s="29">
        <v>1</v>
      </c>
      <c r="AP17" s="32">
        <v>1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286" t="s">
        <v>42</v>
      </c>
      <c r="B19" s="1287"/>
      <c r="C19" s="1288"/>
      <c r="D19" s="1692" t="s">
        <v>43</v>
      </c>
      <c r="E19" s="1301"/>
      <c r="F19" s="1268"/>
      <c r="G19" s="1491" t="s">
        <v>14</v>
      </c>
      <c r="H19" s="1492"/>
      <c r="I19" s="1268" t="s">
        <v>15</v>
      </c>
      <c r="J19" s="1706"/>
      <c r="K19" s="1692" t="s">
        <v>16</v>
      </c>
      <c r="L19" s="1268"/>
      <c r="M19" s="1268" t="s">
        <v>17</v>
      </c>
      <c r="N19" s="1706"/>
      <c r="O19" s="1692" t="s">
        <v>18</v>
      </c>
      <c r="P19" s="1268"/>
      <c r="Q19" s="1692" t="s">
        <v>19</v>
      </c>
      <c r="R19" s="1268"/>
      <c r="S19" s="1692" t="s">
        <v>20</v>
      </c>
      <c r="T19" s="1268"/>
      <c r="U19" s="1692" t="s">
        <v>21</v>
      </c>
      <c r="V19" s="1268"/>
      <c r="W19" s="1301" t="s">
        <v>22</v>
      </c>
      <c r="X19" s="1301"/>
      <c r="Y19" s="1692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698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1082" t="s">
        <v>32</v>
      </c>
      <c r="E20" s="1084" t="s">
        <v>33</v>
      </c>
      <c r="F20" s="39" t="s">
        <v>34</v>
      </c>
      <c r="G20" s="1082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1082" t="s">
        <v>33</v>
      </c>
      <c r="V20" s="12" t="s">
        <v>34</v>
      </c>
      <c r="W20" s="1084" t="s">
        <v>33</v>
      </c>
      <c r="X20" s="42" t="s">
        <v>34</v>
      </c>
      <c r="Y20" s="1082" t="s">
        <v>33</v>
      </c>
      <c r="Z20" s="12" t="s">
        <v>34</v>
      </c>
      <c r="AA20" s="1084" t="s">
        <v>33</v>
      </c>
      <c r="AB20" s="42" t="s">
        <v>34</v>
      </c>
      <c r="AC20" s="1082" t="s">
        <v>33</v>
      </c>
      <c r="AD20" s="12" t="s">
        <v>34</v>
      </c>
      <c r="AE20" s="1084" t="s">
        <v>33</v>
      </c>
      <c r="AF20" s="42" t="s">
        <v>34</v>
      </c>
      <c r="AG20" s="1082" t="s">
        <v>33</v>
      </c>
      <c r="AH20" s="12" t="s">
        <v>34</v>
      </c>
      <c r="AI20" s="1084" t="s">
        <v>33</v>
      </c>
      <c r="AJ20" s="42" t="s">
        <v>34</v>
      </c>
      <c r="AK20" s="1082" t="s">
        <v>33</v>
      </c>
      <c r="AL20" s="12" t="s">
        <v>34</v>
      </c>
      <c r="AM20" s="1084" t="s">
        <v>33</v>
      </c>
      <c r="AN20" s="12" t="s">
        <v>34</v>
      </c>
      <c r="AO20" s="1084" t="s">
        <v>33</v>
      </c>
      <c r="AP20" s="1079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81</v>
      </c>
      <c r="E21" s="651">
        <f>SUM(G21+I21+K21+M21+O21+Q21+S21+U21+W21+Y21+AA21+AC21+AE21+AG21+AI21+AK21+AM21+AO21)</f>
        <v>36</v>
      </c>
      <c r="F21" s="45">
        <f>SUM(H21+J21+L21+N21+P21+R21+T21+V21+X21+Z21+AB21+AD21+AF21+AH21+AJ21+AL21+AN21+AP21)</f>
        <v>45</v>
      </c>
      <c r="G21" s="689">
        <v>0</v>
      </c>
      <c r="H21" s="47">
        <v>0</v>
      </c>
      <c r="I21" s="689">
        <v>0</v>
      </c>
      <c r="J21" s="660">
        <v>0</v>
      </c>
      <c r="K21" s="689">
        <v>0</v>
      </c>
      <c r="L21" s="47">
        <v>0</v>
      </c>
      <c r="M21" s="689">
        <v>0</v>
      </c>
      <c r="N21" s="660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647">
        <v>1</v>
      </c>
      <c r="X21" s="690">
        <v>1</v>
      </c>
      <c r="Y21" s="689">
        <v>7</v>
      </c>
      <c r="Z21" s="47">
        <v>7</v>
      </c>
      <c r="AA21" s="647">
        <v>18</v>
      </c>
      <c r="AB21" s="690">
        <v>23</v>
      </c>
      <c r="AC21" s="689">
        <v>8</v>
      </c>
      <c r="AD21" s="47">
        <v>11</v>
      </c>
      <c r="AE21" s="647">
        <v>1</v>
      </c>
      <c r="AF21" s="690">
        <v>0</v>
      </c>
      <c r="AG21" s="689">
        <v>0</v>
      </c>
      <c r="AH21" s="47">
        <v>1</v>
      </c>
      <c r="AI21" s="647">
        <v>0</v>
      </c>
      <c r="AJ21" s="690">
        <v>1</v>
      </c>
      <c r="AK21" s="689">
        <v>0</v>
      </c>
      <c r="AL21" s="47">
        <v>1</v>
      </c>
      <c r="AM21" s="647">
        <v>1</v>
      </c>
      <c r="AN21" s="47">
        <v>0</v>
      </c>
      <c r="AO21" s="647">
        <v>0</v>
      </c>
      <c r="AP21" s="50">
        <v>0</v>
      </c>
      <c r="AQ21" s="691">
        <v>0</v>
      </c>
      <c r="AR21" s="52">
        <v>0</v>
      </c>
      <c r="AS21" s="52">
        <v>1</v>
      </c>
      <c r="AT21" s="52">
        <v>0</v>
      </c>
      <c r="AU21" s="52">
        <v>0</v>
      </c>
      <c r="AV21" s="52">
        <v>0</v>
      </c>
      <c r="AW21" s="52">
        <v>0</v>
      </c>
      <c r="AX21" s="660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225</v>
      </c>
      <c r="E23" s="563">
        <f t="shared" ref="E23:F33" si="31">SUM(G23+I23+K23+M23+O23+Q23+S23+U23+W23+Y23+AA23+AC23+AE23+AG23+AI23+AK23+AM23+AO23)</f>
        <v>97</v>
      </c>
      <c r="F23" s="564">
        <f t="shared" si="31"/>
        <v>128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0</v>
      </c>
      <c r="N23" s="25">
        <v>2</v>
      </c>
      <c r="O23" s="558">
        <v>0</v>
      </c>
      <c r="P23" s="548">
        <v>0</v>
      </c>
      <c r="Q23" s="558">
        <v>0</v>
      </c>
      <c r="R23" s="548">
        <v>6</v>
      </c>
      <c r="S23" s="558">
        <v>1</v>
      </c>
      <c r="T23" s="548">
        <v>1</v>
      </c>
      <c r="U23" s="558">
        <v>3</v>
      </c>
      <c r="V23" s="548">
        <v>2</v>
      </c>
      <c r="W23" s="547">
        <v>4</v>
      </c>
      <c r="X23" s="567">
        <v>4</v>
      </c>
      <c r="Y23" s="558">
        <v>46</v>
      </c>
      <c r="Z23" s="548">
        <v>40</v>
      </c>
      <c r="AA23" s="547">
        <v>22</v>
      </c>
      <c r="AB23" s="567">
        <v>16</v>
      </c>
      <c r="AC23" s="558">
        <v>6</v>
      </c>
      <c r="AD23" s="548">
        <v>9</v>
      </c>
      <c r="AE23" s="547">
        <v>3</v>
      </c>
      <c r="AF23" s="567">
        <v>10</v>
      </c>
      <c r="AG23" s="558">
        <v>4</v>
      </c>
      <c r="AH23" s="548">
        <v>9</v>
      </c>
      <c r="AI23" s="547">
        <v>2</v>
      </c>
      <c r="AJ23" s="567">
        <v>10</v>
      </c>
      <c r="AK23" s="558">
        <v>0</v>
      </c>
      <c r="AL23" s="548">
        <v>6</v>
      </c>
      <c r="AM23" s="547">
        <v>5</v>
      </c>
      <c r="AN23" s="548">
        <v>10</v>
      </c>
      <c r="AO23" s="547">
        <v>1</v>
      </c>
      <c r="AP23" s="549">
        <v>3</v>
      </c>
      <c r="AQ23" s="550">
        <v>0</v>
      </c>
      <c r="AR23" s="559">
        <v>0</v>
      </c>
      <c r="AS23" s="559">
        <v>0</v>
      </c>
      <c r="AT23" s="559">
        <v>434</v>
      </c>
      <c r="AU23" s="559">
        <v>6</v>
      </c>
      <c r="AV23" s="559">
        <v>0</v>
      </c>
      <c r="AW23" s="559">
        <v>0</v>
      </c>
      <c r="AX23" s="25">
        <v>0</v>
      </c>
      <c r="AY23" t="str">
        <f t="shared" si="25"/>
        <v xml:space="preserve"> * La variable Compra de servicio No puede ser mayor al Total Ambos Sexos.</v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 xml:space="preserve"> * La variable Compra de servicio No puede ser mayor al Total Ambos Sexos.</v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1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13</v>
      </c>
      <c r="E24" s="563">
        <f t="shared" si="31"/>
        <v>11</v>
      </c>
      <c r="F24" s="564">
        <f t="shared" si="31"/>
        <v>2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6</v>
      </c>
      <c r="V24" s="548">
        <v>0</v>
      </c>
      <c r="W24" s="547">
        <v>3</v>
      </c>
      <c r="X24" s="567">
        <v>0</v>
      </c>
      <c r="Y24" s="558">
        <v>2</v>
      </c>
      <c r="Z24" s="548">
        <v>2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12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29</v>
      </c>
      <c r="E25" s="563">
        <f t="shared" si="31"/>
        <v>10</v>
      </c>
      <c r="F25" s="564">
        <f t="shared" si="31"/>
        <v>19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1</v>
      </c>
      <c r="N25" s="25">
        <v>0</v>
      </c>
      <c r="O25" s="558">
        <v>0</v>
      </c>
      <c r="P25" s="548">
        <v>2</v>
      </c>
      <c r="Q25" s="558">
        <v>0</v>
      </c>
      <c r="R25" s="548">
        <v>0</v>
      </c>
      <c r="S25" s="558">
        <v>0</v>
      </c>
      <c r="T25" s="548">
        <v>0</v>
      </c>
      <c r="U25" s="558">
        <v>1</v>
      </c>
      <c r="V25" s="548">
        <v>0</v>
      </c>
      <c r="W25" s="547">
        <v>0</v>
      </c>
      <c r="X25" s="567">
        <v>0</v>
      </c>
      <c r="Y25" s="558">
        <v>1</v>
      </c>
      <c r="Z25" s="548">
        <v>2</v>
      </c>
      <c r="AA25" s="547">
        <v>0</v>
      </c>
      <c r="AB25" s="567">
        <v>2</v>
      </c>
      <c r="AC25" s="558">
        <v>0</v>
      </c>
      <c r="AD25" s="548">
        <v>3</v>
      </c>
      <c r="AE25" s="547">
        <v>2</v>
      </c>
      <c r="AF25" s="567">
        <v>3</v>
      </c>
      <c r="AG25" s="558">
        <v>3</v>
      </c>
      <c r="AH25" s="548">
        <v>1</v>
      </c>
      <c r="AI25" s="547">
        <v>0</v>
      </c>
      <c r="AJ25" s="567">
        <v>2</v>
      </c>
      <c r="AK25" s="558">
        <v>1</v>
      </c>
      <c r="AL25" s="548">
        <v>3</v>
      </c>
      <c r="AM25" s="547">
        <v>1</v>
      </c>
      <c r="AN25" s="548">
        <v>1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3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12</v>
      </c>
      <c r="E28" s="563">
        <f t="shared" si="31"/>
        <v>9</v>
      </c>
      <c r="F28" s="564">
        <f t="shared" si="31"/>
        <v>3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0</v>
      </c>
      <c r="S28" s="558">
        <v>2</v>
      </c>
      <c r="T28" s="548">
        <v>0</v>
      </c>
      <c r="U28" s="558">
        <v>0</v>
      </c>
      <c r="V28" s="548">
        <v>0</v>
      </c>
      <c r="W28" s="547">
        <v>1</v>
      </c>
      <c r="X28" s="567">
        <v>0</v>
      </c>
      <c r="Y28" s="558">
        <v>0</v>
      </c>
      <c r="Z28" s="548">
        <v>0</v>
      </c>
      <c r="AA28" s="547">
        <v>0</v>
      </c>
      <c r="AB28" s="567">
        <v>2</v>
      </c>
      <c r="AC28" s="558">
        <v>1</v>
      </c>
      <c r="AD28" s="548">
        <v>0</v>
      </c>
      <c r="AE28" s="547">
        <v>0</v>
      </c>
      <c r="AF28" s="567">
        <v>0</v>
      </c>
      <c r="AG28" s="558">
        <v>1</v>
      </c>
      <c r="AH28" s="548">
        <v>1</v>
      </c>
      <c r="AI28" s="547">
        <v>0</v>
      </c>
      <c r="AJ28" s="567">
        <v>0</v>
      </c>
      <c r="AK28" s="558">
        <v>0</v>
      </c>
      <c r="AL28" s="548">
        <v>0</v>
      </c>
      <c r="AM28" s="547">
        <v>4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52</v>
      </c>
      <c r="E31" s="563">
        <f t="shared" si="31"/>
        <v>14</v>
      </c>
      <c r="F31" s="564">
        <f t="shared" si="31"/>
        <v>38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0</v>
      </c>
      <c r="AF31" s="567">
        <v>10</v>
      </c>
      <c r="AG31" s="558">
        <v>1</v>
      </c>
      <c r="AH31" s="548">
        <v>12</v>
      </c>
      <c r="AI31" s="547">
        <v>0</v>
      </c>
      <c r="AJ31" s="567">
        <v>10</v>
      </c>
      <c r="AK31" s="558">
        <v>6</v>
      </c>
      <c r="AL31" s="548">
        <v>2</v>
      </c>
      <c r="AM31" s="547">
        <v>2</v>
      </c>
      <c r="AN31" s="548">
        <v>2</v>
      </c>
      <c r="AO31" s="547">
        <v>5</v>
      </c>
      <c r="AP31" s="549">
        <v>2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/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109</v>
      </c>
      <c r="E33" s="563">
        <f t="shared" si="31"/>
        <v>51</v>
      </c>
      <c r="F33" s="564">
        <f t="shared" si="31"/>
        <v>58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0</v>
      </c>
      <c r="N33" s="25">
        <v>6</v>
      </c>
      <c r="O33" s="558">
        <v>2</v>
      </c>
      <c r="P33" s="548">
        <v>4</v>
      </c>
      <c r="Q33" s="558">
        <v>2</v>
      </c>
      <c r="R33" s="548">
        <v>9</v>
      </c>
      <c r="S33" s="558">
        <v>14</v>
      </c>
      <c r="T33" s="548">
        <v>6</v>
      </c>
      <c r="U33" s="558">
        <v>11</v>
      </c>
      <c r="V33" s="548">
        <v>6</v>
      </c>
      <c r="W33" s="547">
        <v>8</v>
      </c>
      <c r="X33" s="567">
        <v>13</v>
      </c>
      <c r="Y33" s="558">
        <v>12</v>
      </c>
      <c r="Z33" s="548">
        <v>4</v>
      </c>
      <c r="AA33" s="547">
        <v>0</v>
      </c>
      <c r="AB33" s="567">
        <v>0</v>
      </c>
      <c r="AC33" s="558">
        <v>0</v>
      </c>
      <c r="AD33" s="548">
        <v>0</v>
      </c>
      <c r="AE33" s="547">
        <v>0</v>
      </c>
      <c r="AF33" s="567">
        <v>1</v>
      </c>
      <c r="AG33" s="558">
        <v>1</v>
      </c>
      <c r="AH33" s="548">
        <v>3</v>
      </c>
      <c r="AI33" s="547">
        <v>1</v>
      </c>
      <c r="AJ33" s="567">
        <v>2</v>
      </c>
      <c r="AK33" s="558">
        <v>0</v>
      </c>
      <c r="AL33" s="548">
        <v>3</v>
      </c>
      <c r="AM33" s="547">
        <v>0</v>
      </c>
      <c r="AN33" s="548">
        <v>1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21</v>
      </c>
      <c r="AV33" s="559">
        <v>0</v>
      </c>
      <c r="AW33" s="559">
        <v>0</v>
      </c>
      <c r="AX33" s="25">
        <v>0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125</v>
      </c>
      <c r="E37" s="563">
        <f t="shared" si="32"/>
        <v>43</v>
      </c>
      <c r="F37" s="564">
        <f t="shared" si="32"/>
        <v>82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0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13</v>
      </c>
      <c r="Z37" s="548">
        <v>9</v>
      </c>
      <c r="AA37" s="547">
        <v>8</v>
      </c>
      <c r="AB37" s="567">
        <v>3</v>
      </c>
      <c r="AC37" s="558">
        <v>5</v>
      </c>
      <c r="AD37" s="548">
        <v>17</v>
      </c>
      <c r="AE37" s="547">
        <v>5</v>
      </c>
      <c r="AF37" s="567">
        <v>19</v>
      </c>
      <c r="AG37" s="558">
        <v>5</v>
      </c>
      <c r="AH37" s="548">
        <v>11</v>
      </c>
      <c r="AI37" s="547">
        <v>2</v>
      </c>
      <c r="AJ37" s="567">
        <v>10</v>
      </c>
      <c r="AK37" s="558">
        <v>0</v>
      </c>
      <c r="AL37" s="548">
        <v>5</v>
      </c>
      <c r="AM37" s="547">
        <v>4</v>
      </c>
      <c r="AN37" s="548">
        <v>5</v>
      </c>
      <c r="AO37" s="547">
        <v>1</v>
      </c>
      <c r="AP37" s="549">
        <v>3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706" t="s">
        <v>64</v>
      </c>
      <c r="B39" s="1706"/>
      <c r="C39" s="1706"/>
      <c r="D39" s="1085">
        <f>SUM(D21:D38)</f>
        <v>646</v>
      </c>
      <c r="E39" s="1086">
        <f>SUM(E21:E38)</f>
        <v>271</v>
      </c>
      <c r="F39" s="61">
        <f t="shared" ref="F39:AX39" si="34">SUM(F21:F38)</f>
        <v>375</v>
      </c>
      <c r="G39" s="1085">
        <f t="shared" si="34"/>
        <v>0</v>
      </c>
      <c r="H39" s="61">
        <f t="shared" si="34"/>
        <v>0</v>
      </c>
      <c r="I39" s="1085">
        <f t="shared" si="34"/>
        <v>0</v>
      </c>
      <c r="J39" s="61">
        <f t="shared" si="34"/>
        <v>0</v>
      </c>
      <c r="K39" s="1085">
        <f t="shared" si="34"/>
        <v>0</v>
      </c>
      <c r="L39" s="61">
        <f t="shared" si="34"/>
        <v>0</v>
      </c>
      <c r="M39" s="1085">
        <f t="shared" si="34"/>
        <v>1</v>
      </c>
      <c r="N39" s="61">
        <f t="shared" si="34"/>
        <v>8</v>
      </c>
      <c r="O39" s="1085">
        <f t="shared" si="34"/>
        <v>2</v>
      </c>
      <c r="P39" s="61">
        <f t="shared" si="34"/>
        <v>6</v>
      </c>
      <c r="Q39" s="1085">
        <f t="shared" si="34"/>
        <v>2</v>
      </c>
      <c r="R39" s="61">
        <f t="shared" si="34"/>
        <v>15</v>
      </c>
      <c r="S39" s="1085">
        <f t="shared" si="34"/>
        <v>17</v>
      </c>
      <c r="T39" s="61">
        <f t="shared" si="34"/>
        <v>7</v>
      </c>
      <c r="U39" s="1085">
        <f t="shared" si="34"/>
        <v>21</v>
      </c>
      <c r="V39" s="61">
        <f t="shared" si="34"/>
        <v>8</v>
      </c>
      <c r="W39" s="1085">
        <f t="shared" si="34"/>
        <v>17</v>
      </c>
      <c r="X39" s="61">
        <f t="shared" si="34"/>
        <v>18</v>
      </c>
      <c r="Y39" s="1085">
        <f t="shared" si="34"/>
        <v>81</v>
      </c>
      <c r="Z39" s="61">
        <f t="shared" si="34"/>
        <v>64</v>
      </c>
      <c r="AA39" s="1085">
        <f t="shared" si="34"/>
        <v>48</v>
      </c>
      <c r="AB39" s="61">
        <f t="shared" si="34"/>
        <v>46</v>
      </c>
      <c r="AC39" s="1085">
        <f t="shared" si="34"/>
        <v>20</v>
      </c>
      <c r="AD39" s="61">
        <f t="shared" si="34"/>
        <v>40</v>
      </c>
      <c r="AE39" s="1085">
        <f t="shared" si="34"/>
        <v>11</v>
      </c>
      <c r="AF39" s="61">
        <f t="shared" si="34"/>
        <v>43</v>
      </c>
      <c r="AG39" s="1085">
        <f t="shared" si="34"/>
        <v>15</v>
      </c>
      <c r="AH39" s="61">
        <f t="shared" si="34"/>
        <v>38</v>
      </c>
      <c r="AI39" s="1085">
        <f t="shared" si="34"/>
        <v>5</v>
      </c>
      <c r="AJ39" s="61">
        <f t="shared" si="34"/>
        <v>35</v>
      </c>
      <c r="AK39" s="1085">
        <f t="shared" si="34"/>
        <v>7</v>
      </c>
      <c r="AL39" s="61">
        <f t="shared" si="34"/>
        <v>20</v>
      </c>
      <c r="AM39" s="1085">
        <f t="shared" si="34"/>
        <v>17</v>
      </c>
      <c r="AN39" s="61">
        <f t="shared" si="34"/>
        <v>19</v>
      </c>
      <c r="AO39" s="1085">
        <f t="shared" si="34"/>
        <v>7</v>
      </c>
      <c r="AP39" s="61">
        <f t="shared" si="34"/>
        <v>8</v>
      </c>
      <c r="AQ39" s="1085">
        <f t="shared" si="34"/>
        <v>0</v>
      </c>
      <c r="AR39" s="61">
        <f t="shared" si="34"/>
        <v>0</v>
      </c>
      <c r="AS39" s="1085">
        <f t="shared" si="34"/>
        <v>1</v>
      </c>
      <c r="AT39" s="61">
        <f t="shared" si="34"/>
        <v>434</v>
      </c>
      <c r="AU39" s="1085">
        <f t="shared" si="34"/>
        <v>42</v>
      </c>
      <c r="AV39" s="61">
        <f t="shared" si="34"/>
        <v>0</v>
      </c>
      <c r="AW39" s="1085">
        <f t="shared" si="34"/>
        <v>0</v>
      </c>
      <c r="AX39" s="61">
        <f t="shared" si="34"/>
        <v>0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692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693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695" t="s">
        <v>14</v>
      </c>
      <c r="H42" s="1285"/>
      <c r="I42" s="1692" t="s">
        <v>15</v>
      </c>
      <c r="J42" s="1268"/>
      <c r="K42" s="1301" t="s">
        <v>16</v>
      </c>
      <c r="L42" s="1268"/>
      <c r="M42" s="1692" t="s">
        <v>17</v>
      </c>
      <c r="N42" s="1268"/>
      <c r="O42" s="1692" t="s">
        <v>18</v>
      </c>
      <c r="P42" s="1268"/>
      <c r="Q42" s="1692" t="s">
        <v>19</v>
      </c>
      <c r="R42" s="1268"/>
      <c r="S42" s="1692" t="s">
        <v>20</v>
      </c>
      <c r="T42" s="1268"/>
      <c r="U42" s="1692" t="s">
        <v>21</v>
      </c>
      <c r="V42" s="1268"/>
      <c r="W42" s="1692" t="s">
        <v>22</v>
      </c>
      <c r="X42" s="1268"/>
      <c r="Y42" s="1692" t="s">
        <v>23</v>
      </c>
      <c r="Z42" s="1285"/>
      <c r="AA42" s="1692" t="s">
        <v>24</v>
      </c>
      <c r="AB42" s="1285"/>
      <c r="AC42" s="1692" t="s">
        <v>25</v>
      </c>
      <c r="AD42" s="1285"/>
      <c r="AE42" s="1692" t="s">
        <v>26</v>
      </c>
      <c r="AF42" s="1285"/>
      <c r="AG42" s="1692" t="s">
        <v>27</v>
      </c>
      <c r="AH42" s="1285"/>
      <c r="AI42" s="1692" t="s">
        <v>28</v>
      </c>
      <c r="AJ42" s="1285"/>
      <c r="AK42" s="1692" t="s">
        <v>29</v>
      </c>
      <c r="AL42" s="1285"/>
      <c r="AM42" s="1692" t="s">
        <v>30</v>
      </c>
      <c r="AN42" s="1285"/>
      <c r="AO42" s="1692" t="s">
        <v>31</v>
      </c>
      <c r="AP42" s="1698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1080" t="s">
        <v>32</v>
      </c>
      <c r="E43" s="1087" t="s">
        <v>33</v>
      </c>
      <c r="F43" s="65" t="s">
        <v>34</v>
      </c>
      <c r="G43" s="1080" t="s">
        <v>33</v>
      </c>
      <c r="H43" s="65" t="s">
        <v>34</v>
      </c>
      <c r="I43" s="1080" t="s">
        <v>33</v>
      </c>
      <c r="J43" s="65" t="s">
        <v>34</v>
      </c>
      <c r="K43" s="1081" t="s">
        <v>33</v>
      </c>
      <c r="L43" s="65" t="s">
        <v>34</v>
      </c>
      <c r="M43" s="1087" t="s">
        <v>33</v>
      </c>
      <c r="N43" s="65" t="s">
        <v>34</v>
      </c>
      <c r="O43" s="1087" t="s">
        <v>33</v>
      </c>
      <c r="P43" s="65" t="s">
        <v>34</v>
      </c>
      <c r="Q43" s="1087" t="s">
        <v>33</v>
      </c>
      <c r="R43" s="65" t="s">
        <v>34</v>
      </c>
      <c r="S43" s="1087" t="s">
        <v>33</v>
      </c>
      <c r="T43" s="65" t="s">
        <v>34</v>
      </c>
      <c r="U43" s="1077" t="s">
        <v>33</v>
      </c>
      <c r="V43" s="12" t="s">
        <v>34</v>
      </c>
      <c r="W43" s="1077" t="s">
        <v>33</v>
      </c>
      <c r="X43" s="12" t="s">
        <v>34</v>
      </c>
      <c r="Y43" s="1082" t="s">
        <v>33</v>
      </c>
      <c r="Z43" s="12" t="s">
        <v>34</v>
      </c>
      <c r="AA43" s="1082" t="s">
        <v>33</v>
      </c>
      <c r="AB43" s="12" t="s">
        <v>34</v>
      </c>
      <c r="AC43" s="1082" t="s">
        <v>33</v>
      </c>
      <c r="AD43" s="12" t="s">
        <v>34</v>
      </c>
      <c r="AE43" s="1082" t="s">
        <v>33</v>
      </c>
      <c r="AF43" s="12" t="s">
        <v>34</v>
      </c>
      <c r="AG43" s="1082" t="s">
        <v>33</v>
      </c>
      <c r="AH43" s="12" t="s">
        <v>34</v>
      </c>
      <c r="AI43" s="1082" t="s">
        <v>33</v>
      </c>
      <c r="AJ43" s="12" t="s">
        <v>34</v>
      </c>
      <c r="AK43" s="1082" t="s">
        <v>33</v>
      </c>
      <c r="AL43" s="12" t="s">
        <v>34</v>
      </c>
      <c r="AM43" s="1082" t="s">
        <v>33</v>
      </c>
      <c r="AN43" s="12" t="s">
        <v>34</v>
      </c>
      <c r="AO43" s="1082" t="s">
        <v>33</v>
      </c>
      <c r="AP43" s="1079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581"/>
      <c r="C44" s="1520"/>
      <c r="D44" s="692">
        <f t="shared" ref="D44:D62" si="35">SUM(E44+F44)</f>
        <v>0</v>
      </c>
      <c r="E44" s="67">
        <f>+S44+Y44+AA44+AC44+AE44+AG44+AI44+AK44+AM44+AO44</f>
        <v>0</v>
      </c>
      <c r="F44" s="661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652"/>
      <c r="AB44" s="71"/>
      <c r="AC44" s="694"/>
      <c r="AD44" s="71"/>
      <c r="AE44" s="652"/>
      <c r="AF44" s="71"/>
      <c r="AG44" s="693"/>
      <c r="AH44" s="71"/>
      <c r="AI44" s="693"/>
      <c r="AJ44" s="71"/>
      <c r="AK44" s="652"/>
      <c r="AL44" s="71"/>
      <c r="AM44" s="694"/>
      <c r="AN44" s="71"/>
      <c r="AO44" s="849"/>
      <c r="AP44" s="72"/>
      <c r="AQ44" s="695"/>
      <c r="AR44" s="74"/>
      <c r="AS44" s="74"/>
      <c r="AT44" s="74"/>
      <c r="AU44" s="74"/>
      <c r="AV44" s="74"/>
      <c r="AW44" s="74"/>
      <c r="AX44" s="663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7</v>
      </c>
      <c r="E48" s="77">
        <f>SUM(G48+I48+K48+M48+O48+Q48+S48+U48+W48+Y48+AA48+AC48+AE48+AG48+AI48+AK48+AM48+AO48)</f>
        <v>3</v>
      </c>
      <c r="F48" s="89">
        <f>SUM(H48+J48+L48+N48+P48+R48+T48+V48+X48+Z48+AB48+AD48+AF48+AH48+AJ48+AL48+AN48+AP48)</f>
        <v>4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0</v>
      </c>
      <c r="AG48" s="576">
        <v>1</v>
      </c>
      <c r="AH48" s="90">
        <v>1</v>
      </c>
      <c r="AI48" s="576">
        <v>0</v>
      </c>
      <c r="AJ48" s="88">
        <v>0</v>
      </c>
      <c r="AK48" s="578">
        <v>0</v>
      </c>
      <c r="AL48" s="90">
        <v>1</v>
      </c>
      <c r="AM48" s="576">
        <v>2</v>
      </c>
      <c r="AN48" s="88">
        <v>2</v>
      </c>
      <c r="AO48" s="578">
        <v>0</v>
      </c>
      <c r="AP48" s="580">
        <v>0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11</v>
      </c>
      <c r="E49" s="77">
        <f>SUM(G49+I49+K49+M49+O49+Q49+S49+U49+W49+Y49+AA49+AC49+AE49+AG49+AI49+AK49+AM49+AO49)</f>
        <v>4</v>
      </c>
      <c r="F49" s="89">
        <f>SUM(H49+J49+L49+N49+P49+R49+T49+V49+X49+Z49+AB49+AD49+AF49+AH49+AJ49+AL49+AN49+AP49)</f>
        <v>7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0</v>
      </c>
      <c r="AF49" s="96">
        <v>3</v>
      </c>
      <c r="AG49" s="93">
        <v>1</v>
      </c>
      <c r="AH49" s="96">
        <v>1</v>
      </c>
      <c r="AI49" s="93">
        <v>0</v>
      </c>
      <c r="AJ49" s="94">
        <v>2</v>
      </c>
      <c r="AK49" s="97">
        <v>1</v>
      </c>
      <c r="AL49" s="98">
        <v>0</v>
      </c>
      <c r="AM49" s="93">
        <v>1</v>
      </c>
      <c r="AN49" s="94">
        <v>1</v>
      </c>
      <c r="AO49" s="95">
        <v>1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705" t="s">
        <v>76</v>
      </c>
      <c r="B50" s="1469"/>
      <c r="C50" s="1470"/>
      <c r="D50" s="1088">
        <f t="shared" si="35"/>
        <v>0</v>
      </c>
      <c r="E50" s="1089">
        <f>+G50+I50+K50+M50+O50+Q50+S50+U50+W50+Y50+AA50+AC50+AE50+AG50+AI50+AK50+AM50+AO50</f>
        <v>0</v>
      </c>
      <c r="F50" s="104">
        <f>+H50+J50+L50+N50+P50+R50+T50+V50+X50+Z50+AB50+AD50+AF50+AH50+AJ50+AL50+AN50+AP50</f>
        <v>0</v>
      </c>
      <c r="G50" s="1090"/>
      <c r="H50" s="105"/>
      <c r="I50" s="1090"/>
      <c r="J50" s="106"/>
      <c r="K50" s="1090"/>
      <c r="L50" s="105"/>
      <c r="M50" s="1090"/>
      <c r="N50" s="105"/>
      <c r="O50" s="1090"/>
      <c r="P50" s="105"/>
      <c r="Q50" s="1090"/>
      <c r="R50" s="1091"/>
      <c r="S50" s="1090"/>
      <c r="T50" s="1091"/>
      <c r="U50" s="1090"/>
      <c r="V50" s="1091"/>
      <c r="W50" s="1090"/>
      <c r="X50" s="1091"/>
      <c r="Y50" s="1090"/>
      <c r="Z50" s="1091"/>
      <c r="AA50" s="1090"/>
      <c r="AB50" s="1091"/>
      <c r="AC50" s="1078"/>
      <c r="AD50" s="1091"/>
      <c r="AE50" s="1092"/>
      <c r="AF50" s="1091"/>
      <c r="AG50" s="1090"/>
      <c r="AH50" s="1091"/>
      <c r="AI50" s="1090"/>
      <c r="AJ50" s="1091"/>
      <c r="AK50" s="1090"/>
      <c r="AL50" s="1091"/>
      <c r="AM50" s="1078"/>
      <c r="AN50" s="1091"/>
      <c r="AO50" s="106"/>
      <c r="AP50" s="1093"/>
      <c r="AQ50" s="1094"/>
      <c r="AR50" s="1095"/>
      <c r="AS50" s="1095"/>
      <c r="AT50" s="1095"/>
      <c r="AU50" s="1095"/>
      <c r="AV50" s="1095"/>
      <c r="AW50" s="1095"/>
      <c r="AX50" s="10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706" t="s">
        <v>4</v>
      </c>
      <c r="B57" s="1706"/>
      <c r="C57" s="1706"/>
      <c r="D57" s="1088">
        <f>SUM(D51:D56)</f>
        <v>0</v>
      </c>
      <c r="E57" s="1096">
        <f>SUM(E51:E56)</f>
        <v>0</v>
      </c>
      <c r="F57" s="104">
        <f>SUM(F51:F56)</f>
        <v>0</v>
      </c>
      <c r="G57" s="1088">
        <f>SUM(G51:G56)</f>
        <v>0</v>
      </c>
      <c r="H57" s="1096">
        <f t="shared" ref="H57:AW57" si="56">SUM(H51:H56)</f>
        <v>0</v>
      </c>
      <c r="I57" s="1088">
        <f t="shared" si="56"/>
        <v>0</v>
      </c>
      <c r="J57" s="1096">
        <f t="shared" si="56"/>
        <v>0</v>
      </c>
      <c r="K57" s="1088">
        <f t="shared" si="56"/>
        <v>0</v>
      </c>
      <c r="L57" s="1096">
        <f t="shared" si="56"/>
        <v>0</v>
      </c>
      <c r="M57" s="1088">
        <f t="shared" si="56"/>
        <v>0</v>
      </c>
      <c r="N57" s="1096">
        <f t="shared" si="56"/>
        <v>0</v>
      </c>
      <c r="O57" s="1088">
        <f t="shared" si="56"/>
        <v>0</v>
      </c>
      <c r="P57" s="1096">
        <f t="shared" si="56"/>
        <v>0</v>
      </c>
      <c r="Q57" s="1088">
        <f t="shared" si="56"/>
        <v>0</v>
      </c>
      <c r="R57" s="1096">
        <f t="shared" si="56"/>
        <v>0</v>
      </c>
      <c r="S57" s="1088">
        <f t="shared" si="56"/>
        <v>0</v>
      </c>
      <c r="T57" s="1096">
        <f t="shared" si="56"/>
        <v>0</v>
      </c>
      <c r="U57" s="1088">
        <f t="shared" si="56"/>
        <v>0</v>
      </c>
      <c r="V57" s="1096">
        <f t="shared" si="56"/>
        <v>0</v>
      </c>
      <c r="W57" s="1088">
        <f t="shared" si="56"/>
        <v>0</v>
      </c>
      <c r="X57" s="1096">
        <f t="shared" si="56"/>
        <v>0</v>
      </c>
      <c r="Y57" s="1088">
        <f>SUM(Y51:Y56)</f>
        <v>0</v>
      </c>
      <c r="Z57" s="1096">
        <f>SUM(Z51:Z56)</f>
        <v>0</v>
      </c>
      <c r="AA57" s="1088">
        <f t="shared" si="56"/>
        <v>0</v>
      </c>
      <c r="AB57" s="1096">
        <f t="shared" si="56"/>
        <v>0</v>
      </c>
      <c r="AC57" s="1088">
        <f t="shared" si="56"/>
        <v>0</v>
      </c>
      <c r="AD57" s="1096">
        <f t="shared" si="56"/>
        <v>0</v>
      </c>
      <c r="AE57" s="1088">
        <f t="shared" si="56"/>
        <v>0</v>
      </c>
      <c r="AF57" s="1096">
        <f t="shared" si="56"/>
        <v>0</v>
      </c>
      <c r="AG57" s="1088">
        <f t="shared" si="56"/>
        <v>0</v>
      </c>
      <c r="AH57" s="1096">
        <f t="shared" si="56"/>
        <v>0</v>
      </c>
      <c r="AI57" s="1088">
        <f t="shared" si="56"/>
        <v>0</v>
      </c>
      <c r="AJ57" s="1096">
        <f t="shared" si="56"/>
        <v>0</v>
      </c>
      <c r="AK57" s="1088">
        <f t="shared" si="56"/>
        <v>0</v>
      </c>
      <c r="AL57" s="1096">
        <f t="shared" si="56"/>
        <v>0</v>
      </c>
      <c r="AM57" s="1088">
        <f t="shared" si="56"/>
        <v>0</v>
      </c>
      <c r="AN57" s="1096">
        <f t="shared" si="56"/>
        <v>0</v>
      </c>
      <c r="AO57" s="1088">
        <f t="shared" si="56"/>
        <v>0</v>
      </c>
      <c r="AP57" s="1097">
        <f t="shared" si="56"/>
        <v>0</v>
      </c>
      <c r="AQ57" s="1098">
        <f t="shared" si="56"/>
        <v>0</v>
      </c>
      <c r="AR57" s="1089">
        <f t="shared" si="56"/>
        <v>0</v>
      </c>
      <c r="AS57" s="1089">
        <f t="shared" si="56"/>
        <v>0</v>
      </c>
      <c r="AT57" s="1089">
        <f t="shared" si="56"/>
        <v>0</v>
      </c>
      <c r="AU57" s="1089">
        <f t="shared" si="56"/>
        <v>0</v>
      </c>
      <c r="AV57" s="1089">
        <f>SUM(AV51:AV56)</f>
        <v>0</v>
      </c>
      <c r="AW57" s="1089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663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92" t="s">
        <v>4</v>
      </c>
      <c r="B63" s="1301"/>
      <c r="C63" s="1308"/>
      <c r="D63" s="1088">
        <f>SUM(D58:D62)</f>
        <v>0</v>
      </c>
      <c r="E63" s="1089">
        <f>SUM(E58:E62)</f>
        <v>0</v>
      </c>
      <c r="F63" s="1099">
        <f>SUM(F58:F62)</f>
        <v>0</v>
      </c>
      <c r="G63" s="1088">
        <f t="shared" ref="G63:AX63" si="67">SUM(G58:G62)</f>
        <v>0</v>
      </c>
      <c r="H63" s="1096">
        <f t="shared" si="67"/>
        <v>0</v>
      </c>
      <c r="I63" s="1088">
        <f t="shared" si="67"/>
        <v>0</v>
      </c>
      <c r="J63" s="1096">
        <f t="shared" si="67"/>
        <v>0</v>
      </c>
      <c r="K63" s="1088">
        <f t="shared" si="67"/>
        <v>0</v>
      </c>
      <c r="L63" s="1096">
        <f t="shared" si="67"/>
        <v>0</v>
      </c>
      <c r="M63" s="1088">
        <f t="shared" si="67"/>
        <v>0</v>
      </c>
      <c r="N63" s="1096">
        <f t="shared" si="67"/>
        <v>0</v>
      </c>
      <c r="O63" s="1088">
        <f t="shared" si="67"/>
        <v>0</v>
      </c>
      <c r="P63" s="1096">
        <f t="shared" si="67"/>
        <v>0</v>
      </c>
      <c r="Q63" s="1088">
        <f t="shared" si="67"/>
        <v>0</v>
      </c>
      <c r="R63" s="1096">
        <f t="shared" si="67"/>
        <v>0</v>
      </c>
      <c r="S63" s="1088">
        <f t="shared" si="67"/>
        <v>0</v>
      </c>
      <c r="T63" s="1099">
        <f t="shared" si="67"/>
        <v>0</v>
      </c>
      <c r="U63" s="1088">
        <f t="shared" si="67"/>
        <v>0</v>
      </c>
      <c r="V63" s="1096">
        <f t="shared" si="67"/>
        <v>0</v>
      </c>
      <c r="W63" s="1088">
        <f t="shared" si="67"/>
        <v>0</v>
      </c>
      <c r="X63" s="1096">
        <f t="shared" si="67"/>
        <v>0</v>
      </c>
      <c r="Y63" s="1088">
        <f t="shared" si="67"/>
        <v>0</v>
      </c>
      <c r="Z63" s="1096">
        <f t="shared" si="67"/>
        <v>0</v>
      </c>
      <c r="AA63" s="1088">
        <f t="shared" si="67"/>
        <v>0</v>
      </c>
      <c r="AB63" s="1096">
        <f t="shared" si="67"/>
        <v>0</v>
      </c>
      <c r="AC63" s="1088">
        <f t="shared" si="67"/>
        <v>0</v>
      </c>
      <c r="AD63" s="1096">
        <f t="shared" si="67"/>
        <v>0</v>
      </c>
      <c r="AE63" s="1088">
        <f t="shared" si="67"/>
        <v>0</v>
      </c>
      <c r="AF63" s="1096">
        <f t="shared" si="67"/>
        <v>0</v>
      </c>
      <c r="AG63" s="1088">
        <f t="shared" si="67"/>
        <v>0</v>
      </c>
      <c r="AH63" s="1096">
        <f t="shared" si="67"/>
        <v>0</v>
      </c>
      <c r="AI63" s="1088">
        <f t="shared" si="67"/>
        <v>0</v>
      </c>
      <c r="AJ63" s="1096">
        <f t="shared" si="67"/>
        <v>0</v>
      </c>
      <c r="AK63" s="1088">
        <f t="shared" si="67"/>
        <v>0</v>
      </c>
      <c r="AL63" s="1096">
        <f t="shared" si="67"/>
        <v>0</v>
      </c>
      <c r="AM63" s="1088">
        <f t="shared" si="67"/>
        <v>0</v>
      </c>
      <c r="AN63" s="1096">
        <f t="shared" si="67"/>
        <v>0</v>
      </c>
      <c r="AO63" s="1088">
        <f t="shared" si="67"/>
        <v>0</v>
      </c>
      <c r="AP63" s="1097">
        <f t="shared" si="67"/>
        <v>0</v>
      </c>
      <c r="AQ63" s="1098">
        <f t="shared" si="67"/>
        <v>0</v>
      </c>
      <c r="AR63" s="1089">
        <f t="shared" si="67"/>
        <v>0</v>
      </c>
      <c r="AS63" s="1089">
        <f t="shared" si="67"/>
        <v>0</v>
      </c>
      <c r="AT63" s="1089">
        <f t="shared" si="67"/>
        <v>0</v>
      </c>
      <c r="AU63" s="1089">
        <f t="shared" si="67"/>
        <v>0</v>
      </c>
      <c r="AV63" s="1089">
        <f>SUM(AV58:AV62)</f>
        <v>0</v>
      </c>
      <c r="AW63" s="1089">
        <f t="shared" si="67"/>
        <v>0</v>
      </c>
      <c r="AX63" s="104">
        <f t="shared" si="67"/>
        <v>0</v>
      </c>
    </row>
    <row r="64" spans="1:100" ht="15" customHeight="1" x14ac:dyDescent="0.25">
      <c r="A64" s="1406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653"/>
      <c r="J64" s="149"/>
      <c r="K64" s="653"/>
      <c r="L64" s="149"/>
      <c r="M64" s="653"/>
      <c r="N64" s="149"/>
      <c r="O64" s="653"/>
      <c r="P64" s="149"/>
      <c r="Q64" s="653"/>
      <c r="R64" s="149"/>
      <c r="S64" s="151"/>
      <c r="T64" s="152"/>
      <c r="U64" s="653"/>
      <c r="V64" s="149"/>
      <c r="W64" s="653"/>
      <c r="X64" s="149"/>
      <c r="Y64" s="653"/>
      <c r="Z64" s="149"/>
      <c r="AA64" s="115"/>
      <c r="AB64" s="117"/>
      <c r="AC64" s="153"/>
      <c r="AD64" s="154"/>
      <c r="AE64" s="97"/>
      <c r="AF64" s="155"/>
      <c r="AG64" s="97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1088">
        <f>SUM(D64:D66)</f>
        <v>0</v>
      </c>
      <c r="E67" s="1089">
        <f>SUM(E64:E66)</f>
        <v>0</v>
      </c>
      <c r="F67" s="104">
        <f>SUM(F64:F66)</f>
        <v>0</v>
      </c>
      <c r="G67" s="1703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1088">
        <f t="shared" ref="AA67:AX67" si="78">SUM(AA64:AA66)</f>
        <v>0</v>
      </c>
      <c r="AB67" s="104">
        <f t="shared" si="78"/>
        <v>0</v>
      </c>
      <c r="AC67" s="1088">
        <f t="shared" si="78"/>
        <v>0</v>
      </c>
      <c r="AD67" s="1099">
        <f t="shared" si="78"/>
        <v>0</v>
      </c>
      <c r="AE67" s="1096">
        <f t="shared" si="78"/>
        <v>0</v>
      </c>
      <c r="AF67" s="1099">
        <f t="shared" si="78"/>
        <v>0</v>
      </c>
      <c r="AG67" s="1096">
        <f t="shared" si="78"/>
        <v>0</v>
      </c>
      <c r="AH67" s="1099">
        <f t="shared" si="78"/>
        <v>0</v>
      </c>
      <c r="AI67" s="1096">
        <f t="shared" si="78"/>
        <v>0</v>
      </c>
      <c r="AJ67" s="104">
        <f t="shared" si="78"/>
        <v>0</v>
      </c>
      <c r="AK67" s="1088">
        <f t="shared" si="78"/>
        <v>0</v>
      </c>
      <c r="AL67" s="104">
        <f t="shared" si="78"/>
        <v>0</v>
      </c>
      <c r="AM67" s="1088">
        <f t="shared" si="78"/>
        <v>0</v>
      </c>
      <c r="AN67" s="1099">
        <f t="shared" si="78"/>
        <v>0</v>
      </c>
      <c r="AO67" s="1096">
        <f t="shared" si="78"/>
        <v>0</v>
      </c>
      <c r="AP67" s="1097">
        <f t="shared" si="78"/>
        <v>0</v>
      </c>
      <c r="AQ67" s="1098">
        <f t="shared" si="78"/>
        <v>0</v>
      </c>
      <c r="AR67" s="1089">
        <f t="shared" si="78"/>
        <v>0</v>
      </c>
      <c r="AS67" s="1089">
        <f t="shared" si="78"/>
        <v>0</v>
      </c>
      <c r="AT67" s="1089">
        <f t="shared" si="78"/>
        <v>0</v>
      </c>
      <c r="AU67" s="1089">
        <f t="shared" si="78"/>
        <v>0</v>
      </c>
      <c r="AV67" s="1089">
        <f t="shared" si="78"/>
        <v>0</v>
      </c>
      <c r="AW67" s="1089">
        <f t="shared" si="78"/>
        <v>0</v>
      </c>
      <c r="AX67" s="104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286" t="s">
        <v>92</v>
      </c>
      <c r="B69" s="1287"/>
      <c r="C69" s="1288"/>
      <c r="D69" s="1694" t="s">
        <v>93</v>
      </c>
      <c r="E69" s="1466"/>
      <c r="F69" s="1466"/>
      <c r="G69" s="1466"/>
      <c r="H69" s="1367"/>
      <c r="I69" s="1694" t="s">
        <v>94</v>
      </c>
      <c r="J69" s="1466"/>
      <c r="K69" s="1466"/>
      <c r="L69" s="1466"/>
      <c r="M69" s="1704"/>
      <c r="N69" s="1297" t="s">
        <v>95</v>
      </c>
    </row>
    <row r="70" spans="1:100" ht="22.5" customHeight="1" x14ac:dyDescent="0.25">
      <c r="A70" s="1292"/>
      <c r="B70" s="1293"/>
      <c r="C70" s="1294"/>
      <c r="D70" s="1100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100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459" t="s">
        <v>101</v>
      </c>
      <c r="B71" s="1460"/>
      <c r="C71" s="1460"/>
      <c r="D71" s="166">
        <f>SUM(E71:H71)</f>
        <v>55</v>
      </c>
      <c r="E71" s="167">
        <v>44</v>
      </c>
      <c r="F71" s="168">
        <v>11</v>
      </c>
      <c r="G71" s="168">
        <v>0</v>
      </c>
      <c r="H71" s="169">
        <v>0</v>
      </c>
      <c r="I71" s="170">
        <f>SUM(J71:M71)</f>
        <v>55</v>
      </c>
      <c r="J71" s="167">
        <v>44</v>
      </c>
      <c r="K71" s="168">
        <v>11</v>
      </c>
      <c r="L71" s="168">
        <v>0</v>
      </c>
      <c r="M71" s="171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147</v>
      </c>
      <c r="E72" s="175">
        <v>131</v>
      </c>
      <c r="F72" s="176">
        <v>16</v>
      </c>
      <c r="G72" s="176">
        <v>0</v>
      </c>
      <c r="H72" s="177">
        <v>0</v>
      </c>
      <c r="I72" s="114">
        <f>SUM(J72:M72)</f>
        <v>147</v>
      </c>
      <c r="J72" s="175">
        <v>131</v>
      </c>
      <c r="K72" s="176">
        <v>16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3</v>
      </c>
      <c r="E73" s="558">
        <v>2</v>
      </c>
      <c r="F73" s="559">
        <v>1</v>
      </c>
      <c r="G73" s="559">
        <v>0</v>
      </c>
      <c r="H73" s="548">
        <v>0</v>
      </c>
      <c r="I73" s="114">
        <f t="shared" ref="I73:I81" si="83">SUM(J73:M73)</f>
        <v>3</v>
      </c>
      <c r="J73" s="558">
        <v>2</v>
      </c>
      <c r="K73" s="559">
        <v>1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83</v>
      </c>
      <c r="E74" s="558">
        <v>52</v>
      </c>
      <c r="F74" s="559">
        <v>30</v>
      </c>
      <c r="G74" s="559">
        <v>0</v>
      </c>
      <c r="H74" s="548">
        <v>1</v>
      </c>
      <c r="I74" s="114">
        <f t="shared" si="83"/>
        <v>82</v>
      </c>
      <c r="J74" s="558">
        <v>51</v>
      </c>
      <c r="K74" s="559">
        <v>30</v>
      </c>
      <c r="L74" s="559">
        <v>0</v>
      </c>
      <c r="M74" s="549">
        <v>1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15</v>
      </c>
      <c r="E75" s="558">
        <v>8</v>
      </c>
      <c r="F75" s="559">
        <v>3</v>
      </c>
      <c r="G75" s="559">
        <v>0</v>
      </c>
      <c r="H75" s="548">
        <v>4</v>
      </c>
      <c r="I75" s="114">
        <f t="shared" si="83"/>
        <v>15</v>
      </c>
      <c r="J75" s="558">
        <v>8</v>
      </c>
      <c r="K75" s="559">
        <v>3</v>
      </c>
      <c r="L75" s="559">
        <v>0</v>
      </c>
      <c r="M75" s="549">
        <v>4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363</v>
      </c>
      <c r="E76" s="558">
        <v>342</v>
      </c>
      <c r="F76" s="559">
        <v>21</v>
      </c>
      <c r="G76" s="559">
        <v>0</v>
      </c>
      <c r="H76" s="548">
        <v>0</v>
      </c>
      <c r="I76" s="114">
        <f t="shared" si="83"/>
        <v>360</v>
      </c>
      <c r="J76" s="558">
        <v>340</v>
      </c>
      <c r="K76" s="559">
        <v>20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16</v>
      </c>
      <c r="E77" s="558">
        <v>12</v>
      </c>
      <c r="F77" s="559">
        <v>4</v>
      </c>
      <c r="G77" s="559">
        <v>0</v>
      </c>
      <c r="H77" s="548">
        <v>0</v>
      </c>
      <c r="I77" s="114">
        <f t="shared" si="83"/>
        <v>16</v>
      </c>
      <c r="J77" s="558">
        <v>12</v>
      </c>
      <c r="K77" s="559">
        <v>4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14</v>
      </c>
      <c r="E78" s="558">
        <v>13</v>
      </c>
      <c r="F78" s="559">
        <v>1</v>
      </c>
      <c r="G78" s="559">
        <v>0</v>
      </c>
      <c r="H78" s="548">
        <v>0</v>
      </c>
      <c r="I78" s="114">
        <f t="shared" si="83"/>
        <v>14</v>
      </c>
      <c r="J78" s="558">
        <v>13</v>
      </c>
      <c r="K78" s="559">
        <v>1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286" t="s">
        <v>114</v>
      </c>
      <c r="B83" s="1287"/>
      <c r="C83" s="1288"/>
      <c r="D83" s="1695" t="s">
        <v>115</v>
      </c>
      <c r="E83" s="1452"/>
      <c r="F83" s="1285"/>
    </row>
    <row r="84" spans="1:102" ht="15" customHeight="1" x14ac:dyDescent="0.25">
      <c r="A84" s="1292"/>
      <c r="B84" s="1293"/>
      <c r="C84" s="1294"/>
      <c r="D84" s="1101" t="s">
        <v>4</v>
      </c>
      <c r="E84" s="1080" t="s">
        <v>33</v>
      </c>
      <c r="F84" s="1102" t="s">
        <v>34</v>
      </c>
    </row>
    <row r="85" spans="1:102" ht="15" customHeight="1" x14ac:dyDescent="0.25">
      <c r="A85" s="1322" t="s">
        <v>116</v>
      </c>
      <c r="B85" s="1535" t="s">
        <v>117</v>
      </c>
      <c r="C85" s="1536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692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693"/>
      <c r="AO88" s="1699" t="s">
        <v>121</v>
      </c>
      <c r="AP88" s="1700" t="s">
        <v>44</v>
      </c>
      <c r="AQ88" s="1381" t="s">
        <v>122</v>
      </c>
      <c r="AR88" s="1381" t="s">
        <v>123</v>
      </c>
      <c r="AS88" s="1381" t="s">
        <v>124</v>
      </c>
      <c r="AT88" s="1697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691" t="s">
        <v>127</v>
      </c>
      <c r="H89" s="1310"/>
      <c r="I89" s="1692" t="s">
        <v>16</v>
      </c>
      <c r="J89" s="1268"/>
      <c r="K89" s="1692" t="s">
        <v>17</v>
      </c>
      <c r="L89" s="1268"/>
      <c r="M89" s="1692" t="s">
        <v>18</v>
      </c>
      <c r="N89" s="1268"/>
      <c r="O89" s="1692" t="s">
        <v>19</v>
      </c>
      <c r="P89" s="1268"/>
      <c r="Q89" s="1692" t="s">
        <v>20</v>
      </c>
      <c r="R89" s="1268"/>
      <c r="S89" s="1692" t="s">
        <v>21</v>
      </c>
      <c r="T89" s="1268"/>
      <c r="U89" s="1301" t="s">
        <v>22</v>
      </c>
      <c r="V89" s="1268"/>
      <c r="W89" s="1692" t="s">
        <v>23</v>
      </c>
      <c r="X89" s="1285"/>
      <c r="Y89" s="1692" t="s">
        <v>24</v>
      </c>
      <c r="Z89" s="1285"/>
      <c r="AA89" s="1692" t="s">
        <v>25</v>
      </c>
      <c r="AB89" s="1285"/>
      <c r="AC89" s="1692" t="s">
        <v>26</v>
      </c>
      <c r="AD89" s="1285"/>
      <c r="AE89" s="1692" t="s">
        <v>27</v>
      </c>
      <c r="AF89" s="1285"/>
      <c r="AG89" s="1692" t="s">
        <v>28</v>
      </c>
      <c r="AH89" s="1285"/>
      <c r="AI89" s="1692" t="s">
        <v>29</v>
      </c>
      <c r="AJ89" s="1285"/>
      <c r="AK89" s="1301" t="s">
        <v>30</v>
      </c>
      <c r="AL89" s="1285"/>
      <c r="AM89" s="1692" t="s">
        <v>31</v>
      </c>
      <c r="AN89" s="1698"/>
      <c r="AO89" s="1699"/>
      <c r="AP89" s="1700"/>
      <c r="AQ89" s="1382"/>
      <c r="AR89" s="1382"/>
      <c r="AS89" s="1382"/>
      <c r="AT89" s="1697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1082" t="s">
        <v>32</v>
      </c>
      <c r="E90" s="1084" t="s">
        <v>33</v>
      </c>
      <c r="F90" s="12" t="s">
        <v>34</v>
      </c>
      <c r="G90" s="1082" t="s">
        <v>33</v>
      </c>
      <c r="H90" s="12" t="s">
        <v>34</v>
      </c>
      <c r="I90" s="1082" t="s">
        <v>33</v>
      </c>
      <c r="J90" s="42" t="s">
        <v>34</v>
      </c>
      <c r="K90" s="1082" t="s">
        <v>33</v>
      </c>
      <c r="L90" s="12" t="s">
        <v>34</v>
      </c>
      <c r="M90" s="1082" t="s">
        <v>33</v>
      </c>
      <c r="N90" s="12" t="s">
        <v>34</v>
      </c>
      <c r="O90" s="1084" t="s">
        <v>33</v>
      </c>
      <c r="P90" s="12" t="s">
        <v>34</v>
      </c>
      <c r="Q90" s="1084" t="s">
        <v>33</v>
      </c>
      <c r="R90" s="12" t="s">
        <v>34</v>
      </c>
      <c r="S90" s="1084" t="s">
        <v>33</v>
      </c>
      <c r="T90" s="12" t="s">
        <v>34</v>
      </c>
      <c r="U90" s="1084" t="s">
        <v>33</v>
      </c>
      <c r="V90" s="12" t="s">
        <v>34</v>
      </c>
      <c r="W90" s="1084" t="s">
        <v>33</v>
      </c>
      <c r="X90" s="12" t="s">
        <v>34</v>
      </c>
      <c r="Y90" s="1084" t="s">
        <v>33</v>
      </c>
      <c r="Z90" s="12" t="s">
        <v>34</v>
      </c>
      <c r="AA90" s="1084" t="s">
        <v>33</v>
      </c>
      <c r="AB90" s="12" t="s">
        <v>34</v>
      </c>
      <c r="AC90" s="1084" t="s">
        <v>33</v>
      </c>
      <c r="AD90" s="12" t="s">
        <v>34</v>
      </c>
      <c r="AE90" s="1084" t="s">
        <v>33</v>
      </c>
      <c r="AF90" s="12" t="s">
        <v>34</v>
      </c>
      <c r="AG90" s="1084" t="s">
        <v>33</v>
      </c>
      <c r="AH90" s="12" t="s">
        <v>34</v>
      </c>
      <c r="AI90" s="1084" t="s">
        <v>33</v>
      </c>
      <c r="AJ90" s="12" t="s">
        <v>34</v>
      </c>
      <c r="AK90" s="1084" t="s">
        <v>33</v>
      </c>
      <c r="AL90" s="12" t="s">
        <v>34</v>
      </c>
      <c r="AM90" s="1084" t="s">
        <v>33</v>
      </c>
      <c r="AN90" s="1079" t="s">
        <v>34</v>
      </c>
      <c r="AO90" s="1699"/>
      <c r="AP90" s="1700"/>
      <c r="AQ90" s="1383"/>
      <c r="AR90" s="1383"/>
      <c r="AS90" s="1383"/>
      <c r="AT90" s="1697"/>
      <c r="AU90" s="1383"/>
      <c r="AV90" s="1383"/>
      <c r="AW90" s="1345"/>
      <c r="AX90" s="1300"/>
    </row>
    <row r="91" spans="1:102" ht="15" customHeight="1" x14ac:dyDescent="0.25">
      <c r="A91" s="1322" t="s">
        <v>128</v>
      </c>
      <c r="B91" s="1505" t="s">
        <v>129</v>
      </c>
      <c r="C91" s="1507"/>
      <c r="D91" s="698">
        <f>SUM(E91:F91)</f>
        <v>17</v>
      </c>
      <c r="E91" s="651">
        <f>SUM(G91+I91+K91+M91+O91+Q91+S91+U91+W91+Y91+AA91+AC91+AE91+AG91+AI91+AK91+AM91)</f>
        <v>12</v>
      </c>
      <c r="F91" s="45">
        <f>SUM(H91+J91+L91+N91+P91+R91+T91+V91+X91+Z91+AB91+AD91+AF91+AH91+AJ91+AL91+AN91)</f>
        <v>5</v>
      </c>
      <c r="G91" s="689">
        <v>4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647">
        <v>0</v>
      </c>
      <c r="P91" s="47">
        <v>0</v>
      </c>
      <c r="Q91" s="647">
        <v>0</v>
      </c>
      <c r="R91" s="47">
        <v>1</v>
      </c>
      <c r="S91" s="647">
        <v>0</v>
      </c>
      <c r="T91" s="47">
        <v>0</v>
      </c>
      <c r="U91" s="647">
        <v>0</v>
      </c>
      <c r="V91" s="47">
        <v>0</v>
      </c>
      <c r="W91" s="647">
        <v>0</v>
      </c>
      <c r="X91" s="47">
        <v>0</v>
      </c>
      <c r="Y91" s="647">
        <v>0</v>
      </c>
      <c r="Z91" s="47">
        <v>1</v>
      </c>
      <c r="AA91" s="647">
        <v>2</v>
      </c>
      <c r="AB91" s="47">
        <v>0</v>
      </c>
      <c r="AC91" s="647">
        <v>1</v>
      </c>
      <c r="AD91" s="47">
        <v>2</v>
      </c>
      <c r="AE91" s="647">
        <v>1</v>
      </c>
      <c r="AF91" s="47">
        <v>0</v>
      </c>
      <c r="AG91" s="647">
        <v>3</v>
      </c>
      <c r="AH91" s="47">
        <v>0</v>
      </c>
      <c r="AI91" s="647">
        <v>1</v>
      </c>
      <c r="AJ91" s="47">
        <v>0</v>
      </c>
      <c r="AK91" s="647">
        <v>0</v>
      </c>
      <c r="AL91" s="47">
        <v>0</v>
      </c>
      <c r="AM91" s="647">
        <v>0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664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2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2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1</v>
      </c>
      <c r="AK94" s="547">
        <v>0</v>
      </c>
      <c r="AL94" s="548">
        <v>1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3</v>
      </c>
      <c r="E96" s="15">
        <f t="shared" si="91"/>
        <v>2</v>
      </c>
      <c r="F96" s="15">
        <f t="shared" si="91"/>
        <v>1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193">
        <v>0</v>
      </c>
      <c r="P96" s="191">
        <v>0</v>
      </c>
      <c r="Q96" s="193">
        <v>0</v>
      </c>
      <c r="R96" s="191">
        <v>0</v>
      </c>
      <c r="S96" s="193">
        <v>0</v>
      </c>
      <c r="T96" s="191">
        <v>0</v>
      </c>
      <c r="U96" s="193">
        <v>0</v>
      </c>
      <c r="V96" s="191">
        <v>0</v>
      </c>
      <c r="W96" s="193">
        <v>1</v>
      </c>
      <c r="X96" s="191">
        <v>1</v>
      </c>
      <c r="Y96" s="193">
        <v>1</v>
      </c>
      <c r="Z96" s="191">
        <v>0</v>
      </c>
      <c r="AA96" s="193">
        <v>0</v>
      </c>
      <c r="AB96" s="191">
        <v>0</v>
      </c>
      <c r="AC96" s="193">
        <v>0</v>
      </c>
      <c r="AD96" s="191">
        <v>0</v>
      </c>
      <c r="AE96" s="193">
        <v>0</v>
      </c>
      <c r="AF96" s="191">
        <v>0</v>
      </c>
      <c r="AG96" s="193">
        <v>0</v>
      </c>
      <c r="AH96" s="191">
        <v>0</v>
      </c>
      <c r="AI96" s="193">
        <v>0</v>
      </c>
      <c r="AJ96" s="191">
        <v>0</v>
      </c>
      <c r="AK96" s="193">
        <v>0</v>
      </c>
      <c r="AL96" s="191">
        <v>0</v>
      </c>
      <c r="AM96" s="193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322" t="s">
        <v>133</v>
      </c>
      <c r="B97" s="1505" t="s">
        <v>129</v>
      </c>
      <c r="C97" s="1507"/>
      <c r="D97" s="698">
        <f t="shared" si="90"/>
        <v>17</v>
      </c>
      <c r="E97" s="651">
        <f t="shared" si="91"/>
        <v>10</v>
      </c>
      <c r="F97" s="651">
        <f t="shared" si="91"/>
        <v>7</v>
      </c>
      <c r="G97" s="689">
        <v>3</v>
      </c>
      <c r="H97" s="47">
        <v>1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647">
        <v>0</v>
      </c>
      <c r="P97" s="47">
        <v>0</v>
      </c>
      <c r="Q97" s="647">
        <v>0</v>
      </c>
      <c r="R97" s="47">
        <v>1</v>
      </c>
      <c r="S97" s="647">
        <v>0</v>
      </c>
      <c r="T97" s="47">
        <v>0</v>
      </c>
      <c r="U97" s="647">
        <v>0</v>
      </c>
      <c r="V97" s="47">
        <v>0</v>
      </c>
      <c r="W97" s="647">
        <v>0</v>
      </c>
      <c r="X97" s="47">
        <v>0</v>
      </c>
      <c r="Y97" s="647">
        <v>1</v>
      </c>
      <c r="Z97" s="47">
        <v>0</v>
      </c>
      <c r="AA97" s="647">
        <v>0</v>
      </c>
      <c r="AB97" s="47">
        <v>0</v>
      </c>
      <c r="AC97" s="647">
        <v>3</v>
      </c>
      <c r="AD97" s="47">
        <v>3</v>
      </c>
      <c r="AE97" s="647">
        <v>0</v>
      </c>
      <c r="AF97" s="47">
        <v>0</v>
      </c>
      <c r="AG97" s="647">
        <v>2</v>
      </c>
      <c r="AH97" s="47">
        <v>2</v>
      </c>
      <c r="AI97" s="647">
        <v>1</v>
      </c>
      <c r="AJ97" s="47">
        <v>0</v>
      </c>
      <c r="AK97" s="647">
        <v>0</v>
      </c>
      <c r="AL97" s="47">
        <v>0</v>
      </c>
      <c r="AM97" s="647">
        <v>0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>
        <v>0</v>
      </c>
      <c r="H98" s="19">
        <v>0</v>
      </c>
      <c r="I98" s="17">
        <v>0</v>
      </c>
      <c r="J98" s="186">
        <v>0</v>
      </c>
      <c r="K98" s="17">
        <v>0</v>
      </c>
      <c r="L98" s="19">
        <v>0</v>
      </c>
      <c r="M98" s="17">
        <v>0</v>
      </c>
      <c r="N98" s="19">
        <v>0</v>
      </c>
      <c r="O98" s="187">
        <v>0</v>
      </c>
      <c r="P98" s="19">
        <v>0</v>
      </c>
      <c r="Q98" s="187">
        <v>0</v>
      </c>
      <c r="R98" s="19">
        <v>0</v>
      </c>
      <c r="S98" s="187">
        <v>0</v>
      </c>
      <c r="T98" s="19">
        <v>0</v>
      </c>
      <c r="U98" s="187">
        <v>0</v>
      </c>
      <c r="V98" s="19">
        <v>0</v>
      </c>
      <c r="W98" s="187">
        <v>0</v>
      </c>
      <c r="X98" s="19">
        <v>0</v>
      </c>
      <c r="Y98" s="187">
        <v>0</v>
      </c>
      <c r="Z98" s="19">
        <v>0</v>
      </c>
      <c r="AA98" s="187">
        <v>0</v>
      </c>
      <c r="AB98" s="19">
        <v>0</v>
      </c>
      <c r="AC98" s="187">
        <v>0</v>
      </c>
      <c r="AD98" s="19">
        <v>0</v>
      </c>
      <c r="AE98" s="187">
        <v>0</v>
      </c>
      <c r="AF98" s="19">
        <v>0</v>
      </c>
      <c r="AG98" s="187">
        <v>0</v>
      </c>
      <c r="AH98" s="19">
        <v>0</v>
      </c>
      <c r="AI98" s="187">
        <v>0</v>
      </c>
      <c r="AJ98" s="19">
        <v>0</v>
      </c>
      <c r="AK98" s="187">
        <v>0</v>
      </c>
      <c r="AL98" s="19">
        <v>0</v>
      </c>
      <c r="AM98" s="187">
        <v>0</v>
      </c>
      <c r="AN98" s="20">
        <v>0</v>
      </c>
      <c r="AO98" s="21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>
        <v>0</v>
      </c>
      <c r="H99" s="19">
        <v>0</v>
      </c>
      <c r="I99" s="17">
        <v>0</v>
      </c>
      <c r="J99" s="186">
        <v>0</v>
      </c>
      <c r="K99" s="17">
        <v>0</v>
      </c>
      <c r="L99" s="548">
        <v>0</v>
      </c>
      <c r="M99" s="558">
        <v>0</v>
      </c>
      <c r="N99" s="548">
        <v>0</v>
      </c>
      <c r="O99" s="547">
        <v>0</v>
      </c>
      <c r="P99" s="548">
        <v>0</v>
      </c>
      <c r="Q99" s="547">
        <v>0</v>
      </c>
      <c r="R99" s="548">
        <v>0</v>
      </c>
      <c r="S99" s="547">
        <v>0</v>
      </c>
      <c r="T99" s="548">
        <v>0</v>
      </c>
      <c r="U99" s="547">
        <v>0</v>
      </c>
      <c r="V99" s="548">
        <v>0</v>
      </c>
      <c r="W99" s="547">
        <v>0</v>
      </c>
      <c r="X99" s="548">
        <v>0</v>
      </c>
      <c r="Y99" s="547">
        <v>0</v>
      </c>
      <c r="Z99" s="548">
        <v>0</v>
      </c>
      <c r="AA99" s="547">
        <v>0</v>
      </c>
      <c r="AB99" s="548">
        <v>0</v>
      </c>
      <c r="AC99" s="547">
        <v>0</v>
      </c>
      <c r="AD99" s="548">
        <v>0</v>
      </c>
      <c r="AE99" s="547">
        <v>0</v>
      </c>
      <c r="AF99" s="548">
        <v>0</v>
      </c>
      <c r="AG99" s="547">
        <v>0</v>
      </c>
      <c r="AH99" s="548">
        <v>0</v>
      </c>
      <c r="AI99" s="547">
        <v>0</v>
      </c>
      <c r="AJ99" s="548">
        <v>0</v>
      </c>
      <c r="AK99" s="547">
        <v>0</v>
      </c>
      <c r="AL99" s="548">
        <v>0</v>
      </c>
      <c r="AM99" s="547">
        <v>0</v>
      </c>
      <c r="AN99" s="549">
        <v>0</v>
      </c>
      <c r="AO99" s="550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>
        <v>0</v>
      </c>
      <c r="H100" s="19">
        <v>0</v>
      </c>
      <c r="I100" s="17">
        <v>0</v>
      </c>
      <c r="J100" s="186">
        <v>0</v>
      </c>
      <c r="K100" s="17">
        <v>0</v>
      </c>
      <c r="L100" s="548">
        <v>0</v>
      </c>
      <c r="M100" s="558">
        <v>0</v>
      </c>
      <c r="N100" s="548">
        <v>0</v>
      </c>
      <c r="O100" s="547">
        <v>0</v>
      </c>
      <c r="P100" s="548">
        <v>0</v>
      </c>
      <c r="Q100" s="547">
        <v>0</v>
      </c>
      <c r="R100" s="548">
        <v>0</v>
      </c>
      <c r="S100" s="547">
        <v>0</v>
      </c>
      <c r="T100" s="548">
        <v>0</v>
      </c>
      <c r="U100" s="547">
        <v>0</v>
      </c>
      <c r="V100" s="548">
        <v>0</v>
      </c>
      <c r="W100" s="547">
        <v>0</v>
      </c>
      <c r="X100" s="548">
        <v>0</v>
      </c>
      <c r="Y100" s="547">
        <v>0</v>
      </c>
      <c r="Z100" s="548">
        <v>0</v>
      </c>
      <c r="AA100" s="547">
        <v>0</v>
      </c>
      <c r="AB100" s="548">
        <v>0</v>
      </c>
      <c r="AC100" s="547">
        <v>0</v>
      </c>
      <c r="AD100" s="548">
        <v>0</v>
      </c>
      <c r="AE100" s="547">
        <v>0</v>
      </c>
      <c r="AF100" s="548">
        <v>0</v>
      </c>
      <c r="AG100" s="547">
        <v>0</v>
      </c>
      <c r="AH100" s="548">
        <v>0</v>
      </c>
      <c r="AI100" s="547">
        <v>0</v>
      </c>
      <c r="AJ100" s="548">
        <v>0</v>
      </c>
      <c r="AK100" s="547">
        <v>0</v>
      </c>
      <c r="AL100" s="548">
        <v>0</v>
      </c>
      <c r="AM100" s="547">
        <v>0</v>
      </c>
      <c r="AN100" s="549">
        <v>0</v>
      </c>
      <c r="AO100" s="550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>
        <v>0</v>
      </c>
      <c r="H101" s="548">
        <v>0</v>
      </c>
      <c r="I101" s="558">
        <v>0</v>
      </c>
      <c r="J101" s="567">
        <v>0</v>
      </c>
      <c r="K101" s="558">
        <v>0</v>
      </c>
      <c r="L101" s="548">
        <v>0</v>
      </c>
      <c r="M101" s="175">
        <v>0</v>
      </c>
      <c r="N101" s="177">
        <v>0</v>
      </c>
      <c r="O101" s="199">
        <v>0</v>
      </c>
      <c r="P101" s="177">
        <v>0</v>
      </c>
      <c r="Q101" s="199">
        <v>0</v>
      </c>
      <c r="R101" s="177">
        <v>0</v>
      </c>
      <c r="S101" s="199">
        <v>0</v>
      </c>
      <c r="T101" s="177">
        <v>0</v>
      </c>
      <c r="U101" s="199">
        <v>0</v>
      </c>
      <c r="V101" s="177">
        <v>0</v>
      </c>
      <c r="W101" s="199">
        <v>0</v>
      </c>
      <c r="X101" s="177">
        <v>0</v>
      </c>
      <c r="Y101" s="199">
        <v>0</v>
      </c>
      <c r="Z101" s="177">
        <v>0</v>
      </c>
      <c r="AA101" s="199">
        <v>0</v>
      </c>
      <c r="AB101" s="177">
        <v>0</v>
      </c>
      <c r="AC101" s="199">
        <v>0</v>
      </c>
      <c r="AD101" s="177">
        <v>0</v>
      </c>
      <c r="AE101" s="199">
        <v>0</v>
      </c>
      <c r="AF101" s="177">
        <v>0</v>
      </c>
      <c r="AG101" s="199">
        <v>0</v>
      </c>
      <c r="AH101" s="177">
        <v>0</v>
      </c>
      <c r="AI101" s="199">
        <v>0</v>
      </c>
      <c r="AJ101" s="177">
        <v>0</v>
      </c>
      <c r="AK101" s="199">
        <v>0</v>
      </c>
      <c r="AL101" s="177">
        <v>0</v>
      </c>
      <c r="AM101" s="199">
        <v>0</v>
      </c>
      <c r="AN101" s="178">
        <v>0</v>
      </c>
      <c r="AO101" s="200">
        <v>0</v>
      </c>
      <c r="AP101" s="559">
        <v>0</v>
      </c>
      <c r="AQ101" s="559">
        <v>0</v>
      </c>
      <c r="AR101" s="559">
        <v>0</v>
      </c>
      <c r="AS101" s="559">
        <v>0</v>
      </c>
      <c r="AT101" s="559">
        <v>0</v>
      </c>
      <c r="AU101" s="559">
        <v>0</v>
      </c>
      <c r="AV101" s="559">
        <v>0</v>
      </c>
      <c r="AW101" s="559">
        <v>0</v>
      </c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1</v>
      </c>
      <c r="E102" s="202">
        <f t="shared" si="91"/>
        <v>1</v>
      </c>
      <c r="F102" s="203">
        <f t="shared" si="91"/>
        <v>0</v>
      </c>
      <c r="G102" s="29">
        <v>0</v>
      </c>
      <c r="H102" s="204">
        <v>0</v>
      </c>
      <c r="I102" s="205">
        <v>0</v>
      </c>
      <c r="J102" s="206">
        <v>0</v>
      </c>
      <c r="K102" s="205">
        <v>0</v>
      </c>
      <c r="L102" s="204">
        <v>0</v>
      </c>
      <c r="M102" s="29">
        <v>0</v>
      </c>
      <c r="N102" s="31">
        <v>0</v>
      </c>
      <c r="O102" s="57">
        <v>0</v>
      </c>
      <c r="P102" s="31">
        <v>0</v>
      </c>
      <c r="Q102" s="57">
        <v>0</v>
      </c>
      <c r="R102" s="31">
        <v>0</v>
      </c>
      <c r="S102" s="57">
        <v>0</v>
      </c>
      <c r="T102" s="31">
        <v>0</v>
      </c>
      <c r="U102" s="57">
        <v>0</v>
      </c>
      <c r="V102" s="31">
        <v>0</v>
      </c>
      <c r="W102" s="57">
        <v>0</v>
      </c>
      <c r="X102" s="31">
        <v>0</v>
      </c>
      <c r="Y102" s="57">
        <v>0</v>
      </c>
      <c r="Z102" s="31">
        <v>0</v>
      </c>
      <c r="AA102" s="57">
        <v>1</v>
      </c>
      <c r="AB102" s="31">
        <v>0</v>
      </c>
      <c r="AC102" s="57">
        <v>0</v>
      </c>
      <c r="AD102" s="31">
        <v>0</v>
      </c>
      <c r="AE102" s="57">
        <v>0</v>
      </c>
      <c r="AF102" s="31">
        <v>0</v>
      </c>
      <c r="AG102" s="57">
        <v>0</v>
      </c>
      <c r="AH102" s="31">
        <v>0</v>
      </c>
      <c r="AI102" s="57">
        <v>0</v>
      </c>
      <c r="AJ102" s="31">
        <v>0</v>
      </c>
      <c r="AK102" s="57">
        <v>0</v>
      </c>
      <c r="AL102" s="31">
        <v>0</v>
      </c>
      <c r="AM102" s="57">
        <v>0</v>
      </c>
      <c r="AN102" s="32">
        <v>0</v>
      </c>
      <c r="AO102" s="33">
        <v>0</v>
      </c>
      <c r="AP102" s="207">
        <v>0</v>
      </c>
      <c r="AQ102" s="207">
        <v>0</v>
      </c>
      <c r="AR102" s="207">
        <v>0</v>
      </c>
      <c r="AS102" s="207">
        <v>0</v>
      </c>
      <c r="AT102" s="207">
        <v>0</v>
      </c>
      <c r="AU102" s="207">
        <v>0</v>
      </c>
      <c r="AV102" s="207">
        <v>0</v>
      </c>
      <c r="AW102" s="207">
        <v>0</v>
      </c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5</v>
      </c>
      <c r="E103" s="15">
        <f t="shared" si="91"/>
        <v>4</v>
      </c>
      <c r="F103" s="16">
        <f t="shared" si="91"/>
        <v>1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0</v>
      </c>
      <c r="P103" s="19">
        <v>0</v>
      </c>
      <c r="Q103" s="187">
        <v>0</v>
      </c>
      <c r="R103" s="19">
        <v>0</v>
      </c>
      <c r="S103" s="187">
        <v>0</v>
      </c>
      <c r="T103" s="19">
        <v>0</v>
      </c>
      <c r="U103" s="187">
        <v>0</v>
      </c>
      <c r="V103" s="19">
        <v>0</v>
      </c>
      <c r="W103" s="187">
        <v>3</v>
      </c>
      <c r="X103" s="19">
        <v>1</v>
      </c>
      <c r="Y103" s="187">
        <v>0</v>
      </c>
      <c r="Z103" s="19">
        <v>0</v>
      </c>
      <c r="AA103" s="187">
        <v>1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1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2</v>
      </c>
      <c r="E104" s="563">
        <f>SUM(Y104+AA104+AC104+AE104+AG104+AI104+AK104+AM104)</f>
        <v>1</v>
      </c>
      <c r="F104" s="564">
        <f>SUM(Z104+AB104+AD104+AF104+AH104+AJ104+AL104+AN104)</f>
        <v>1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>
        <v>1</v>
      </c>
      <c r="Z104" s="548">
        <v>1</v>
      </c>
      <c r="AA104" s="547">
        <v>0</v>
      </c>
      <c r="AB104" s="548">
        <v>0</v>
      </c>
      <c r="AC104" s="547">
        <v>0</v>
      </c>
      <c r="AD104" s="548">
        <v>0</v>
      </c>
      <c r="AE104" s="547">
        <v>0</v>
      </c>
      <c r="AF104" s="548">
        <v>0</v>
      </c>
      <c r="AG104" s="547">
        <v>0</v>
      </c>
      <c r="AH104" s="548">
        <v>0</v>
      </c>
      <c r="AI104" s="547">
        <v>0</v>
      </c>
      <c r="AJ104" s="548">
        <v>0</v>
      </c>
      <c r="AK104" s="547">
        <v>0</v>
      </c>
      <c r="AL104" s="548">
        <v>0</v>
      </c>
      <c r="AM104" s="547">
        <v>0</v>
      </c>
      <c r="AN104" s="549">
        <v>0</v>
      </c>
      <c r="AO104" s="594"/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0</v>
      </c>
      <c r="AX104" s="18">
        <v>0</v>
      </c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102</v>
      </c>
      <c r="E105" s="563">
        <f>SUM(G105+I105+K105+M105+O105+Q105+S105+U105+W105+Y105)</f>
        <v>62</v>
      </c>
      <c r="F105" s="564">
        <f>SUM(H105+J105+L105+N105+P105+R105+T105+V105+X105+Z105)</f>
        <v>40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2</v>
      </c>
      <c r="T105" s="548">
        <v>0</v>
      </c>
      <c r="U105" s="547">
        <v>2</v>
      </c>
      <c r="V105" s="548">
        <v>6</v>
      </c>
      <c r="W105" s="547">
        <v>38</v>
      </c>
      <c r="X105" s="548">
        <v>22</v>
      </c>
      <c r="Y105" s="547">
        <v>20</v>
      </c>
      <c r="Z105" s="548">
        <v>12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120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 xml:space="preserve"> * La variable Compra de Servicio No puede ser mayor al Total Ambos Sexos.</v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 xml:space="preserve"> * La variable Compra de Servicio No puede ser mayor al Total Ambos Sexos.</v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1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46</v>
      </c>
      <c r="E106" s="563">
        <f t="shared" ref="E106:F109" si="105">SUM(G106+I106+K106+M106+O106+Q106+S106+U106+W106+Y106+AA106+AC106+AE106+AG106+AI106+AK106+AM106)</f>
        <v>29</v>
      </c>
      <c r="F106" s="564">
        <f t="shared" si="105"/>
        <v>17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11</v>
      </c>
      <c r="X106" s="548">
        <v>3</v>
      </c>
      <c r="Y106" s="547">
        <v>18</v>
      </c>
      <c r="Z106" s="548">
        <v>11</v>
      </c>
      <c r="AA106" s="547">
        <v>0</v>
      </c>
      <c r="AB106" s="548">
        <v>3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14</v>
      </c>
      <c r="E107" s="563">
        <f t="shared" si="105"/>
        <v>2</v>
      </c>
      <c r="F107" s="564">
        <f t="shared" si="105"/>
        <v>12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0</v>
      </c>
      <c r="Y107" s="547">
        <v>0</v>
      </c>
      <c r="Z107" s="548">
        <v>5</v>
      </c>
      <c r="AA107" s="547">
        <v>1</v>
      </c>
      <c r="AB107" s="548">
        <v>2</v>
      </c>
      <c r="AC107" s="547">
        <v>0</v>
      </c>
      <c r="AD107" s="548">
        <v>0</v>
      </c>
      <c r="AE107" s="547">
        <v>0</v>
      </c>
      <c r="AF107" s="548">
        <v>2</v>
      </c>
      <c r="AG107" s="547">
        <v>0</v>
      </c>
      <c r="AH107" s="548">
        <v>2</v>
      </c>
      <c r="AI107" s="547">
        <v>0</v>
      </c>
      <c r="AJ107" s="548">
        <v>0</v>
      </c>
      <c r="AK107" s="547">
        <v>1</v>
      </c>
      <c r="AL107" s="548">
        <v>1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19</v>
      </c>
      <c r="E108" s="563">
        <f t="shared" si="105"/>
        <v>5</v>
      </c>
      <c r="F108" s="564">
        <f t="shared" si="105"/>
        <v>14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0</v>
      </c>
      <c r="X108" s="548">
        <v>1</v>
      </c>
      <c r="Y108" s="547">
        <v>0</v>
      </c>
      <c r="Z108" s="548">
        <v>8</v>
      </c>
      <c r="AA108" s="547">
        <v>5</v>
      </c>
      <c r="AB108" s="548">
        <v>5</v>
      </c>
      <c r="AC108" s="547">
        <v>0</v>
      </c>
      <c r="AD108" s="548">
        <v>0</v>
      </c>
      <c r="AE108" s="547">
        <v>0</v>
      </c>
      <c r="AF108" s="548">
        <v>0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>
        <v>0</v>
      </c>
      <c r="AP109" s="559">
        <v>0</v>
      </c>
      <c r="AQ109" s="559">
        <v>0</v>
      </c>
      <c r="AR109" s="22">
        <v>0</v>
      </c>
      <c r="AS109" s="559">
        <v>0</v>
      </c>
      <c r="AT109" s="559">
        <v>0</v>
      </c>
      <c r="AU109" s="559">
        <v>0</v>
      </c>
      <c r="AV109" s="559">
        <v>0</v>
      </c>
      <c r="AW109" s="559">
        <v>0</v>
      </c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9</v>
      </c>
      <c r="E110" s="563">
        <f>SUM(Q110+S110+U110+W110+Y110+AA110+AC110+AE110+AG110+AI110+AK110+AM110)</f>
        <v>4</v>
      </c>
      <c r="F110" s="564">
        <f>SUM(R110+T110+V110+X110+Z110+AB110+AD110+AF110+AH110+AJ110+AL110+AN110)</f>
        <v>5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1</v>
      </c>
      <c r="X110" s="548">
        <v>0</v>
      </c>
      <c r="Y110" s="547">
        <v>1</v>
      </c>
      <c r="Z110" s="548">
        <v>0</v>
      </c>
      <c r="AA110" s="547">
        <v>0</v>
      </c>
      <c r="AB110" s="548">
        <v>1</v>
      </c>
      <c r="AC110" s="547">
        <v>0</v>
      </c>
      <c r="AD110" s="548">
        <v>1</v>
      </c>
      <c r="AE110" s="547">
        <v>1</v>
      </c>
      <c r="AF110" s="548">
        <v>1</v>
      </c>
      <c r="AG110" s="547">
        <v>0</v>
      </c>
      <c r="AH110" s="548">
        <v>0</v>
      </c>
      <c r="AI110" s="547">
        <v>0</v>
      </c>
      <c r="AJ110" s="548">
        <v>1</v>
      </c>
      <c r="AK110" s="547">
        <v>1</v>
      </c>
      <c r="AL110" s="548">
        <v>0</v>
      </c>
      <c r="AM110" s="547">
        <v>0</v>
      </c>
      <c r="AN110" s="549">
        <v>1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13</v>
      </c>
      <c r="E111" s="563">
        <f t="shared" ref="E111:E114" si="107">SUM(Q111+S111+U111+W111+Y111+AA111+AC111+AE111+AG111+AI111+AK111+AM111)</f>
        <v>4</v>
      </c>
      <c r="F111" s="564">
        <f t="shared" ref="F111:F113" si="108">SUM(R111+T111+V111+X111+Z111+AB111+AD111+AF111+AH111+AJ111+AL111+AN111)</f>
        <v>9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1</v>
      </c>
      <c r="X111" s="548">
        <v>2</v>
      </c>
      <c r="Y111" s="547">
        <v>1</v>
      </c>
      <c r="Z111" s="548">
        <v>1</v>
      </c>
      <c r="AA111" s="547">
        <v>1</v>
      </c>
      <c r="AB111" s="548">
        <v>1</v>
      </c>
      <c r="AC111" s="547">
        <v>1</v>
      </c>
      <c r="AD111" s="548">
        <v>2</v>
      </c>
      <c r="AE111" s="547">
        <v>0</v>
      </c>
      <c r="AF111" s="548">
        <v>2</v>
      </c>
      <c r="AG111" s="547">
        <v>0</v>
      </c>
      <c r="AH111" s="548">
        <v>0</v>
      </c>
      <c r="AI111" s="547">
        <v>0</v>
      </c>
      <c r="AJ111" s="548">
        <v>1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15</v>
      </c>
      <c r="E112" s="563">
        <f t="shared" si="107"/>
        <v>6</v>
      </c>
      <c r="F112" s="564">
        <f t="shared" si="108"/>
        <v>9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2</v>
      </c>
      <c r="X112" s="548">
        <v>0</v>
      </c>
      <c r="Y112" s="547">
        <v>2</v>
      </c>
      <c r="Z112" s="548">
        <v>0</v>
      </c>
      <c r="AA112" s="547">
        <v>1</v>
      </c>
      <c r="AB112" s="548">
        <v>5</v>
      </c>
      <c r="AC112" s="547">
        <v>0</v>
      </c>
      <c r="AD112" s="548">
        <v>0</v>
      </c>
      <c r="AE112" s="547">
        <v>1</v>
      </c>
      <c r="AF112" s="548">
        <v>4</v>
      </c>
      <c r="AG112" s="547">
        <v>0</v>
      </c>
      <c r="AH112" s="548">
        <v>0</v>
      </c>
      <c r="AI112" s="547">
        <v>0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>
        <v>0</v>
      </c>
      <c r="AP113" s="559">
        <v>0</v>
      </c>
      <c r="AQ113" s="559">
        <v>0</v>
      </c>
      <c r="AR113" s="596"/>
      <c r="AS113" s="559">
        <v>0</v>
      </c>
      <c r="AT113" s="559">
        <v>0</v>
      </c>
      <c r="AU113" s="559">
        <v>0</v>
      </c>
      <c r="AV113" s="559">
        <v>0</v>
      </c>
      <c r="AW113" s="559">
        <v>0</v>
      </c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>
        <v>0</v>
      </c>
      <c r="AP114" s="559">
        <v>0</v>
      </c>
      <c r="AQ114" s="559">
        <v>0</v>
      </c>
      <c r="AR114" s="559">
        <v>0</v>
      </c>
      <c r="AS114" s="559">
        <v>0</v>
      </c>
      <c r="AT114" s="559">
        <v>0</v>
      </c>
      <c r="AU114" s="559">
        <v>0</v>
      </c>
      <c r="AV114" s="559">
        <v>0</v>
      </c>
      <c r="AW114" s="559">
        <v>0</v>
      </c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>
        <v>0</v>
      </c>
      <c r="AP115" s="559">
        <v>0</v>
      </c>
      <c r="AQ115" s="559">
        <v>0</v>
      </c>
      <c r="AR115" s="559">
        <v>0</v>
      </c>
      <c r="AS115" s="559">
        <v>0</v>
      </c>
      <c r="AT115" s="559">
        <v>0</v>
      </c>
      <c r="AU115" s="559">
        <v>0</v>
      </c>
      <c r="AV115" s="559">
        <v>0</v>
      </c>
      <c r="AW115" s="559">
        <v>0</v>
      </c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>
        <v>0</v>
      </c>
      <c r="AP116" s="559">
        <v>0</v>
      </c>
      <c r="AQ116" s="559">
        <v>0</v>
      </c>
      <c r="AR116" s="559">
        <v>0</v>
      </c>
      <c r="AS116" s="559">
        <v>0</v>
      </c>
      <c r="AT116" s="559">
        <v>0</v>
      </c>
      <c r="AU116" s="559">
        <v>0</v>
      </c>
      <c r="AV116" s="559">
        <v>0</v>
      </c>
      <c r="AW116" s="559">
        <v>0</v>
      </c>
      <c r="AX116" s="25">
        <v>0</v>
      </c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>
        <v>0</v>
      </c>
      <c r="AP117" s="559">
        <v>0</v>
      </c>
      <c r="AQ117" s="559">
        <v>0</v>
      </c>
      <c r="AR117" s="559">
        <v>0</v>
      </c>
      <c r="AS117" s="559">
        <v>0</v>
      </c>
      <c r="AT117" s="559">
        <v>0</v>
      </c>
      <c r="AU117" s="559">
        <v>0</v>
      </c>
      <c r="AV117" s="559">
        <v>0</v>
      </c>
      <c r="AW117" s="559">
        <v>0</v>
      </c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>
        <v>0</v>
      </c>
      <c r="AP118" s="559">
        <v>0</v>
      </c>
      <c r="AQ118" s="559">
        <v>0</v>
      </c>
      <c r="AR118" s="559">
        <v>0</v>
      </c>
      <c r="AS118" s="559">
        <v>0</v>
      </c>
      <c r="AT118" s="559">
        <v>0</v>
      </c>
      <c r="AU118" s="559">
        <v>0</v>
      </c>
      <c r="AV118" s="559">
        <v>0</v>
      </c>
      <c r="AW118" s="559">
        <v>0</v>
      </c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43</v>
      </c>
      <c r="E119" s="563">
        <f>SUM(K119+M119+O119+Q119+S119+U119+W119+Y119+AA119+AC119+AE119+AG119+AI119+AK119+AM119)</f>
        <v>22</v>
      </c>
      <c r="F119" s="564">
        <f>SUM(L119+N119+P119+R119+T119+V119+X119+Z119+AB119+AD119+AF119+AH119+AJ119+AL119+AN119)</f>
        <v>21</v>
      </c>
      <c r="G119" s="590"/>
      <c r="H119" s="591"/>
      <c r="I119" s="590"/>
      <c r="J119" s="592"/>
      <c r="K119" s="558"/>
      <c r="L119" s="548"/>
      <c r="M119" s="558"/>
      <c r="N119" s="548"/>
      <c r="O119" s="547"/>
      <c r="P119" s="548"/>
      <c r="Q119" s="547"/>
      <c r="R119" s="548"/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0</v>
      </c>
      <c r="AA119" s="547">
        <v>2</v>
      </c>
      <c r="AB119" s="548">
        <v>0</v>
      </c>
      <c r="AC119" s="547">
        <v>0</v>
      </c>
      <c r="AD119" s="548">
        <v>5</v>
      </c>
      <c r="AE119" s="547">
        <v>6</v>
      </c>
      <c r="AF119" s="548">
        <v>10</v>
      </c>
      <c r="AG119" s="547">
        <v>0</v>
      </c>
      <c r="AH119" s="548">
        <v>0</v>
      </c>
      <c r="AI119" s="547">
        <v>4</v>
      </c>
      <c r="AJ119" s="548">
        <v>2</v>
      </c>
      <c r="AK119" s="547">
        <v>10</v>
      </c>
      <c r="AL119" s="548">
        <v>4</v>
      </c>
      <c r="AM119" s="547">
        <v>0</v>
      </c>
      <c r="AN119" s="549">
        <v>0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14</v>
      </c>
      <c r="E120" s="563">
        <f>SUM(G120+I120+K120+M120+O120+Q120+S120+U120+W120+Y120+AA120+AC120+AE120+AG120+AI120+AK120+AM120)</f>
        <v>2</v>
      </c>
      <c r="F120" s="564">
        <f>SUM(H120+J120+L120+N120+P120+R120+T120+V120+X120+Z120+AB120+AD120+AF120+AH120+AJ120+AL120+AN120)</f>
        <v>12</v>
      </c>
      <c r="G120" s="558"/>
      <c r="H120" s="548"/>
      <c r="I120" s="558"/>
      <c r="J120" s="567"/>
      <c r="K120" s="558"/>
      <c r="L120" s="548"/>
      <c r="M120" s="558"/>
      <c r="N120" s="548"/>
      <c r="O120" s="547"/>
      <c r="P120" s="548"/>
      <c r="Q120" s="547"/>
      <c r="R120" s="548"/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0</v>
      </c>
      <c r="Y120" s="547">
        <v>0</v>
      </c>
      <c r="Z120" s="548">
        <v>5</v>
      </c>
      <c r="AA120" s="547">
        <v>1</v>
      </c>
      <c r="AB120" s="548">
        <v>2</v>
      </c>
      <c r="AC120" s="547">
        <v>0</v>
      </c>
      <c r="AD120" s="548">
        <v>0</v>
      </c>
      <c r="AE120" s="547">
        <v>0</v>
      </c>
      <c r="AF120" s="548">
        <v>2</v>
      </c>
      <c r="AG120" s="547">
        <v>0</v>
      </c>
      <c r="AH120" s="548">
        <v>2</v>
      </c>
      <c r="AI120" s="547">
        <v>0</v>
      </c>
      <c r="AJ120" s="548">
        <v>0</v>
      </c>
      <c r="AK120" s="547">
        <v>1</v>
      </c>
      <c r="AL120" s="548">
        <v>1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36</v>
      </c>
      <c r="E121" s="563">
        <f>SUM(Q121+S121+U121+W121+Y121+AA121+AC121+AE121+AG121+AI121+AK121+AM121)</f>
        <v>16</v>
      </c>
      <c r="F121" s="564">
        <f>SUM(R121+T121+V121+X121+Z121+AB121+AD121+AF121+AH121+AJ121+AL121+AN121)</f>
        <v>20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1</v>
      </c>
      <c r="AE121" s="547">
        <v>0</v>
      </c>
      <c r="AF121" s="548">
        <v>0</v>
      </c>
      <c r="AG121" s="547">
        <v>2</v>
      </c>
      <c r="AH121" s="548">
        <v>7</v>
      </c>
      <c r="AI121" s="547">
        <v>4</v>
      </c>
      <c r="AJ121" s="548">
        <v>6</v>
      </c>
      <c r="AK121" s="547">
        <v>4</v>
      </c>
      <c r="AL121" s="548">
        <v>4</v>
      </c>
      <c r="AM121" s="547">
        <v>6</v>
      </c>
      <c r="AN121" s="549">
        <v>2</v>
      </c>
      <c r="AO121" s="594"/>
      <c r="AP121" s="559">
        <v>0</v>
      </c>
      <c r="AQ121" s="559">
        <v>0</v>
      </c>
      <c r="AR121" s="602">
        <v>0</v>
      </c>
      <c r="AS121" s="559">
        <v>0</v>
      </c>
      <c r="AT121" s="559">
        <v>4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>
        <v>0</v>
      </c>
      <c r="AQ122" s="559">
        <v>0</v>
      </c>
      <c r="AR122" s="602">
        <v>0</v>
      </c>
      <c r="AS122" s="559">
        <v>0</v>
      </c>
      <c r="AT122" s="559">
        <v>0</v>
      </c>
      <c r="AU122" s="559">
        <v>0</v>
      </c>
      <c r="AV122" s="559">
        <v>0</v>
      </c>
      <c r="AW122" s="559">
        <v>0</v>
      </c>
      <c r="AX122" s="25">
        <v>0</v>
      </c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3</v>
      </c>
      <c r="E123" s="563">
        <f t="shared" ref="E123:F127" si="111">SUM(Y123+AA123+AC123+AE123+AG123+AI123+AK123+AM123)</f>
        <v>1</v>
      </c>
      <c r="F123" s="564">
        <f t="shared" si="111"/>
        <v>2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1</v>
      </c>
      <c r="Z123" s="548">
        <v>0</v>
      </c>
      <c r="AA123" s="547">
        <v>0</v>
      </c>
      <c r="AB123" s="548">
        <v>0</v>
      </c>
      <c r="AC123" s="547">
        <v>0</v>
      </c>
      <c r="AD123" s="548">
        <v>0</v>
      </c>
      <c r="AE123" s="547">
        <v>0</v>
      </c>
      <c r="AF123" s="548">
        <v>1</v>
      </c>
      <c r="AG123" s="547">
        <v>0</v>
      </c>
      <c r="AH123" s="548">
        <v>0</v>
      </c>
      <c r="AI123" s="547">
        <v>0</v>
      </c>
      <c r="AJ123" s="548">
        <v>1</v>
      </c>
      <c r="AK123" s="547">
        <v>0</v>
      </c>
      <c r="AL123" s="548">
        <v>0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4</v>
      </c>
      <c r="E124" s="563">
        <f t="shared" si="111"/>
        <v>0</v>
      </c>
      <c r="F124" s="564">
        <f t="shared" si="111"/>
        <v>4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1</v>
      </c>
      <c r="AC124" s="547">
        <v>0</v>
      </c>
      <c r="AD124" s="548">
        <v>0</v>
      </c>
      <c r="AE124" s="547">
        <v>0</v>
      </c>
      <c r="AF124" s="548">
        <v>2</v>
      </c>
      <c r="AG124" s="547">
        <v>0</v>
      </c>
      <c r="AH124" s="548">
        <v>1</v>
      </c>
      <c r="AI124" s="547">
        <v>0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>
        <v>0</v>
      </c>
      <c r="AQ125" s="559">
        <v>0</v>
      </c>
      <c r="AR125" s="559">
        <v>0</v>
      </c>
      <c r="AS125" s="559">
        <v>0</v>
      </c>
      <c r="AT125" s="559">
        <v>0</v>
      </c>
      <c r="AU125" s="559">
        <v>0</v>
      </c>
      <c r="AV125" s="559">
        <v>0</v>
      </c>
      <c r="AW125" s="559">
        <v>0</v>
      </c>
      <c r="AX125" s="25">
        <v>0</v>
      </c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4</v>
      </c>
      <c r="E126" s="563">
        <f>SUM(Q126+S126+U126+W126+Y126+AA126+AC126+AE126+AG126+AI126+AK126+AM126)</f>
        <v>3</v>
      </c>
      <c r="F126" s="564">
        <f>SUM(R126+T126+V126+X126+Z126+AB126+AD126+AF126+AH126+AJ126+AL126+AN126)</f>
        <v>1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0</v>
      </c>
      <c r="AI126" s="547">
        <v>0</v>
      </c>
      <c r="AJ126" s="548">
        <v>0</v>
      </c>
      <c r="AK126" s="547">
        <v>2</v>
      </c>
      <c r="AL126" s="548">
        <v>1</v>
      </c>
      <c r="AM126" s="547">
        <v>1</v>
      </c>
      <c r="AN126" s="549">
        <v>0</v>
      </c>
      <c r="AO126" s="550">
        <v>0</v>
      </c>
      <c r="AP126" s="559">
        <v>0</v>
      </c>
      <c r="AQ126" s="559">
        <v>0</v>
      </c>
      <c r="AR126" s="602">
        <v>0</v>
      </c>
      <c r="AS126" s="559">
        <v>0</v>
      </c>
      <c r="AT126" s="559">
        <v>1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0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>
        <v>0</v>
      </c>
      <c r="AQ127" s="559">
        <v>0</v>
      </c>
      <c r="AR127" s="602">
        <v>0</v>
      </c>
      <c r="AS127" s="559">
        <v>0</v>
      </c>
      <c r="AT127" s="559">
        <v>0</v>
      </c>
      <c r="AU127" s="559">
        <v>0</v>
      </c>
      <c r="AV127" s="559">
        <v>0</v>
      </c>
      <c r="AW127" s="559">
        <v>0</v>
      </c>
      <c r="AX127" s="25">
        <v>0</v>
      </c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>
        <v>0</v>
      </c>
      <c r="AP128" s="602">
        <v>0</v>
      </c>
      <c r="AQ128" s="602">
        <v>0</v>
      </c>
      <c r="AR128" s="602">
        <v>0</v>
      </c>
      <c r="AS128" s="559">
        <v>0</v>
      </c>
      <c r="AT128" s="559">
        <v>0</v>
      </c>
      <c r="AU128" s="559">
        <v>0</v>
      </c>
      <c r="AV128" s="559">
        <v>0</v>
      </c>
      <c r="AW128" s="559">
        <v>0</v>
      </c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>
        <v>0</v>
      </c>
      <c r="AP129" s="602">
        <v>0</v>
      </c>
      <c r="AQ129" s="602">
        <v>0</v>
      </c>
      <c r="AR129" s="602">
        <v>0</v>
      </c>
      <c r="AS129" s="559">
        <v>0</v>
      </c>
      <c r="AT129" s="559">
        <v>0</v>
      </c>
      <c r="AU129" s="559">
        <v>0</v>
      </c>
      <c r="AV129" s="559">
        <v>0</v>
      </c>
      <c r="AW129" s="559">
        <v>0</v>
      </c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18</v>
      </c>
      <c r="E130" s="563">
        <f t="shared" si="114"/>
        <v>9</v>
      </c>
      <c r="F130" s="564">
        <f t="shared" si="115"/>
        <v>9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1</v>
      </c>
      <c r="X130" s="548">
        <v>0</v>
      </c>
      <c r="Y130" s="547">
        <v>2</v>
      </c>
      <c r="Z130" s="548">
        <v>0</v>
      </c>
      <c r="AA130" s="547">
        <v>0</v>
      </c>
      <c r="AB130" s="548">
        <v>0</v>
      </c>
      <c r="AC130" s="547">
        <v>0</v>
      </c>
      <c r="AD130" s="548">
        <v>0</v>
      </c>
      <c r="AE130" s="547">
        <v>1</v>
      </c>
      <c r="AF130" s="548">
        <v>0</v>
      </c>
      <c r="AG130" s="547">
        <v>1</v>
      </c>
      <c r="AH130" s="548">
        <v>2</v>
      </c>
      <c r="AI130" s="547">
        <v>0</v>
      </c>
      <c r="AJ130" s="548">
        <v>3</v>
      </c>
      <c r="AK130" s="547">
        <v>2</v>
      </c>
      <c r="AL130" s="548">
        <v>3</v>
      </c>
      <c r="AM130" s="547">
        <v>2</v>
      </c>
      <c r="AN130" s="549">
        <v>1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28</v>
      </c>
      <c r="E131" s="563">
        <f t="shared" si="114"/>
        <v>9</v>
      </c>
      <c r="F131" s="564">
        <f t="shared" si="115"/>
        <v>19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0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2</v>
      </c>
      <c r="X131" s="548">
        <v>1</v>
      </c>
      <c r="Y131" s="547">
        <v>1</v>
      </c>
      <c r="Z131" s="548">
        <v>1</v>
      </c>
      <c r="AA131" s="547">
        <v>2</v>
      </c>
      <c r="AB131" s="548">
        <v>0</v>
      </c>
      <c r="AC131" s="547">
        <v>1</v>
      </c>
      <c r="AD131" s="548">
        <v>1</v>
      </c>
      <c r="AE131" s="547">
        <v>0</v>
      </c>
      <c r="AF131" s="548">
        <v>1</v>
      </c>
      <c r="AG131" s="547">
        <v>0</v>
      </c>
      <c r="AH131" s="548">
        <v>5</v>
      </c>
      <c r="AI131" s="547">
        <v>0</v>
      </c>
      <c r="AJ131" s="548">
        <v>3</v>
      </c>
      <c r="AK131" s="547">
        <v>1</v>
      </c>
      <c r="AL131" s="548">
        <v>6</v>
      </c>
      <c r="AM131" s="547">
        <v>2</v>
      </c>
      <c r="AN131" s="549">
        <v>1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>
        <v>0</v>
      </c>
      <c r="AP132" s="602">
        <v>0</v>
      </c>
      <c r="AQ132" s="602">
        <v>0</v>
      </c>
      <c r="AR132" s="602">
        <v>0</v>
      </c>
      <c r="AS132" s="559">
        <v>0</v>
      </c>
      <c r="AT132" s="559">
        <v>0</v>
      </c>
      <c r="AU132" s="559">
        <v>0</v>
      </c>
      <c r="AV132" s="559">
        <v>0</v>
      </c>
      <c r="AW132" s="559">
        <v>0</v>
      </c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>
        <v>0</v>
      </c>
      <c r="AP133" s="559">
        <v>0</v>
      </c>
      <c r="AQ133" s="559">
        <v>0</v>
      </c>
      <c r="AR133" s="559">
        <v>0</v>
      </c>
      <c r="AS133" s="559">
        <v>0</v>
      </c>
      <c r="AT133" s="559">
        <v>0</v>
      </c>
      <c r="AU133" s="559">
        <v>0</v>
      </c>
      <c r="AV133" s="559">
        <v>0</v>
      </c>
      <c r="AW133" s="559">
        <v>0</v>
      </c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>
        <v>0</v>
      </c>
      <c r="AP134" s="559">
        <v>0</v>
      </c>
      <c r="AQ134" s="559">
        <v>0</v>
      </c>
      <c r="AR134" s="559">
        <v>0</v>
      </c>
      <c r="AS134" s="559">
        <v>0</v>
      </c>
      <c r="AT134" s="559">
        <v>0</v>
      </c>
      <c r="AU134" s="559">
        <v>0</v>
      </c>
      <c r="AV134" s="559">
        <v>0</v>
      </c>
      <c r="AW134" s="559">
        <v>0</v>
      </c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>
        <v>0</v>
      </c>
      <c r="AP135" s="176">
        <v>0</v>
      </c>
      <c r="AQ135" s="559">
        <v>0</v>
      </c>
      <c r="AR135" s="559">
        <v>0</v>
      </c>
      <c r="AS135" s="176">
        <v>0</v>
      </c>
      <c r="AT135" s="559">
        <v>0</v>
      </c>
      <c r="AU135" s="559">
        <v>0</v>
      </c>
      <c r="AV135" s="559">
        <v>0</v>
      </c>
      <c r="AW135" s="559">
        <v>0</v>
      </c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>
        <v>0</v>
      </c>
      <c r="AP136" s="176">
        <v>0</v>
      </c>
      <c r="AQ136" s="559">
        <v>0</v>
      </c>
      <c r="AR136" s="559">
        <v>0</v>
      </c>
      <c r="AS136" s="176">
        <v>0</v>
      </c>
      <c r="AT136" s="559">
        <v>0</v>
      </c>
      <c r="AU136" s="559">
        <v>0</v>
      </c>
      <c r="AV136" s="559">
        <v>0</v>
      </c>
      <c r="AW136" s="559">
        <v>0</v>
      </c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>
        <v>0</v>
      </c>
      <c r="AP137" s="176">
        <v>0</v>
      </c>
      <c r="AQ137" s="559">
        <v>0</v>
      </c>
      <c r="AR137" s="559">
        <v>0</v>
      </c>
      <c r="AS137" s="176">
        <v>0</v>
      </c>
      <c r="AT137" s="559">
        <v>0</v>
      </c>
      <c r="AU137" s="559">
        <v>0</v>
      </c>
      <c r="AV137" s="559">
        <v>0</v>
      </c>
      <c r="AW137" s="559">
        <v>0</v>
      </c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1</v>
      </c>
      <c r="E138" s="563">
        <f t="shared" si="114"/>
        <v>1</v>
      </c>
      <c r="F138" s="564">
        <f t="shared" si="115"/>
        <v>0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1</v>
      </c>
      <c r="AB138" s="548">
        <v>0</v>
      </c>
      <c r="AC138" s="547">
        <v>0</v>
      </c>
      <c r="AD138" s="548">
        <v>0</v>
      </c>
      <c r="AE138" s="547">
        <v>0</v>
      </c>
      <c r="AF138" s="548">
        <v>0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>
        <v>0</v>
      </c>
      <c r="AP139" s="176">
        <v>0</v>
      </c>
      <c r="AQ139" s="559">
        <v>0</v>
      </c>
      <c r="AR139" s="559">
        <v>0</v>
      </c>
      <c r="AS139" s="176">
        <v>0</v>
      </c>
      <c r="AT139" s="559">
        <v>0</v>
      </c>
      <c r="AU139" s="559">
        <v>0</v>
      </c>
      <c r="AV139" s="559">
        <v>0</v>
      </c>
      <c r="AW139" s="559">
        <v>0</v>
      </c>
      <c r="AX139" s="25">
        <v>0</v>
      </c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>
        <v>0</v>
      </c>
      <c r="AP140" s="176">
        <v>0</v>
      </c>
      <c r="AQ140" s="559">
        <v>0</v>
      </c>
      <c r="AR140" s="559">
        <v>0</v>
      </c>
      <c r="AS140" s="176">
        <v>0</v>
      </c>
      <c r="AT140" s="559">
        <v>0</v>
      </c>
      <c r="AU140" s="559">
        <v>0</v>
      </c>
      <c r="AV140" s="559">
        <v>0</v>
      </c>
      <c r="AW140" s="559">
        <v>0</v>
      </c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>
        <v>0</v>
      </c>
      <c r="AP141" s="559">
        <v>0</v>
      </c>
      <c r="AQ141" s="559">
        <v>0</v>
      </c>
      <c r="AR141" s="559">
        <v>0</v>
      </c>
      <c r="AS141" s="559">
        <v>0</v>
      </c>
      <c r="AT141" s="559">
        <v>0</v>
      </c>
      <c r="AU141" s="559">
        <v>0</v>
      </c>
      <c r="AV141" s="559">
        <v>0</v>
      </c>
      <c r="AW141" s="559">
        <v>0</v>
      </c>
      <c r="AX141" s="25">
        <v>0</v>
      </c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>
        <v>0</v>
      </c>
      <c r="AP142" s="559">
        <v>0</v>
      </c>
      <c r="AQ142" s="559">
        <v>0</v>
      </c>
      <c r="AR142" s="559">
        <v>0</v>
      </c>
      <c r="AS142" s="559">
        <v>0</v>
      </c>
      <c r="AT142" s="559">
        <v>0</v>
      </c>
      <c r="AU142" s="196">
        <v>0</v>
      </c>
      <c r="AV142" s="196">
        <v>0</v>
      </c>
      <c r="AW142" s="196">
        <v>0</v>
      </c>
      <c r="AX142" s="216">
        <v>0</v>
      </c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92" t="s">
        <v>4</v>
      </c>
      <c r="B143" s="1301"/>
      <c r="C143" s="1268"/>
      <c r="D143" s="1103">
        <f t="shared" si="101"/>
        <v>416</v>
      </c>
      <c r="E143" s="1086">
        <f t="shared" si="114"/>
        <v>205</v>
      </c>
      <c r="F143" s="1104">
        <f>SUM(H143+J143+L143+N143+P143+R143+T143+V143+X143+Z143+AB143+AD143+AF143+AH143+AJ143+AL143+AN143)</f>
        <v>211</v>
      </c>
      <c r="G143" s="1103">
        <f>SUM(G91:G103,G105:G109,G115:G117,G120,G128:G142)</f>
        <v>7</v>
      </c>
      <c r="H143" s="219">
        <f>SUM(H91:H103,H105:H109,H115:H117,H120,H128:H142)</f>
        <v>2</v>
      </c>
      <c r="I143" s="1103">
        <f>SUM(I91:I103,I105:I109,I115:I117,I120,I128:I142)</f>
        <v>0</v>
      </c>
      <c r="J143" s="220">
        <f>SUM(J91:J103,J105:J109,J115:J117,J120,J128:J142)</f>
        <v>0</v>
      </c>
      <c r="K143" s="1103">
        <f t="shared" ref="K143:P143" si="117">SUM(K91:K103,K105:K109,K115:K117,K119:K120,K128:K142)</f>
        <v>0</v>
      </c>
      <c r="L143" s="219">
        <f t="shared" si="117"/>
        <v>0</v>
      </c>
      <c r="M143" s="1105">
        <f t="shared" si="117"/>
        <v>0</v>
      </c>
      <c r="N143" s="222">
        <f t="shared" si="117"/>
        <v>0</v>
      </c>
      <c r="O143" s="1105">
        <f t="shared" si="117"/>
        <v>0</v>
      </c>
      <c r="P143" s="222">
        <f t="shared" si="117"/>
        <v>0</v>
      </c>
      <c r="Q143" s="1105">
        <f>SUM(Q91:Q103,Q105:Q117,Q119:Q121,Q126,Q128:Q142)</f>
        <v>0</v>
      </c>
      <c r="R143" s="1106">
        <f>SUM(R91:R103,R105:R117,R119:R121,R126,R128:R142)</f>
        <v>2</v>
      </c>
      <c r="S143" s="1105">
        <f t="shared" ref="S143:X143" si="118">SUM(S91:S103,S105:S121,S126,S128:S142)</f>
        <v>2</v>
      </c>
      <c r="T143" s="222">
        <f t="shared" si="118"/>
        <v>0</v>
      </c>
      <c r="U143" s="1105">
        <f t="shared" si="118"/>
        <v>2</v>
      </c>
      <c r="V143" s="222">
        <f t="shared" si="118"/>
        <v>6</v>
      </c>
      <c r="W143" s="1105">
        <f t="shared" si="118"/>
        <v>60</v>
      </c>
      <c r="X143" s="222">
        <f t="shared" si="118"/>
        <v>31</v>
      </c>
      <c r="Y143" s="1105">
        <f>SUM(Y91:Y142)</f>
        <v>49</v>
      </c>
      <c r="Z143" s="222">
        <f>SUM(Z91:Z142)</f>
        <v>45</v>
      </c>
      <c r="AA143" s="1105">
        <f t="shared" ref="AA143:AN143" si="119">SUM(AA91:AA104,AA106:AA112,AA114:AA142)</f>
        <v>18</v>
      </c>
      <c r="AB143" s="222">
        <f t="shared" si="119"/>
        <v>20</v>
      </c>
      <c r="AC143" s="1105">
        <f t="shared" si="119"/>
        <v>6</v>
      </c>
      <c r="AD143" s="222">
        <f t="shared" si="119"/>
        <v>15</v>
      </c>
      <c r="AE143" s="1105">
        <f t="shared" si="119"/>
        <v>10</v>
      </c>
      <c r="AF143" s="222">
        <f t="shared" si="119"/>
        <v>25</v>
      </c>
      <c r="AG143" s="1105">
        <f t="shared" si="119"/>
        <v>8</v>
      </c>
      <c r="AH143" s="222">
        <f t="shared" si="119"/>
        <v>21</v>
      </c>
      <c r="AI143" s="1105">
        <f t="shared" si="119"/>
        <v>10</v>
      </c>
      <c r="AJ143" s="222">
        <f t="shared" si="119"/>
        <v>18</v>
      </c>
      <c r="AK143" s="1105">
        <f t="shared" si="119"/>
        <v>22</v>
      </c>
      <c r="AL143" s="222">
        <f t="shared" si="119"/>
        <v>21</v>
      </c>
      <c r="AM143" s="1105">
        <f t="shared" si="119"/>
        <v>11</v>
      </c>
      <c r="AN143" s="222">
        <f t="shared" si="119"/>
        <v>5</v>
      </c>
      <c r="AO143" s="1107">
        <f>SUM(AO91:AO103,AO105:AO120,AO128:AO142,AO126)</f>
        <v>0</v>
      </c>
      <c r="AP143" s="1108">
        <f>SUM(AP91:AP142)</f>
        <v>0</v>
      </c>
      <c r="AQ143" s="1108">
        <f>SUM(AQ91:AQ142)</f>
        <v>0</v>
      </c>
      <c r="AR143" s="1108">
        <f>SUM(AR91:AR104,AR106:AR112,AR114:AR142)</f>
        <v>0</v>
      </c>
      <c r="AS143" s="1108">
        <f>SUM(AS91:AS142)</f>
        <v>120</v>
      </c>
      <c r="AT143" s="1108">
        <f t="shared" ref="AT143:AW143" si="120">SUM(AT91:AT142)</f>
        <v>6</v>
      </c>
      <c r="AU143" s="1108">
        <f t="shared" si="120"/>
        <v>0</v>
      </c>
      <c r="AV143" s="1108">
        <f t="shared" si="120"/>
        <v>0</v>
      </c>
      <c r="AW143" s="1108">
        <f t="shared" si="120"/>
        <v>0</v>
      </c>
      <c r="AX143" s="222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701" t="s">
        <v>184</v>
      </c>
      <c r="K145" s="1702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534"/>
      <c r="G146" s="1382"/>
      <c r="H146" s="1439"/>
      <c r="I146" s="1307"/>
      <c r="J146" s="1701"/>
      <c r="K146" s="1702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701"/>
      <c r="K147" s="1702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232">
        <f>SUM(C148:E148)</f>
        <v>0</v>
      </c>
      <c r="C148" s="699"/>
      <c r="D148" s="233"/>
      <c r="E148" s="234"/>
      <c r="F148" s="593"/>
      <c r="G148" s="233"/>
      <c r="H148" s="235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126</v>
      </c>
      <c r="C150" s="242"/>
      <c r="D150" s="602">
        <v>93</v>
      </c>
      <c r="E150" s="607">
        <v>33</v>
      </c>
      <c r="F150" s="604"/>
      <c r="G150" s="602">
        <v>61</v>
      </c>
      <c r="H150" s="240"/>
      <c r="I150" s="236">
        <f t="shared" si="122"/>
        <v>5</v>
      </c>
      <c r="J150" s="600">
        <v>2</v>
      </c>
      <c r="K150" s="607">
        <v>3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083" t="s">
        <v>4</v>
      </c>
      <c r="B158" s="1109">
        <f>SUM(B148:B157)</f>
        <v>126</v>
      </c>
      <c r="C158" s="1088">
        <f>SUM(C148:C157)</f>
        <v>0</v>
      </c>
      <c r="D158" s="1089">
        <f>SUM(D148:D157)</f>
        <v>93</v>
      </c>
      <c r="E158" s="1097">
        <f>SUM(E148:E157)</f>
        <v>33</v>
      </c>
      <c r="F158" s="1096">
        <f>SUM(F149,F150,F153,F155,F157)</f>
        <v>0</v>
      </c>
      <c r="G158" s="1089">
        <f>SUM(G148:G157)</f>
        <v>61</v>
      </c>
      <c r="H158" s="1099">
        <f>SUM(H148:H157)</f>
        <v>0</v>
      </c>
      <c r="I158" s="104">
        <f>SUM(I148:I157)</f>
        <v>5</v>
      </c>
      <c r="J158" s="1088">
        <f>SUM(J148:J157)</f>
        <v>2</v>
      </c>
      <c r="K158" s="1097">
        <f>SUM(K148:K157)</f>
        <v>3</v>
      </c>
      <c r="L158" s="1098" cm="1">
        <f t="array" ref="L158">SUM(L149:L150+L153+L155+L157)</f>
        <v>0</v>
      </c>
      <c r="M158" s="1089">
        <f>SUM(M148:M157)</f>
        <v>0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692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693"/>
      <c r="AQ160" s="1699" t="s">
        <v>121</v>
      </c>
      <c r="AR160" s="1700" t="s">
        <v>68</v>
      </c>
      <c r="AS160" s="1700" t="s">
        <v>8</v>
      </c>
      <c r="AT160" s="1700" t="s">
        <v>45</v>
      </c>
      <c r="AU160" s="1697" t="s">
        <v>125</v>
      </c>
      <c r="AV160" s="1697" t="s">
        <v>12</v>
      </c>
      <c r="AW160" s="1697" t="s">
        <v>13</v>
      </c>
      <c r="AX160" s="1367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691" t="s">
        <v>14</v>
      </c>
      <c r="H161" s="1310"/>
      <c r="I161" s="1692" t="s">
        <v>15</v>
      </c>
      <c r="J161" s="1268"/>
      <c r="K161" s="1301" t="s">
        <v>16</v>
      </c>
      <c r="L161" s="1268"/>
      <c r="M161" s="1692" t="s">
        <v>17</v>
      </c>
      <c r="N161" s="1268"/>
      <c r="O161" s="1692" t="s">
        <v>18</v>
      </c>
      <c r="P161" s="1268"/>
      <c r="Q161" s="1692" t="s">
        <v>19</v>
      </c>
      <c r="R161" s="1268"/>
      <c r="S161" s="1692" t="s">
        <v>20</v>
      </c>
      <c r="T161" s="1268"/>
      <c r="U161" s="1692" t="s">
        <v>21</v>
      </c>
      <c r="V161" s="1268"/>
      <c r="W161" s="1692" t="s">
        <v>22</v>
      </c>
      <c r="X161" s="1268"/>
      <c r="Y161" s="1692" t="s">
        <v>23</v>
      </c>
      <c r="Z161" s="1285"/>
      <c r="AA161" s="1692" t="s">
        <v>24</v>
      </c>
      <c r="AB161" s="1285"/>
      <c r="AC161" s="1692" t="s">
        <v>25</v>
      </c>
      <c r="AD161" s="1285"/>
      <c r="AE161" s="1692" t="s">
        <v>26</v>
      </c>
      <c r="AF161" s="1285"/>
      <c r="AG161" s="1692" t="s">
        <v>27</v>
      </c>
      <c r="AH161" s="1285"/>
      <c r="AI161" s="1692" t="s">
        <v>28</v>
      </c>
      <c r="AJ161" s="1285"/>
      <c r="AK161" s="1692" t="s">
        <v>29</v>
      </c>
      <c r="AL161" s="1285"/>
      <c r="AM161" s="1692" t="s">
        <v>30</v>
      </c>
      <c r="AN161" s="1285"/>
      <c r="AO161" s="1692" t="s">
        <v>31</v>
      </c>
      <c r="AP161" s="1698"/>
      <c r="AQ161" s="1699"/>
      <c r="AR161" s="1700"/>
      <c r="AS161" s="1700"/>
      <c r="AT161" s="1700"/>
      <c r="AU161" s="1697"/>
      <c r="AV161" s="1697"/>
      <c r="AW161" s="1697"/>
      <c r="AX161" s="1367"/>
    </row>
    <row r="162" spans="1:100" ht="15" customHeight="1" x14ac:dyDescent="0.25">
      <c r="A162" s="1357"/>
      <c r="B162" s="1358"/>
      <c r="C162" s="1338"/>
      <c r="D162" s="1082" t="s">
        <v>190</v>
      </c>
      <c r="E162" s="1084" t="s">
        <v>33</v>
      </c>
      <c r="F162" s="12" t="s">
        <v>34</v>
      </c>
      <c r="G162" s="1082" t="s">
        <v>33</v>
      </c>
      <c r="H162" s="12" t="s">
        <v>34</v>
      </c>
      <c r="I162" s="1082" t="s">
        <v>33</v>
      </c>
      <c r="J162" s="12" t="s">
        <v>34</v>
      </c>
      <c r="K162" s="1082" t="s">
        <v>33</v>
      </c>
      <c r="L162" s="12" t="s">
        <v>34</v>
      </c>
      <c r="M162" s="1082" t="s">
        <v>33</v>
      </c>
      <c r="N162" s="12" t="s">
        <v>34</v>
      </c>
      <c r="O162" s="1082" t="s">
        <v>33</v>
      </c>
      <c r="P162" s="12" t="s">
        <v>34</v>
      </c>
      <c r="Q162" s="1082" t="s">
        <v>33</v>
      </c>
      <c r="R162" s="12" t="s">
        <v>34</v>
      </c>
      <c r="S162" s="1082" t="s">
        <v>33</v>
      </c>
      <c r="T162" s="12" t="s">
        <v>34</v>
      </c>
      <c r="U162" s="1082" t="s">
        <v>33</v>
      </c>
      <c r="V162" s="12" t="s">
        <v>34</v>
      </c>
      <c r="W162" s="1082" t="s">
        <v>33</v>
      </c>
      <c r="X162" s="12" t="s">
        <v>34</v>
      </c>
      <c r="Y162" s="1082" t="s">
        <v>33</v>
      </c>
      <c r="Z162" s="12" t="s">
        <v>34</v>
      </c>
      <c r="AA162" s="1082" t="s">
        <v>33</v>
      </c>
      <c r="AB162" s="12" t="s">
        <v>34</v>
      </c>
      <c r="AC162" s="1082" t="s">
        <v>33</v>
      </c>
      <c r="AD162" s="12" t="s">
        <v>34</v>
      </c>
      <c r="AE162" s="1082" t="s">
        <v>33</v>
      </c>
      <c r="AF162" s="12" t="s">
        <v>34</v>
      </c>
      <c r="AG162" s="1082" t="s">
        <v>33</v>
      </c>
      <c r="AH162" s="12" t="s">
        <v>34</v>
      </c>
      <c r="AI162" s="1082" t="s">
        <v>33</v>
      </c>
      <c r="AJ162" s="12" t="s">
        <v>34</v>
      </c>
      <c r="AK162" s="1082" t="s">
        <v>33</v>
      </c>
      <c r="AL162" s="12" t="s">
        <v>34</v>
      </c>
      <c r="AM162" s="1082" t="s">
        <v>33</v>
      </c>
      <c r="AN162" s="12" t="s">
        <v>34</v>
      </c>
      <c r="AO162" s="1082" t="s">
        <v>33</v>
      </c>
      <c r="AP162" s="1079" t="s">
        <v>34</v>
      </c>
      <c r="AQ162" s="1699"/>
      <c r="AR162" s="1700"/>
      <c r="AS162" s="1700"/>
      <c r="AT162" s="1700"/>
      <c r="AU162" s="1697"/>
      <c r="AV162" s="1697"/>
      <c r="AW162" s="1697"/>
      <c r="AX162" s="1367"/>
    </row>
    <row r="163" spans="1:100" ht="15" customHeight="1" x14ac:dyDescent="0.25">
      <c r="A163" s="1526" t="s">
        <v>191</v>
      </c>
      <c r="B163" s="1593"/>
      <c r="C163" s="1528"/>
      <c r="D163" s="651">
        <f>E163+F163</f>
        <v>243</v>
      </c>
      <c r="E163" s="651">
        <f>SUM(G163+I163+K163+M163+O163+Q163+S163+U163+W163+Y163+AA163+AC163+AE163+AG163+AI163+AK163+AM163+AO163)</f>
        <v>90</v>
      </c>
      <c r="F163" s="45">
        <f>SUM(H163+J163+L163+N163+P163+R163+T163+V163+X163+Z163+AB163+AD163+AF163+AH163+AJ163+AL163+AN163+AP163)</f>
        <v>153</v>
      </c>
      <c r="G163" s="689">
        <v>0</v>
      </c>
      <c r="H163" s="47">
        <v>0</v>
      </c>
      <c r="I163" s="647">
        <v>0</v>
      </c>
      <c r="J163" s="47">
        <v>0</v>
      </c>
      <c r="K163" s="647">
        <v>2</v>
      </c>
      <c r="L163" s="47">
        <v>0</v>
      </c>
      <c r="M163" s="647">
        <v>0</v>
      </c>
      <c r="N163" s="47">
        <v>0</v>
      </c>
      <c r="O163" s="52">
        <v>0</v>
      </c>
      <c r="P163" s="47">
        <v>6</v>
      </c>
      <c r="Q163" s="52">
        <v>4</v>
      </c>
      <c r="R163" s="47">
        <v>0</v>
      </c>
      <c r="S163" s="52">
        <v>6</v>
      </c>
      <c r="T163" s="47">
        <v>0</v>
      </c>
      <c r="U163" s="647">
        <v>6</v>
      </c>
      <c r="V163" s="47">
        <v>4</v>
      </c>
      <c r="W163" s="647">
        <v>11</v>
      </c>
      <c r="X163" s="47">
        <v>0</v>
      </c>
      <c r="Y163" s="647">
        <v>18</v>
      </c>
      <c r="Z163" s="47">
        <v>19</v>
      </c>
      <c r="AA163" s="647">
        <v>7</v>
      </c>
      <c r="AB163" s="47">
        <v>5</v>
      </c>
      <c r="AC163" s="647">
        <v>2</v>
      </c>
      <c r="AD163" s="47">
        <v>2</v>
      </c>
      <c r="AE163" s="647">
        <v>0</v>
      </c>
      <c r="AF163" s="47">
        <v>2</v>
      </c>
      <c r="AG163" s="647">
        <v>1</v>
      </c>
      <c r="AH163" s="47">
        <v>26</v>
      </c>
      <c r="AI163" s="647">
        <v>11</v>
      </c>
      <c r="AJ163" s="47">
        <v>55</v>
      </c>
      <c r="AK163" s="647">
        <v>3</v>
      </c>
      <c r="AL163" s="47">
        <v>8</v>
      </c>
      <c r="AM163" s="647">
        <v>19</v>
      </c>
      <c r="AN163" s="47">
        <v>26</v>
      </c>
      <c r="AO163" s="647">
        <v>0</v>
      </c>
      <c r="AP163" s="50">
        <v>0</v>
      </c>
      <c r="AQ163" s="691">
        <v>0</v>
      </c>
      <c r="AR163" s="22">
        <v>2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49</v>
      </c>
      <c r="E164" s="563">
        <f t="shared" ref="E164:E173" si="130">SUM(G164+I164+K164+M164+O164+Q164+S164+U164+W164+Y164+AA164+AC164+AE164+AG164+AI164+AK164+AM164+AO164)</f>
        <v>14</v>
      </c>
      <c r="F164" s="564">
        <f t="shared" ref="F164:F173" si="131">SUM(H164+J164+L164+N164+P164+R164+T164+V164+X164+Z164+AB164+AD164+AF164+AH164+AJ164+AL164+AN164+AP164)</f>
        <v>35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2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2</v>
      </c>
      <c r="V164" s="548">
        <v>2</v>
      </c>
      <c r="W164" s="547">
        <v>2</v>
      </c>
      <c r="X164" s="548">
        <v>2</v>
      </c>
      <c r="Y164" s="547">
        <v>4</v>
      </c>
      <c r="Z164" s="548">
        <v>19</v>
      </c>
      <c r="AA164" s="547">
        <v>4</v>
      </c>
      <c r="AB164" s="548">
        <v>0</v>
      </c>
      <c r="AC164" s="547">
        <v>0</v>
      </c>
      <c r="AD164" s="548">
        <v>0</v>
      </c>
      <c r="AE164" s="547">
        <v>0</v>
      </c>
      <c r="AF164" s="548">
        <v>0</v>
      </c>
      <c r="AG164" s="547">
        <v>0</v>
      </c>
      <c r="AH164" s="548">
        <v>4</v>
      </c>
      <c r="AI164" s="547">
        <v>0</v>
      </c>
      <c r="AJ164" s="548">
        <v>4</v>
      </c>
      <c r="AK164" s="547">
        <v>0</v>
      </c>
      <c r="AL164" s="548">
        <v>0</v>
      </c>
      <c r="AM164" s="547">
        <v>0</v>
      </c>
      <c r="AN164" s="548">
        <v>4</v>
      </c>
      <c r="AO164" s="547">
        <v>0</v>
      </c>
      <c r="AP164" s="549">
        <v>0</v>
      </c>
      <c r="AQ164" s="550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32</v>
      </c>
      <c r="E166" s="563">
        <f t="shared" si="130"/>
        <v>16</v>
      </c>
      <c r="F166" s="564">
        <f t="shared" si="131"/>
        <v>16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2</v>
      </c>
      <c r="V166" s="548">
        <v>0</v>
      </c>
      <c r="W166" s="547">
        <v>2</v>
      </c>
      <c r="X166" s="548">
        <v>2</v>
      </c>
      <c r="Y166" s="547">
        <v>8</v>
      </c>
      <c r="Z166" s="548">
        <v>10</v>
      </c>
      <c r="AA166" s="547">
        <v>3</v>
      </c>
      <c r="AB166" s="548">
        <v>2</v>
      </c>
      <c r="AC166" s="547">
        <v>1</v>
      </c>
      <c r="AD166" s="548">
        <v>2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2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92</v>
      </c>
      <c r="E167" s="563">
        <f t="shared" si="130"/>
        <v>34</v>
      </c>
      <c r="F167" s="564">
        <f t="shared" si="131"/>
        <v>58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1</v>
      </c>
      <c r="P167" s="548">
        <v>0</v>
      </c>
      <c r="Q167" s="559">
        <v>0</v>
      </c>
      <c r="R167" s="548">
        <v>0</v>
      </c>
      <c r="S167" s="559">
        <v>0</v>
      </c>
      <c r="T167" s="548">
        <v>0</v>
      </c>
      <c r="U167" s="547">
        <v>3</v>
      </c>
      <c r="V167" s="548">
        <v>0</v>
      </c>
      <c r="W167" s="547">
        <v>3</v>
      </c>
      <c r="X167" s="548">
        <v>6</v>
      </c>
      <c r="Y167" s="547">
        <v>9</v>
      </c>
      <c r="Z167" s="548">
        <v>16</v>
      </c>
      <c r="AA167" s="547">
        <v>8</v>
      </c>
      <c r="AB167" s="548">
        <v>6</v>
      </c>
      <c r="AC167" s="547">
        <v>6</v>
      </c>
      <c r="AD167" s="548">
        <v>9</v>
      </c>
      <c r="AE167" s="547">
        <v>0</v>
      </c>
      <c r="AF167" s="548">
        <v>3</v>
      </c>
      <c r="AG167" s="547">
        <v>1</v>
      </c>
      <c r="AH167" s="548">
        <v>3</v>
      </c>
      <c r="AI167" s="547">
        <v>1</v>
      </c>
      <c r="AJ167" s="548">
        <v>3</v>
      </c>
      <c r="AK167" s="547">
        <v>1</v>
      </c>
      <c r="AL167" s="548">
        <v>4</v>
      </c>
      <c r="AM167" s="547">
        <v>1</v>
      </c>
      <c r="AN167" s="548">
        <v>7</v>
      </c>
      <c r="AO167" s="547">
        <v>0</v>
      </c>
      <c r="AP167" s="549">
        <v>1</v>
      </c>
      <c r="AQ167" s="550">
        <v>0</v>
      </c>
      <c r="AR167" s="22">
        <v>0</v>
      </c>
      <c r="AS167" s="22">
        <v>0</v>
      </c>
      <c r="AT167" s="22">
        <v>0</v>
      </c>
      <c r="AU167" s="22">
        <v>3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2</v>
      </c>
      <c r="E168" s="563">
        <f t="shared" si="130"/>
        <v>1</v>
      </c>
      <c r="F168" s="564">
        <f t="shared" si="131"/>
        <v>1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0</v>
      </c>
      <c r="Y168" s="547">
        <v>1</v>
      </c>
      <c r="Z168" s="548">
        <v>0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1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52</v>
      </c>
      <c r="E169" s="563">
        <f t="shared" si="130"/>
        <v>17</v>
      </c>
      <c r="F169" s="564">
        <f t="shared" si="131"/>
        <v>35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2</v>
      </c>
      <c r="W169" s="547">
        <v>4</v>
      </c>
      <c r="X169" s="548">
        <v>2</v>
      </c>
      <c r="Y169" s="547">
        <v>7</v>
      </c>
      <c r="Z169" s="548">
        <v>14</v>
      </c>
      <c r="AA169" s="547">
        <v>0</v>
      </c>
      <c r="AB169" s="548">
        <v>2</v>
      </c>
      <c r="AC169" s="547">
        <v>4</v>
      </c>
      <c r="AD169" s="548">
        <v>3</v>
      </c>
      <c r="AE169" s="547">
        <v>0</v>
      </c>
      <c r="AF169" s="548">
        <v>7</v>
      </c>
      <c r="AG169" s="547">
        <v>0</v>
      </c>
      <c r="AH169" s="548">
        <v>1</v>
      </c>
      <c r="AI169" s="547">
        <v>0</v>
      </c>
      <c r="AJ169" s="548">
        <v>2</v>
      </c>
      <c r="AK169" s="547">
        <v>2</v>
      </c>
      <c r="AL169" s="548">
        <v>0</v>
      </c>
      <c r="AM169" s="547">
        <v>0</v>
      </c>
      <c r="AN169" s="548">
        <v>2</v>
      </c>
      <c r="AO169" s="547">
        <v>0</v>
      </c>
      <c r="AP169" s="549">
        <v>0</v>
      </c>
      <c r="AQ169" s="550">
        <v>0</v>
      </c>
      <c r="AR169" s="22">
        <v>1</v>
      </c>
      <c r="AS169" s="22">
        <v>0</v>
      </c>
      <c r="AT169" s="22">
        <v>0</v>
      </c>
      <c r="AU169" s="22">
        <v>2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7</v>
      </c>
      <c r="E170" s="563">
        <f t="shared" si="130"/>
        <v>3</v>
      </c>
      <c r="F170" s="564">
        <f t="shared" si="131"/>
        <v>4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1</v>
      </c>
      <c r="Z170" s="548">
        <v>0</v>
      </c>
      <c r="AA170" s="547">
        <v>2</v>
      </c>
      <c r="AB170" s="548">
        <v>4</v>
      </c>
      <c r="AC170" s="547">
        <v>0</v>
      </c>
      <c r="AD170" s="548">
        <v>0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92" t="s">
        <v>4</v>
      </c>
      <c r="B174" s="1301"/>
      <c r="C174" s="1268"/>
      <c r="D174" s="1103">
        <f t="shared" ref="D174:AX174" si="140">SUM(D163:D173)</f>
        <v>477</v>
      </c>
      <c r="E174" s="1110">
        <f t="shared" si="140"/>
        <v>175</v>
      </c>
      <c r="F174" s="222">
        <f t="shared" si="140"/>
        <v>302</v>
      </c>
      <c r="G174" s="1105">
        <f t="shared" si="140"/>
        <v>0</v>
      </c>
      <c r="H174" s="222">
        <f t="shared" si="140"/>
        <v>0</v>
      </c>
      <c r="I174" s="1105">
        <f t="shared" si="140"/>
        <v>0</v>
      </c>
      <c r="J174" s="222">
        <f t="shared" si="140"/>
        <v>0</v>
      </c>
      <c r="K174" s="1105">
        <f t="shared" si="140"/>
        <v>2</v>
      </c>
      <c r="L174" s="222">
        <f>SUM(L163:L173)</f>
        <v>0</v>
      </c>
      <c r="M174" s="1105">
        <f t="shared" si="140"/>
        <v>0</v>
      </c>
      <c r="N174" s="222">
        <f t="shared" si="140"/>
        <v>0</v>
      </c>
      <c r="O174" s="1105">
        <f t="shared" si="140"/>
        <v>3</v>
      </c>
      <c r="P174" s="222">
        <f t="shared" si="140"/>
        <v>6</v>
      </c>
      <c r="Q174" s="1105">
        <f t="shared" si="140"/>
        <v>4</v>
      </c>
      <c r="R174" s="222">
        <f t="shared" si="140"/>
        <v>0</v>
      </c>
      <c r="S174" s="1105">
        <f t="shared" si="140"/>
        <v>6</v>
      </c>
      <c r="T174" s="222">
        <f t="shared" si="140"/>
        <v>0</v>
      </c>
      <c r="U174" s="1105">
        <f t="shared" si="140"/>
        <v>13</v>
      </c>
      <c r="V174" s="222">
        <f t="shared" si="140"/>
        <v>8</v>
      </c>
      <c r="W174" s="1105">
        <f t="shared" si="140"/>
        <v>22</v>
      </c>
      <c r="X174" s="222">
        <f t="shared" si="140"/>
        <v>12</v>
      </c>
      <c r="Y174" s="1105">
        <f t="shared" si="140"/>
        <v>48</v>
      </c>
      <c r="Z174" s="222">
        <f t="shared" si="140"/>
        <v>78</v>
      </c>
      <c r="AA174" s="1105">
        <f t="shared" si="140"/>
        <v>24</v>
      </c>
      <c r="AB174" s="222">
        <f t="shared" si="140"/>
        <v>19</v>
      </c>
      <c r="AC174" s="1105">
        <f t="shared" si="140"/>
        <v>13</v>
      </c>
      <c r="AD174" s="222">
        <f t="shared" si="140"/>
        <v>16</v>
      </c>
      <c r="AE174" s="1105">
        <f t="shared" si="140"/>
        <v>0</v>
      </c>
      <c r="AF174" s="222">
        <f t="shared" si="140"/>
        <v>12</v>
      </c>
      <c r="AG174" s="1105">
        <f t="shared" si="140"/>
        <v>2</v>
      </c>
      <c r="AH174" s="222">
        <f t="shared" si="140"/>
        <v>34</v>
      </c>
      <c r="AI174" s="1105">
        <f t="shared" si="140"/>
        <v>12</v>
      </c>
      <c r="AJ174" s="222">
        <f t="shared" si="140"/>
        <v>65</v>
      </c>
      <c r="AK174" s="1105">
        <f t="shared" si="140"/>
        <v>6</v>
      </c>
      <c r="AL174" s="222">
        <f t="shared" si="140"/>
        <v>12</v>
      </c>
      <c r="AM174" s="1105">
        <f t="shared" si="140"/>
        <v>20</v>
      </c>
      <c r="AN174" s="222">
        <f t="shared" si="140"/>
        <v>39</v>
      </c>
      <c r="AO174" s="1105">
        <f t="shared" si="140"/>
        <v>0</v>
      </c>
      <c r="AP174" s="1111">
        <f t="shared" si="140"/>
        <v>1</v>
      </c>
      <c r="AQ174" s="1107">
        <f t="shared" si="140"/>
        <v>0</v>
      </c>
      <c r="AR174" s="1108">
        <f t="shared" si="140"/>
        <v>3</v>
      </c>
      <c r="AS174" s="1108">
        <f t="shared" si="140"/>
        <v>0</v>
      </c>
      <c r="AT174" s="1112">
        <f t="shared" si="140"/>
        <v>0</v>
      </c>
      <c r="AU174" s="1112">
        <f t="shared" si="140"/>
        <v>7</v>
      </c>
      <c r="AV174" s="1112">
        <f t="shared" si="140"/>
        <v>0</v>
      </c>
      <c r="AW174" s="1112">
        <f t="shared" si="140"/>
        <v>0</v>
      </c>
      <c r="AX174" s="260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692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697" t="s">
        <v>12</v>
      </c>
      <c r="AT176" s="1697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691" t="s">
        <v>14</v>
      </c>
      <c r="H177" s="1310"/>
      <c r="I177" s="1692" t="s">
        <v>15</v>
      </c>
      <c r="J177" s="1268"/>
      <c r="K177" s="1301" t="s">
        <v>16</v>
      </c>
      <c r="L177" s="1268"/>
      <c r="M177" s="1692" t="s">
        <v>17</v>
      </c>
      <c r="N177" s="1268"/>
      <c r="O177" s="1692" t="s">
        <v>18</v>
      </c>
      <c r="P177" s="1268"/>
      <c r="Q177" s="1692" t="s">
        <v>19</v>
      </c>
      <c r="R177" s="1268"/>
      <c r="S177" s="1692" t="s">
        <v>20</v>
      </c>
      <c r="T177" s="1268"/>
      <c r="U177" s="1692" t="s">
        <v>21</v>
      </c>
      <c r="V177" s="1268"/>
      <c r="W177" s="1692" t="s">
        <v>22</v>
      </c>
      <c r="X177" s="1268"/>
      <c r="Y177" s="1692" t="s">
        <v>23</v>
      </c>
      <c r="Z177" s="1285"/>
      <c r="AA177" s="1692" t="s">
        <v>24</v>
      </c>
      <c r="AB177" s="1285"/>
      <c r="AC177" s="1696" t="s">
        <v>25</v>
      </c>
      <c r="AD177" s="1415"/>
      <c r="AE177" s="1696" t="s">
        <v>26</v>
      </c>
      <c r="AF177" s="1415"/>
      <c r="AG177" s="1696" t="s">
        <v>27</v>
      </c>
      <c r="AH177" s="1415"/>
      <c r="AI177" s="1696" t="s">
        <v>28</v>
      </c>
      <c r="AJ177" s="1415"/>
      <c r="AK177" s="1692" t="s">
        <v>29</v>
      </c>
      <c r="AL177" s="1285"/>
      <c r="AM177" s="1692" t="s">
        <v>30</v>
      </c>
      <c r="AN177" s="1285"/>
      <c r="AO177" s="1692" t="s">
        <v>31</v>
      </c>
      <c r="AP177" s="1285"/>
      <c r="AQ177" s="1304"/>
      <c r="AR177" s="1398"/>
      <c r="AS177" s="1697"/>
      <c r="AT177" s="1697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101" t="s">
        <v>32</v>
      </c>
      <c r="E178" s="1081" t="s">
        <v>33</v>
      </c>
      <c r="F178" s="12" t="s">
        <v>34</v>
      </c>
      <c r="G178" s="1084" t="s">
        <v>33</v>
      </c>
      <c r="H178" s="1113" t="s">
        <v>34</v>
      </c>
      <c r="I178" s="1084" t="s">
        <v>33</v>
      </c>
      <c r="J178" s="1113" t="s">
        <v>34</v>
      </c>
      <c r="K178" s="1084" t="s">
        <v>33</v>
      </c>
      <c r="L178" s="1113" t="s">
        <v>34</v>
      </c>
      <c r="M178" s="1084" t="s">
        <v>33</v>
      </c>
      <c r="N178" s="1113" t="s">
        <v>34</v>
      </c>
      <c r="O178" s="1084" t="s">
        <v>33</v>
      </c>
      <c r="P178" s="1113" t="s">
        <v>34</v>
      </c>
      <c r="Q178" s="1084" t="s">
        <v>33</v>
      </c>
      <c r="R178" s="12" t="s">
        <v>34</v>
      </c>
      <c r="S178" s="1082" t="s">
        <v>33</v>
      </c>
      <c r="T178" s="12" t="s">
        <v>34</v>
      </c>
      <c r="U178" s="1082" t="s">
        <v>33</v>
      </c>
      <c r="V178" s="12" t="s">
        <v>34</v>
      </c>
      <c r="W178" s="1082" t="s">
        <v>33</v>
      </c>
      <c r="X178" s="12" t="s">
        <v>34</v>
      </c>
      <c r="Y178" s="1082" t="s">
        <v>33</v>
      </c>
      <c r="Z178" s="12" t="s">
        <v>34</v>
      </c>
      <c r="AA178" s="1082" t="s">
        <v>33</v>
      </c>
      <c r="AB178" s="12" t="s">
        <v>34</v>
      </c>
      <c r="AC178" s="1082" t="s">
        <v>33</v>
      </c>
      <c r="AD178" s="12" t="s">
        <v>34</v>
      </c>
      <c r="AE178" s="1082" t="s">
        <v>33</v>
      </c>
      <c r="AF178" s="12" t="s">
        <v>34</v>
      </c>
      <c r="AG178" s="1082" t="s">
        <v>33</v>
      </c>
      <c r="AH178" s="12" t="s">
        <v>34</v>
      </c>
      <c r="AI178" s="1082" t="s">
        <v>33</v>
      </c>
      <c r="AJ178" s="12" t="s">
        <v>34</v>
      </c>
      <c r="AK178" s="1082" t="s">
        <v>33</v>
      </c>
      <c r="AL178" s="12" t="s">
        <v>34</v>
      </c>
      <c r="AM178" s="1082" t="s">
        <v>33</v>
      </c>
      <c r="AN178" s="12" t="s">
        <v>34</v>
      </c>
      <c r="AO178" s="1082" t="s">
        <v>33</v>
      </c>
      <c r="AP178" s="12" t="s">
        <v>34</v>
      </c>
      <c r="AQ178" s="1305"/>
      <c r="AR178" s="1399"/>
      <c r="AS178" s="1697"/>
      <c r="AT178" s="1697"/>
      <c r="AU178" s="1345"/>
      <c r="AV178" s="1345"/>
      <c r="AW178" s="1345"/>
      <c r="AX178" s="1417"/>
    </row>
    <row r="179" spans="1:100" ht="15" customHeight="1" x14ac:dyDescent="0.25">
      <c r="A179" s="1322" t="s">
        <v>206</v>
      </c>
      <c r="B179" s="1522" t="s">
        <v>207</v>
      </c>
      <c r="C179" s="1523"/>
      <c r="D179" s="701">
        <f t="shared" ref="D179:D189" si="141">SUM(F179)</f>
        <v>0</v>
      </c>
      <c r="E179" s="654"/>
      <c r="F179" s="267">
        <f t="shared" ref="F179:F191" si="142">SUM(AD179+AF179+AH179+AJ179+AL179+AN179+AP179)</f>
        <v>0</v>
      </c>
      <c r="G179" s="655"/>
      <c r="H179" s="269"/>
      <c r="I179" s="655"/>
      <c r="J179" s="269"/>
      <c r="K179" s="655"/>
      <c r="L179" s="269"/>
      <c r="M179" s="655"/>
      <c r="N179" s="269"/>
      <c r="O179" s="655"/>
      <c r="P179" s="269"/>
      <c r="Q179" s="655"/>
      <c r="R179" s="269"/>
      <c r="S179" s="655"/>
      <c r="T179" s="269"/>
      <c r="U179" s="655"/>
      <c r="V179" s="269"/>
      <c r="W179" s="655"/>
      <c r="X179" s="269"/>
      <c r="Y179" s="655"/>
      <c r="Z179" s="269"/>
      <c r="AA179" s="655"/>
      <c r="AB179" s="269"/>
      <c r="AC179" s="656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322" t="s">
        <v>208</v>
      </c>
      <c r="C183" s="1101" t="s">
        <v>4</v>
      </c>
      <c r="D183" s="1114">
        <f t="shared" si="141"/>
        <v>0</v>
      </c>
      <c r="E183" s="1115"/>
      <c r="F183" s="260">
        <f t="shared" si="142"/>
        <v>0</v>
      </c>
      <c r="G183" s="1116"/>
      <c r="H183" s="1117"/>
      <c r="I183" s="1116"/>
      <c r="J183" s="1117"/>
      <c r="K183" s="1116"/>
      <c r="L183" s="1117"/>
      <c r="M183" s="1116"/>
      <c r="N183" s="1117"/>
      <c r="O183" s="1116"/>
      <c r="P183" s="1117"/>
      <c r="Q183" s="1116"/>
      <c r="R183" s="1117"/>
      <c r="S183" s="1116"/>
      <c r="T183" s="1117"/>
      <c r="U183" s="1116"/>
      <c r="V183" s="1117"/>
      <c r="W183" s="1116"/>
      <c r="X183" s="1117"/>
      <c r="Y183" s="1116"/>
      <c r="Z183" s="1117"/>
      <c r="AA183" s="1116"/>
      <c r="AB183" s="1117"/>
      <c r="AC183" s="1118"/>
      <c r="AD183" s="1104">
        <f>SUM(AD184:AD189)</f>
        <v>0</v>
      </c>
      <c r="AE183" s="1119"/>
      <c r="AF183" s="1104">
        <f>SUM(AF184:AF189)</f>
        <v>0</v>
      </c>
      <c r="AG183" s="1119"/>
      <c r="AH183" s="1104">
        <f>SUM(AH184:AH189)</f>
        <v>0</v>
      </c>
      <c r="AI183" s="1119"/>
      <c r="AJ183" s="1104">
        <f>SUM(AJ184:AJ189)</f>
        <v>0</v>
      </c>
      <c r="AK183" s="1119"/>
      <c r="AL183" s="1104">
        <f>SUM(AL184:AL189)</f>
        <v>0</v>
      </c>
      <c r="AM183" s="1119"/>
      <c r="AN183" s="1104">
        <f>SUM(AN184:AN189)</f>
        <v>0</v>
      </c>
      <c r="AO183" s="1119"/>
      <c r="AP183" s="1104">
        <f t="shared" ref="AP183:AX183" si="152">SUM(AP184:AP189)</f>
        <v>0</v>
      </c>
      <c r="AQ183" s="1120">
        <f t="shared" si="152"/>
        <v>0</v>
      </c>
      <c r="AR183" s="1121">
        <f t="shared" si="152"/>
        <v>0</v>
      </c>
      <c r="AS183" s="1121">
        <f t="shared" si="152"/>
        <v>0</v>
      </c>
      <c r="AT183" s="1121">
        <f t="shared" si="152"/>
        <v>0</v>
      </c>
      <c r="AU183" s="1121">
        <f t="shared" si="152"/>
        <v>0</v>
      </c>
      <c r="AV183" s="1121">
        <f t="shared" si="152"/>
        <v>0</v>
      </c>
      <c r="AW183" s="1121">
        <f t="shared" si="152"/>
        <v>0</v>
      </c>
      <c r="AX183" s="61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300"/>
      <c r="H191" s="301"/>
      <c r="I191" s="300"/>
      <c r="J191" s="301"/>
      <c r="K191" s="300"/>
      <c r="L191" s="301"/>
      <c r="M191" s="300"/>
      <c r="N191" s="301"/>
      <c r="O191" s="300"/>
      <c r="P191" s="301"/>
      <c r="Q191" s="300"/>
      <c r="R191" s="301"/>
      <c r="S191" s="300"/>
      <c r="T191" s="301"/>
      <c r="U191" s="300"/>
      <c r="V191" s="301"/>
      <c r="W191" s="300"/>
      <c r="X191" s="301"/>
      <c r="Y191" s="300"/>
      <c r="Z191" s="301"/>
      <c r="AA191" s="300"/>
      <c r="AB191" s="302"/>
      <c r="AC191" s="303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322" t="s">
        <v>217</v>
      </c>
      <c r="B192" s="1409" t="s">
        <v>103</v>
      </c>
      <c r="C192" s="1410"/>
      <c r="D192" s="701">
        <f t="shared" ref="D192:D200" si="164">SUM(E192)</f>
        <v>0</v>
      </c>
      <c r="E192" s="650">
        <f>SUM(AC192+AE192+AG192+AI192+AK192+AM192+AO192)</f>
        <v>0</v>
      </c>
      <c r="F192" s="658"/>
      <c r="G192" s="703"/>
      <c r="H192" s="269"/>
      <c r="I192" s="655"/>
      <c r="J192" s="307"/>
      <c r="K192" s="655"/>
      <c r="L192" s="269"/>
      <c r="M192" s="655"/>
      <c r="N192" s="307"/>
      <c r="O192" s="655"/>
      <c r="P192" s="269"/>
      <c r="Q192" s="655"/>
      <c r="R192" s="307"/>
      <c r="S192" s="655"/>
      <c r="T192" s="269"/>
      <c r="U192" s="655"/>
      <c r="V192" s="307"/>
      <c r="W192" s="655"/>
      <c r="X192" s="269"/>
      <c r="Y192" s="655"/>
      <c r="Z192" s="307"/>
      <c r="AA192" s="655"/>
      <c r="AB192" s="307"/>
      <c r="AC192" s="689"/>
      <c r="AD192" s="664"/>
      <c r="AE192" s="689"/>
      <c r="AF192" s="664"/>
      <c r="AG192" s="689"/>
      <c r="AH192" s="664"/>
      <c r="AI192" s="689"/>
      <c r="AJ192" s="664"/>
      <c r="AK192" s="689"/>
      <c r="AL192" s="664"/>
      <c r="AM192" s="704"/>
      <c r="AN192" s="705"/>
      <c r="AO192" s="706"/>
      <c r="AP192" s="664"/>
      <c r="AQ192" s="691"/>
      <c r="AR192" s="52"/>
      <c r="AS192" s="52"/>
      <c r="AT192" s="52"/>
      <c r="AU192" s="52"/>
      <c r="AV192" s="272"/>
      <c r="AW192" s="52"/>
      <c r="AX192" s="660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909" t="s">
        <v>4</v>
      </c>
      <c r="D196" s="910">
        <f>SUM(E196)</f>
        <v>0</v>
      </c>
      <c r="E196" s="911">
        <f t="shared" si="165"/>
        <v>0</v>
      </c>
      <c r="F196" s="912"/>
      <c r="G196" s="913"/>
      <c r="H196" s="914"/>
      <c r="I196" s="915"/>
      <c r="J196" s="916"/>
      <c r="K196" s="915"/>
      <c r="L196" s="914"/>
      <c r="M196" s="915"/>
      <c r="N196" s="916"/>
      <c r="O196" s="915"/>
      <c r="P196" s="914"/>
      <c r="Q196" s="915"/>
      <c r="R196" s="916"/>
      <c r="S196" s="915"/>
      <c r="T196" s="914"/>
      <c r="U196" s="915"/>
      <c r="V196" s="916"/>
      <c r="W196" s="915"/>
      <c r="X196" s="914"/>
      <c r="Y196" s="915"/>
      <c r="Z196" s="916"/>
      <c r="AA196" s="915"/>
      <c r="AB196" s="916"/>
      <c r="AC196" s="917">
        <f>SUM(AC199:AC200)</f>
        <v>0</v>
      </c>
      <c r="AD196" s="918"/>
      <c r="AE196" s="917">
        <f>SUM(AE199:AE200)</f>
        <v>0</v>
      </c>
      <c r="AF196" s="918"/>
      <c r="AG196" s="917">
        <f>SUM(AG199:AG200)</f>
        <v>0</v>
      </c>
      <c r="AH196" s="918"/>
      <c r="AI196" s="917">
        <f>SUM(AI199:AI200)</f>
        <v>0</v>
      </c>
      <c r="AJ196" s="918"/>
      <c r="AK196" s="917">
        <f>SUM(AK199:AK200)</f>
        <v>0</v>
      </c>
      <c r="AL196" s="918"/>
      <c r="AM196" s="919">
        <f>SUM(AM199:AM200)</f>
        <v>0</v>
      </c>
      <c r="AN196" s="920"/>
      <c r="AO196" s="919">
        <f>SUM(AO199:AO200)</f>
        <v>0</v>
      </c>
      <c r="AP196" s="921"/>
      <c r="AQ196" s="922">
        <f t="shared" ref="AQ196:AW196" si="166">SUM(AQ199:AQ200)</f>
        <v>0</v>
      </c>
      <c r="AR196" s="923">
        <f t="shared" si="166"/>
        <v>0</v>
      </c>
      <c r="AS196" s="923">
        <f t="shared" si="166"/>
        <v>0</v>
      </c>
      <c r="AT196" s="923">
        <f t="shared" si="166"/>
        <v>0</v>
      </c>
      <c r="AU196" s="923">
        <f t="shared" si="166"/>
        <v>0</v>
      </c>
      <c r="AV196" s="923">
        <f t="shared" si="166"/>
        <v>0</v>
      </c>
      <c r="AW196" s="923">
        <f t="shared" si="166"/>
        <v>0</v>
      </c>
      <c r="AX196" s="924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402" t="s">
        <v>221</v>
      </c>
      <c r="B201" s="1326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657">
        <f t="shared" si="172"/>
        <v>0</v>
      </c>
      <c r="G202" s="647"/>
      <c r="H202" s="47"/>
      <c r="I202" s="689"/>
      <c r="J202" s="660"/>
      <c r="K202" s="689"/>
      <c r="L202" s="925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402" t="s">
        <v>226</v>
      </c>
      <c r="B204" s="132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656"/>
      <c r="H204" s="307"/>
      <c r="I204" s="656"/>
      <c r="J204" s="307"/>
      <c r="K204" s="656"/>
      <c r="L204" s="307"/>
      <c r="M204" s="656"/>
      <c r="N204" s="307"/>
      <c r="O204" s="656"/>
      <c r="P204" s="307"/>
      <c r="Q204" s="656"/>
      <c r="R204" s="307"/>
      <c r="S204" s="656"/>
      <c r="T204" s="307"/>
      <c r="U204" s="656"/>
      <c r="V204" s="307"/>
      <c r="W204" s="656"/>
      <c r="X204" s="307"/>
      <c r="Y204" s="656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193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326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647"/>
      <c r="AB207" s="660"/>
      <c r="AC207" s="689"/>
      <c r="AD207" s="660"/>
      <c r="AE207" s="689"/>
      <c r="AF207" s="660"/>
      <c r="AG207" s="689"/>
      <c r="AH207" s="660"/>
      <c r="AI207" s="689"/>
      <c r="AJ207" s="660"/>
      <c r="AK207" s="689"/>
      <c r="AL207" s="660"/>
      <c r="AM207" s="689"/>
      <c r="AN207" s="660"/>
      <c r="AO207" s="689"/>
      <c r="AP207" s="660"/>
      <c r="AQ207" s="691"/>
      <c r="AR207" s="52"/>
      <c r="AS207" s="52"/>
      <c r="AT207" s="52"/>
      <c r="AU207" s="52"/>
      <c r="AV207" s="52"/>
      <c r="AW207" s="52"/>
      <c r="AX207" s="660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406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656"/>
      <c r="AB209" s="307"/>
      <c r="AC209" s="647"/>
      <c r="AD209" s="660"/>
      <c r="AE209" s="689"/>
      <c r="AF209" s="660"/>
      <c r="AG209" s="689"/>
      <c r="AH209" s="660"/>
      <c r="AI209" s="689"/>
      <c r="AJ209" s="660"/>
      <c r="AK209" s="689"/>
      <c r="AL209" s="660"/>
      <c r="AM209" s="689"/>
      <c r="AN209" s="660"/>
      <c r="AO209" s="689"/>
      <c r="AP209" s="660"/>
      <c r="AQ209" s="691"/>
      <c r="AR209" s="52"/>
      <c r="AS209" s="52"/>
      <c r="AT209" s="52"/>
      <c r="AU209" s="52"/>
      <c r="AV209" s="52"/>
      <c r="AW209" s="52"/>
      <c r="AX209" s="660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193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322" t="s">
        <v>235</v>
      </c>
      <c r="B212" s="1695" t="s">
        <v>236</v>
      </c>
      <c r="C212" s="1285"/>
      <c r="D212" s="1114">
        <f t="shared" si="183"/>
        <v>0</v>
      </c>
      <c r="E212" s="1122">
        <f t="shared" ref="E212:F216" si="186">SUM(AK212)</f>
        <v>0</v>
      </c>
      <c r="F212" s="378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655"/>
      <c r="AD212" s="379"/>
      <c r="AE212" s="379"/>
      <c r="AF212" s="379"/>
      <c r="AG212" s="379"/>
      <c r="AH212" s="379"/>
      <c r="AI212" s="379"/>
      <c r="AJ212" s="269"/>
      <c r="AK212" s="689"/>
      <c r="AL212" s="660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660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650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32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402" t="s">
        <v>239</v>
      </c>
      <c r="B217" s="1322" t="s">
        <v>240</v>
      </c>
      <c r="C217" s="710" t="s">
        <v>241</v>
      </c>
      <c r="D217" s="701">
        <f t="shared" si="183"/>
        <v>0</v>
      </c>
      <c r="E217" s="650">
        <f t="shared" ref="E217:F219" si="187">SUM(Y217+AA217+AC217+AE217+AG217+AI217+AK217+AM217+AO217)</f>
        <v>0</v>
      </c>
      <c r="F217" s="682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193"/>
      <c r="Z218" s="191"/>
      <c r="AA218" s="193"/>
      <c r="AB218" s="191"/>
      <c r="AC218" s="193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32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655"/>
      <c r="Z220" s="269"/>
      <c r="AA220" s="655"/>
      <c r="AB220" s="269"/>
      <c r="AC220" s="647"/>
      <c r="AD220" s="660"/>
      <c r="AE220" s="689"/>
      <c r="AF220" s="660"/>
      <c r="AG220" s="689"/>
      <c r="AH220" s="660"/>
      <c r="AI220" s="689"/>
      <c r="AJ220" s="660"/>
      <c r="AK220" s="689"/>
      <c r="AL220" s="660"/>
      <c r="AM220" s="689"/>
      <c r="AN220" s="660"/>
      <c r="AO220" s="689"/>
      <c r="AP220" s="925"/>
      <c r="AQ220" s="691"/>
      <c r="AR220" s="52"/>
      <c r="AS220" s="52"/>
      <c r="AT220" s="52"/>
      <c r="AU220" s="52"/>
      <c r="AV220" s="379"/>
      <c r="AW220" s="52"/>
      <c r="AX220" s="660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402" t="s">
        <v>248</v>
      </c>
      <c r="B222" s="1403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682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647"/>
      <c r="AB222" s="47"/>
      <c r="AC222" s="647"/>
      <c r="AD222" s="660"/>
      <c r="AE222" s="647"/>
      <c r="AF222" s="660"/>
      <c r="AG222" s="647"/>
      <c r="AH222" s="660"/>
      <c r="AI222" s="647"/>
      <c r="AJ222" s="660"/>
      <c r="AK222" s="647"/>
      <c r="AL222" s="660"/>
      <c r="AM222" s="647"/>
      <c r="AN222" s="660"/>
      <c r="AO222" s="689"/>
      <c r="AP222" s="925"/>
      <c r="AQ222" s="691"/>
      <c r="AR222" s="52"/>
      <c r="AS222" s="52"/>
      <c r="AT222" s="52"/>
      <c r="AU222" s="52"/>
      <c r="AV222" s="52"/>
      <c r="AW222" s="52"/>
      <c r="AX222" s="660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32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655"/>
      <c r="J224" s="269"/>
      <c r="K224" s="655"/>
      <c r="L224" s="269"/>
      <c r="M224" s="655"/>
      <c r="N224" s="269"/>
      <c r="O224" s="655"/>
      <c r="P224" s="269"/>
      <c r="Q224" s="655"/>
      <c r="R224" s="269"/>
      <c r="S224" s="655"/>
      <c r="T224" s="269"/>
      <c r="U224" s="655"/>
      <c r="V224" s="269"/>
      <c r="W224" s="655"/>
      <c r="X224" s="269"/>
      <c r="Y224" s="655"/>
      <c r="Z224" s="269"/>
      <c r="AA224" s="187"/>
      <c r="AB224" s="19"/>
      <c r="AC224" s="647"/>
      <c r="AD224" s="660"/>
      <c r="AE224" s="647"/>
      <c r="AF224" s="660"/>
      <c r="AG224" s="647"/>
      <c r="AH224" s="660"/>
      <c r="AI224" s="647"/>
      <c r="AJ224" s="660"/>
      <c r="AK224" s="647"/>
      <c r="AL224" s="660"/>
      <c r="AM224" s="647"/>
      <c r="AN224" s="660"/>
      <c r="AO224" s="689"/>
      <c r="AP224" s="660"/>
      <c r="AQ224" s="691"/>
      <c r="AR224" s="52"/>
      <c r="AS224" s="52"/>
      <c r="AT224" s="52"/>
      <c r="AU224" s="52"/>
      <c r="AV224" s="52"/>
      <c r="AW224" s="52"/>
      <c r="AX224" s="660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193"/>
      <c r="AB225" s="191"/>
      <c r="AC225" s="193"/>
      <c r="AD225" s="216"/>
      <c r="AE225" s="193"/>
      <c r="AF225" s="216"/>
      <c r="AG225" s="193"/>
      <c r="AH225" s="216"/>
      <c r="AI225" s="193"/>
      <c r="AJ225" s="216"/>
      <c r="AK225" s="193"/>
      <c r="AL225" s="216"/>
      <c r="AM225" s="193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692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693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691" t="s">
        <v>14</v>
      </c>
      <c r="H229" s="1310"/>
      <c r="I229" s="1692" t="s">
        <v>15</v>
      </c>
      <c r="J229" s="1268"/>
      <c r="K229" s="1301" t="s">
        <v>16</v>
      </c>
      <c r="L229" s="1268"/>
      <c r="M229" s="1692" t="s">
        <v>17</v>
      </c>
      <c r="N229" s="1268"/>
      <c r="O229" s="1692" t="s">
        <v>18</v>
      </c>
      <c r="P229" s="1268"/>
      <c r="Q229" s="1692" t="s">
        <v>19</v>
      </c>
      <c r="R229" s="1268"/>
      <c r="S229" s="1692" t="s">
        <v>20</v>
      </c>
      <c r="T229" s="1268"/>
      <c r="U229" s="1692" t="s">
        <v>21</v>
      </c>
      <c r="V229" s="1268"/>
      <c r="W229" s="1692" t="s">
        <v>22</v>
      </c>
      <c r="X229" s="1268"/>
      <c r="Y229" s="1692" t="s">
        <v>23</v>
      </c>
      <c r="Z229" s="1285"/>
      <c r="AA229" s="1692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101" t="s">
        <v>32</v>
      </c>
      <c r="E230" s="1081" t="s">
        <v>33</v>
      </c>
      <c r="F230" s="12" t="s">
        <v>34</v>
      </c>
      <c r="G230" s="1077" t="s">
        <v>33</v>
      </c>
      <c r="H230" s="12" t="s">
        <v>34</v>
      </c>
      <c r="I230" s="1077" t="s">
        <v>33</v>
      </c>
      <c r="J230" s="12" t="s">
        <v>34</v>
      </c>
      <c r="K230" s="1082" t="s">
        <v>33</v>
      </c>
      <c r="L230" s="12" t="s">
        <v>34</v>
      </c>
      <c r="M230" s="1082" t="s">
        <v>33</v>
      </c>
      <c r="N230" s="12" t="s">
        <v>34</v>
      </c>
      <c r="O230" s="1082" t="s">
        <v>33</v>
      </c>
      <c r="P230" s="12" t="s">
        <v>34</v>
      </c>
      <c r="Q230" s="1082" t="s">
        <v>33</v>
      </c>
      <c r="R230" s="12" t="s">
        <v>34</v>
      </c>
      <c r="S230" s="1082" t="s">
        <v>33</v>
      </c>
      <c r="T230" s="12" t="s">
        <v>34</v>
      </c>
      <c r="U230" s="1082" t="s">
        <v>33</v>
      </c>
      <c r="V230" s="12" t="s">
        <v>34</v>
      </c>
      <c r="W230" s="1082" t="s">
        <v>33</v>
      </c>
      <c r="X230" s="12" t="s">
        <v>34</v>
      </c>
      <c r="Y230" s="1082" t="s">
        <v>33</v>
      </c>
      <c r="Z230" s="12" t="s">
        <v>34</v>
      </c>
      <c r="AA230" s="1082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581"/>
      <c r="C231" s="1520"/>
      <c r="D231" s="701">
        <f>SUM(E231+F231)</f>
        <v>0</v>
      </c>
      <c r="E231" s="651">
        <f>+K231+M231+O231+Q231+S231</f>
        <v>0</v>
      </c>
      <c r="F231" s="659">
        <f>+L231+N231+P231+R231+T231</f>
        <v>0</v>
      </c>
      <c r="G231" s="703"/>
      <c r="H231" s="683"/>
      <c r="I231" s="703"/>
      <c r="J231" s="683"/>
      <c r="K231" s="689"/>
      <c r="L231" s="660"/>
      <c r="M231" s="689"/>
      <c r="N231" s="660"/>
      <c r="O231" s="689"/>
      <c r="P231" s="660"/>
      <c r="Q231" s="689"/>
      <c r="R231" s="660"/>
      <c r="S231" s="689"/>
      <c r="T231" s="660"/>
      <c r="U231" s="702"/>
      <c r="V231" s="664"/>
      <c r="W231" s="702"/>
      <c r="X231" s="664"/>
      <c r="Y231" s="702"/>
      <c r="Z231" s="664"/>
      <c r="AA231" s="702"/>
      <c r="AB231" s="930"/>
      <c r="AC231" s="691"/>
      <c r="AD231" s="401">
        <f>SUM(AE231:AG231)</f>
        <v>0</v>
      </c>
      <c r="AE231" s="52"/>
      <c r="AF231" s="52"/>
      <c r="AG231" s="931"/>
      <c r="AH231" s="691"/>
      <c r="AI231" s="660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101" t="s">
        <v>32</v>
      </c>
      <c r="E240" s="1081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548"/>
      <c r="C241" s="1507"/>
      <c r="D241" s="713">
        <f>SUM(E241:F241)</f>
        <v>0</v>
      </c>
      <c r="E241" s="647"/>
      <c r="F241" s="932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12</v>
      </c>
      <c r="E242" s="547">
        <v>8</v>
      </c>
      <c r="F242" s="620">
        <v>4</v>
      </c>
      <c r="G242" s="608">
        <v>0</v>
      </c>
      <c r="H242" s="559">
        <v>9</v>
      </c>
      <c r="I242" s="559">
        <v>2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43</v>
      </c>
      <c r="E244" s="547">
        <v>15</v>
      </c>
      <c r="F244" s="618">
        <v>28</v>
      </c>
      <c r="G244" s="550">
        <v>0</v>
      </c>
      <c r="H244" s="559">
        <v>42</v>
      </c>
      <c r="I244" s="559">
        <v>0</v>
      </c>
      <c r="J244" s="559">
        <v>1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692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693"/>
      <c r="AM247" s="1303" t="s">
        <v>68</v>
      </c>
      <c r="AN247" s="1363" t="s">
        <v>279</v>
      </c>
      <c r="AO247" s="1694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690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691" t="s">
        <v>285</v>
      </c>
      <c r="H248" s="1310"/>
      <c r="I248" s="1692" t="s">
        <v>17</v>
      </c>
      <c r="J248" s="1268"/>
      <c r="K248" s="1692" t="s">
        <v>18</v>
      </c>
      <c r="L248" s="1268"/>
      <c r="M248" s="1692" t="s">
        <v>19</v>
      </c>
      <c r="N248" s="1268"/>
      <c r="O248" s="1692" t="s">
        <v>20</v>
      </c>
      <c r="P248" s="1268"/>
      <c r="Q248" s="1692" t="s">
        <v>21</v>
      </c>
      <c r="R248" s="1268"/>
      <c r="S248" s="1692" t="s">
        <v>22</v>
      </c>
      <c r="T248" s="1268"/>
      <c r="U248" s="1692" t="s">
        <v>23</v>
      </c>
      <c r="V248" s="1285"/>
      <c r="W248" s="1692" t="s">
        <v>24</v>
      </c>
      <c r="X248" s="1285"/>
      <c r="Y248" s="1692" t="s">
        <v>286</v>
      </c>
      <c r="Z248" s="1285"/>
      <c r="AA248" s="1692" t="s">
        <v>287</v>
      </c>
      <c r="AB248" s="1285"/>
      <c r="AC248" s="1692" t="s">
        <v>288</v>
      </c>
      <c r="AD248" s="1285"/>
      <c r="AE248" s="1692" t="s">
        <v>289</v>
      </c>
      <c r="AF248" s="1285"/>
      <c r="AG248" s="1692" t="s">
        <v>29</v>
      </c>
      <c r="AH248" s="1285"/>
      <c r="AI248" s="1692" t="s">
        <v>30</v>
      </c>
      <c r="AJ248" s="1285"/>
      <c r="AK248" s="1692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690" t="s">
        <v>10</v>
      </c>
      <c r="AX248" s="1337"/>
    </row>
    <row r="249" spans="1:104" ht="20.25" customHeight="1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1082" t="s">
        <v>33</v>
      </c>
      <c r="H249" s="12" t="s">
        <v>34</v>
      </c>
      <c r="I249" s="1082" t="s">
        <v>33</v>
      </c>
      <c r="J249" s="12" t="s">
        <v>34</v>
      </c>
      <c r="K249" s="1082" t="s">
        <v>33</v>
      </c>
      <c r="L249" s="12" t="s">
        <v>34</v>
      </c>
      <c r="M249" s="1082" t="s">
        <v>33</v>
      </c>
      <c r="N249" s="12" t="s">
        <v>34</v>
      </c>
      <c r="O249" s="1082" t="s">
        <v>33</v>
      </c>
      <c r="P249" s="12" t="s">
        <v>34</v>
      </c>
      <c r="Q249" s="1082" t="s">
        <v>33</v>
      </c>
      <c r="R249" s="12" t="s">
        <v>34</v>
      </c>
      <c r="S249" s="1082" t="s">
        <v>33</v>
      </c>
      <c r="T249" s="12" t="s">
        <v>34</v>
      </c>
      <c r="U249" s="1082" t="s">
        <v>33</v>
      </c>
      <c r="V249" s="12" t="s">
        <v>34</v>
      </c>
      <c r="W249" s="1082" t="s">
        <v>33</v>
      </c>
      <c r="X249" s="12" t="s">
        <v>34</v>
      </c>
      <c r="Y249" s="1082" t="s">
        <v>33</v>
      </c>
      <c r="Z249" s="12" t="s">
        <v>34</v>
      </c>
      <c r="AA249" s="1082" t="s">
        <v>33</v>
      </c>
      <c r="AB249" s="12" t="s">
        <v>34</v>
      </c>
      <c r="AC249" s="1082" t="s">
        <v>33</v>
      </c>
      <c r="AD249" s="12" t="s">
        <v>34</v>
      </c>
      <c r="AE249" s="1082" t="s">
        <v>33</v>
      </c>
      <c r="AF249" s="12" t="s">
        <v>34</v>
      </c>
      <c r="AG249" s="1082" t="s">
        <v>33</v>
      </c>
      <c r="AH249" s="12" t="s">
        <v>34</v>
      </c>
      <c r="AI249" s="1082" t="s">
        <v>33</v>
      </c>
      <c r="AJ249" s="12" t="s">
        <v>34</v>
      </c>
      <c r="AK249" s="1082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690"/>
      <c r="AX249" s="1338"/>
    </row>
    <row r="250" spans="1:104" ht="15" customHeight="1" x14ac:dyDescent="0.25">
      <c r="A250" s="1511" t="s">
        <v>292</v>
      </c>
      <c r="B250" s="1512" t="s">
        <v>293</v>
      </c>
      <c r="C250" s="1513"/>
      <c r="D250" s="715">
        <f>SUM(E250+F250)</f>
        <v>6</v>
      </c>
      <c r="E250" s="139">
        <f>SUM(G250++I250+K250+M250+O250+Q250+S250+U250+W250+Y250+AA250+AC250+AE250+AG250+AI250+AK250)</f>
        <v>4</v>
      </c>
      <c r="F250" s="661">
        <f>SUM(H250++J250+L250+N250+P250+R250+T250+V250+X250+Z250+AB250+AD250+AF250+AH250+AJ250+AL250)</f>
        <v>2</v>
      </c>
      <c r="G250" s="716">
        <v>0</v>
      </c>
      <c r="H250" s="443">
        <v>0</v>
      </c>
      <c r="I250" s="646">
        <v>0</v>
      </c>
      <c r="J250" s="443">
        <v>0</v>
      </c>
      <c r="K250" s="646">
        <v>0</v>
      </c>
      <c r="L250" s="443">
        <v>0</v>
      </c>
      <c r="M250" s="646">
        <v>0</v>
      </c>
      <c r="N250" s="443">
        <v>0</v>
      </c>
      <c r="O250" s="646">
        <v>1</v>
      </c>
      <c r="P250" s="443">
        <v>0</v>
      </c>
      <c r="Q250" s="646">
        <v>0</v>
      </c>
      <c r="R250" s="443">
        <v>0</v>
      </c>
      <c r="S250" s="646">
        <v>0</v>
      </c>
      <c r="T250" s="687">
        <v>0</v>
      </c>
      <c r="U250" s="646">
        <v>2</v>
      </c>
      <c r="V250" s="687">
        <v>1</v>
      </c>
      <c r="W250" s="646">
        <v>0</v>
      </c>
      <c r="X250" s="687">
        <v>0</v>
      </c>
      <c r="Y250" s="646">
        <v>1</v>
      </c>
      <c r="Z250" s="687">
        <v>1</v>
      </c>
      <c r="AA250" s="646">
        <v>0</v>
      </c>
      <c r="AB250" s="687">
        <v>0</v>
      </c>
      <c r="AC250" s="646">
        <v>0</v>
      </c>
      <c r="AD250" s="687">
        <v>0</v>
      </c>
      <c r="AE250" s="646">
        <v>0</v>
      </c>
      <c r="AF250" s="687">
        <v>0</v>
      </c>
      <c r="AG250" s="646">
        <v>0</v>
      </c>
      <c r="AH250" s="687">
        <v>0</v>
      </c>
      <c r="AI250" s="646">
        <v>0</v>
      </c>
      <c r="AJ250" s="687">
        <v>0</v>
      </c>
      <c r="AK250" s="646">
        <v>0</v>
      </c>
      <c r="AL250" s="687">
        <v>0</v>
      </c>
      <c r="AM250" s="717">
        <v>0</v>
      </c>
      <c r="AN250" s="718">
        <v>0</v>
      </c>
      <c r="AO250" s="446"/>
      <c r="AP250" s="447"/>
      <c r="AQ250" s="448"/>
      <c r="AR250" s="646">
        <v>0</v>
      </c>
      <c r="AS250" s="449"/>
      <c r="AT250" s="716">
        <v>1</v>
      </c>
      <c r="AU250" s="687">
        <v>0</v>
      </c>
      <c r="AV250" s="449"/>
      <c r="AW250" s="716">
        <v>0</v>
      </c>
      <c r="AX250" s="687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89</v>
      </c>
      <c r="E251" s="109">
        <f t="shared" ref="E251:E287" si="210">SUM(G251++I251+K251+M251+O251+Q251+S251+U251+W251+Y251+AA251+AC251+AE251+AG251+AI251+AK251)</f>
        <v>49</v>
      </c>
      <c r="F251" s="78">
        <f t="shared" ref="F251:F287" si="211">SUM(H251++J251+L251+N251+P251+R251+T251+V251+X251+Z251+AB251+AD251+AF251+AH251+AJ251+AL251)</f>
        <v>40</v>
      </c>
      <c r="G251" s="451">
        <v>4</v>
      </c>
      <c r="H251" s="452">
        <v>2</v>
      </c>
      <c r="I251" s="453">
        <v>0</v>
      </c>
      <c r="J251" s="452">
        <v>0</v>
      </c>
      <c r="K251" s="453">
        <v>0</v>
      </c>
      <c r="L251" s="452">
        <v>0</v>
      </c>
      <c r="M251" s="453">
        <v>2</v>
      </c>
      <c r="N251" s="452">
        <v>1</v>
      </c>
      <c r="O251" s="453">
        <v>5</v>
      </c>
      <c r="P251" s="452">
        <v>1</v>
      </c>
      <c r="Q251" s="453">
        <v>4</v>
      </c>
      <c r="R251" s="452">
        <v>5</v>
      </c>
      <c r="S251" s="453">
        <v>7</v>
      </c>
      <c r="T251" s="454">
        <v>2</v>
      </c>
      <c r="U251" s="453">
        <v>9</v>
      </c>
      <c r="V251" s="454">
        <v>6</v>
      </c>
      <c r="W251" s="453">
        <v>4</v>
      </c>
      <c r="X251" s="454">
        <v>1</v>
      </c>
      <c r="Y251" s="453">
        <v>3</v>
      </c>
      <c r="Z251" s="454">
        <v>0</v>
      </c>
      <c r="AA251" s="453">
        <v>0</v>
      </c>
      <c r="AB251" s="454">
        <v>8</v>
      </c>
      <c r="AC251" s="453">
        <v>1</v>
      </c>
      <c r="AD251" s="454">
        <v>3</v>
      </c>
      <c r="AE251" s="453">
        <v>3</v>
      </c>
      <c r="AF251" s="454">
        <v>4</v>
      </c>
      <c r="AG251" s="453">
        <v>2</v>
      </c>
      <c r="AH251" s="454">
        <v>0</v>
      </c>
      <c r="AI251" s="453">
        <v>4</v>
      </c>
      <c r="AJ251" s="454">
        <v>4</v>
      </c>
      <c r="AK251" s="453">
        <v>1</v>
      </c>
      <c r="AL251" s="454">
        <v>3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13</v>
      </c>
      <c r="AU251" s="454">
        <v>0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322" t="s">
        <v>295</v>
      </c>
      <c r="B252" s="1325" t="s">
        <v>296</v>
      </c>
      <c r="C252" s="1325"/>
      <c r="D252" s="712">
        <f t="shared" si="209"/>
        <v>108</v>
      </c>
      <c r="E252" s="139">
        <f t="shared" si="210"/>
        <v>49</v>
      </c>
      <c r="F252" s="661">
        <f t="shared" si="211"/>
        <v>59</v>
      </c>
      <c r="G252" s="716">
        <v>9</v>
      </c>
      <c r="H252" s="443">
        <v>3</v>
      </c>
      <c r="I252" s="646">
        <v>1</v>
      </c>
      <c r="J252" s="443">
        <v>0</v>
      </c>
      <c r="K252" s="646">
        <v>1</v>
      </c>
      <c r="L252" s="443">
        <v>0</v>
      </c>
      <c r="M252" s="646">
        <v>0</v>
      </c>
      <c r="N252" s="443">
        <v>1</v>
      </c>
      <c r="O252" s="646">
        <v>2</v>
      </c>
      <c r="P252" s="443">
        <v>1</v>
      </c>
      <c r="Q252" s="646">
        <v>1</v>
      </c>
      <c r="R252" s="443">
        <v>1</v>
      </c>
      <c r="S252" s="646">
        <v>4</v>
      </c>
      <c r="T252" s="687">
        <v>1</v>
      </c>
      <c r="U252" s="646">
        <v>2</v>
      </c>
      <c r="V252" s="687">
        <v>5</v>
      </c>
      <c r="W252" s="646">
        <v>10</v>
      </c>
      <c r="X252" s="687">
        <v>13</v>
      </c>
      <c r="Y252" s="646">
        <v>3</v>
      </c>
      <c r="Z252" s="687">
        <v>9</v>
      </c>
      <c r="AA252" s="646">
        <v>3</v>
      </c>
      <c r="AB252" s="687">
        <v>9</v>
      </c>
      <c r="AC252" s="646">
        <v>2</v>
      </c>
      <c r="AD252" s="687">
        <v>5</v>
      </c>
      <c r="AE252" s="646">
        <v>6</v>
      </c>
      <c r="AF252" s="687">
        <v>6</v>
      </c>
      <c r="AG252" s="646">
        <v>4</v>
      </c>
      <c r="AH252" s="687">
        <v>1</v>
      </c>
      <c r="AI252" s="646">
        <v>0</v>
      </c>
      <c r="AJ252" s="687">
        <v>3</v>
      </c>
      <c r="AK252" s="646">
        <v>1</v>
      </c>
      <c r="AL252" s="687">
        <v>1</v>
      </c>
      <c r="AM252" s="458">
        <v>0</v>
      </c>
      <c r="AN252" s="459">
        <v>0</v>
      </c>
      <c r="AO252" s="716">
        <v>82</v>
      </c>
      <c r="AP252" s="460">
        <v>80</v>
      </c>
      <c r="AQ252" s="646">
        <v>25</v>
      </c>
      <c r="AR252" s="461">
        <v>0</v>
      </c>
      <c r="AS252" s="447"/>
      <c r="AT252" s="462">
        <v>2</v>
      </c>
      <c r="AU252" s="463">
        <v>1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139</v>
      </c>
      <c r="E253" s="465">
        <f t="shared" si="210"/>
        <v>63</v>
      </c>
      <c r="F253" s="147">
        <f t="shared" si="211"/>
        <v>76</v>
      </c>
      <c r="G253" s="466">
        <v>9</v>
      </c>
      <c r="H253" s="467">
        <v>4</v>
      </c>
      <c r="I253" s="468">
        <v>0</v>
      </c>
      <c r="J253" s="467">
        <v>0</v>
      </c>
      <c r="K253" s="468">
        <v>0</v>
      </c>
      <c r="L253" s="467">
        <v>0</v>
      </c>
      <c r="M253" s="468">
        <v>0</v>
      </c>
      <c r="N253" s="467">
        <v>2</v>
      </c>
      <c r="O253" s="468">
        <v>2</v>
      </c>
      <c r="P253" s="467">
        <v>0</v>
      </c>
      <c r="Q253" s="468">
        <v>3</v>
      </c>
      <c r="R253" s="467">
        <v>0</v>
      </c>
      <c r="S253" s="468">
        <v>1</v>
      </c>
      <c r="T253" s="469">
        <v>2</v>
      </c>
      <c r="U253" s="468">
        <v>6</v>
      </c>
      <c r="V253" s="469">
        <v>5</v>
      </c>
      <c r="W253" s="468">
        <v>14</v>
      </c>
      <c r="X253" s="469">
        <v>13</v>
      </c>
      <c r="Y253" s="468">
        <v>6</v>
      </c>
      <c r="Z253" s="469">
        <v>6</v>
      </c>
      <c r="AA253" s="468">
        <v>10</v>
      </c>
      <c r="AB253" s="469">
        <v>16</v>
      </c>
      <c r="AC253" s="468">
        <v>3</v>
      </c>
      <c r="AD253" s="469">
        <v>7</v>
      </c>
      <c r="AE253" s="468">
        <v>1</v>
      </c>
      <c r="AF253" s="469">
        <v>11</v>
      </c>
      <c r="AG253" s="468">
        <v>7</v>
      </c>
      <c r="AH253" s="469">
        <v>3</v>
      </c>
      <c r="AI253" s="468">
        <v>1</v>
      </c>
      <c r="AJ253" s="469">
        <v>6</v>
      </c>
      <c r="AK253" s="468">
        <v>0</v>
      </c>
      <c r="AL253" s="469">
        <v>1</v>
      </c>
      <c r="AM253" s="470">
        <v>0</v>
      </c>
      <c r="AN253" s="471">
        <v>0</v>
      </c>
      <c r="AO253" s="446"/>
      <c r="AP253" s="447"/>
      <c r="AQ253" s="461">
        <v>17</v>
      </c>
      <c r="AR253" s="468">
        <v>0</v>
      </c>
      <c r="AS253" s="447"/>
      <c r="AT253" s="466">
        <v>3</v>
      </c>
      <c r="AU253" s="469">
        <v>1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97</v>
      </c>
      <c r="E254" s="465">
        <f t="shared" si="210"/>
        <v>41</v>
      </c>
      <c r="F254" s="147">
        <f t="shared" si="211"/>
        <v>56</v>
      </c>
      <c r="G254" s="466">
        <v>7</v>
      </c>
      <c r="H254" s="467">
        <v>3</v>
      </c>
      <c r="I254" s="468">
        <v>1</v>
      </c>
      <c r="J254" s="467">
        <v>0</v>
      </c>
      <c r="K254" s="468">
        <v>1</v>
      </c>
      <c r="L254" s="467">
        <v>0</v>
      </c>
      <c r="M254" s="468">
        <v>0</v>
      </c>
      <c r="N254" s="467">
        <v>1</v>
      </c>
      <c r="O254" s="468">
        <v>1</v>
      </c>
      <c r="P254" s="467">
        <v>1</v>
      </c>
      <c r="Q254" s="468">
        <v>1</v>
      </c>
      <c r="R254" s="467">
        <v>1</v>
      </c>
      <c r="S254" s="468">
        <v>4</v>
      </c>
      <c r="T254" s="469">
        <v>1</v>
      </c>
      <c r="U254" s="468">
        <v>2</v>
      </c>
      <c r="V254" s="469">
        <v>5</v>
      </c>
      <c r="W254" s="468">
        <v>10</v>
      </c>
      <c r="X254" s="469">
        <v>13</v>
      </c>
      <c r="Y254" s="468">
        <v>3</v>
      </c>
      <c r="Z254" s="469">
        <v>7</v>
      </c>
      <c r="AA254" s="468">
        <v>2</v>
      </c>
      <c r="AB254" s="469">
        <v>9</v>
      </c>
      <c r="AC254" s="468">
        <v>2</v>
      </c>
      <c r="AD254" s="469">
        <v>5</v>
      </c>
      <c r="AE254" s="468">
        <v>3</v>
      </c>
      <c r="AF254" s="469">
        <v>5</v>
      </c>
      <c r="AG254" s="468">
        <v>3</v>
      </c>
      <c r="AH254" s="469">
        <v>1</v>
      </c>
      <c r="AI254" s="468">
        <v>0</v>
      </c>
      <c r="AJ254" s="469">
        <v>3</v>
      </c>
      <c r="AK254" s="468">
        <v>1</v>
      </c>
      <c r="AL254" s="469">
        <v>1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2</v>
      </c>
      <c r="AU254" s="469">
        <v>0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78</v>
      </c>
      <c r="E255" s="465">
        <f t="shared" si="210"/>
        <v>38</v>
      </c>
      <c r="F255" s="147">
        <f t="shared" si="211"/>
        <v>40</v>
      </c>
      <c r="G255" s="473">
        <v>9</v>
      </c>
      <c r="H255" s="474">
        <v>5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1</v>
      </c>
      <c r="P255" s="474">
        <v>1</v>
      </c>
      <c r="Q255" s="475">
        <v>2</v>
      </c>
      <c r="R255" s="474">
        <v>0</v>
      </c>
      <c r="S255" s="475">
        <v>1</v>
      </c>
      <c r="T255" s="476">
        <v>1</v>
      </c>
      <c r="U255" s="475">
        <v>3</v>
      </c>
      <c r="V255" s="476">
        <v>3</v>
      </c>
      <c r="W255" s="475">
        <v>7</v>
      </c>
      <c r="X255" s="476">
        <v>3</v>
      </c>
      <c r="Y255" s="475">
        <v>3</v>
      </c>
      <c r="Z255" s="476">
        <v>6</v>
      </c>
      <c r="AA255" s="475">
        <v>3</v>
      </c>
      <c r="AB255" s="476">
        <v>9</v>
      </c>
      <c r="AC255" s="475">
        <v>0</v>
      </c>
      <c r="AD255" s="476">
        <v>4</v>
      </c>
      <c r="AE255" s="475">
        <v>5</v>
      </c>
      <c r="AF255" s="476">
        <v>4</v>
      </c>
      <c r="AG255" s="475">
        <v>4</v>
      </c>
      <c r="AH255" s="476">
        <v>2</v>
      </c>
      <c r="AI255" s="475">
        <v>0</v>
      </c>
      <c r="AJ255" s="476">
        <v>2</v>
      </c>
      <c r="AK255" s="475">
        <v>0</v>
      </c>
      <c r="AL255" s="476">
        <v>0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2</v>
      </c>
      <c r="AU255" s="476">
        <v>2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8</v>
      </c>
      <c r="E256" s="465">
        <f t="shared" si="210"/>
        <v>4</v>
      </c>
      <c r="F256" s="147">
        <f t="shared" si="211"/>
        <v>4</v>
      </c>
      <c r="G256" s="473">
        <v>1</v>
      </c>
      <c r="H256" s="474">
        <v>0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2</v>
      </c>
      <c r="V256" s="476">
        <v>0</v>
      </c>
      <c r="W256" s="475">
        <v>1</v>
      </c>
      <c r="X256" s="476">
        <v>0</v>
      </c>
      <c r="Y256" s="475">
        <v>0</v>
      </c>
      <c r="Z256" s="476">
        <v>0</v>
      </c>
      <c r="AA256" s="475">
        <v>0</v>
      </c>
      <c r="AB256" s="476">
        <v>3</v>
      </c>
      <c r="AC256" s="475">
        <v>0</v>
      </c>
      <c r="AD256" s="476">
        <v>0</v>
      </c>
      <c r="AE256" s="475">
        <v>0</v>
      </c>
      <c r="AF256" s="476">
        <v>0</v>
      </c>
      <c r="AG256" s="475">
        <v>0</v>
      </c>
      <c r="AH256" s="476">
        <v>0</v>
      </c>
      <c r="AI256" s="475">
        <v>0</v>
      </c>
      <c r="AJ256" s="476">
        <v>1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0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322" t="s">
        <v>101</v>
      </c>
      <c r="B258" s="1325" t="s">
        <v>296</v>
      </c>
      <c r="C258" s="1325"/>
      <c r="D258" s="712">
        <f t="shared" si="209"/>
        <v>58</v>
      </c>
      <c r="E258" s="139">
        <f>SUM(O258+Q258+S258+U258+W258+Y258+AA258+AC258+AE258+AG258+AI258+AK258)</f>
        <v>22</v>
      </c>
      <c r="F258" s="661">
        <f>SUM(P258+R258+T258+V258+X258+Z258+AB258+AD258+AF258+AH258+AJ258+AL258)</f>
        <v>36</v>
      </c>
      <c r="G258" s="703"/>
      <c r="H258" s="683"/>
      <c r="I258" s="703"/>
      <c r="J258" s="683"/>
      <c r="K258" s="703"/>
      <c r="L258" s="683"/>
      <c r="M258" s="703"/>
      <c r="N258" s="683"/>
      <c r="O258" s="646">
        <v>0</v>
      </c>
      <c r="P258" s="443">
        <v>0</v>
      </c>
      <c r="Q258" s="646">
        <v>0</v>
      </c>
      <c r="R258" s="443">
        <v>0</v>
      </c>
      <c r="S258" s="646">
        <v>0</v>
      </c>
      <c r="T258" s="687">
        <v>0</v>
      </c>
      <c r="U258" s="646">
        <v>7</v>
      </c>
      <c r="V258" s="687">
        <v>5</v>
      </c>
      <c r="W258" s="646">
        <v>4</v>
      </c>
      <c r="X258" s="687">
        <v>1</v>
      </c>
      <c r="Y258" s="646">
        <v>1</v>
      </c>
      <c r="Z258" s="687">
        <v>3</v>
      </c>
      <c r="AA258" s="646">
        <v>3</v>
      </c>
      <c r="AB258" s="687">
        <v>8</v>
      </c>
      <c r="AC258" s="646">
        <v>2</v>
      </c>
      <c r="AD258" s="687">
        <v>4</v>
      </c>
      <c r="AE258" s="646">
        <v>2</v>
      </c>
      <c r="AF258" s="687">
        <v>10</v>
      </c>
      <c r="AG258" s="646">
        <v>0</v>
      </c>
      <c r="AH258" s="687">
        <v>1</v>
      </c>
      <c r="AI258" s="646">
        <v>3</v>
      </c>
      <c r="AJ258" s="687">
        <v>3</v>
      </c>
      <c r="AK258" s="646">
        <v>0</v>
      </c>
      <c r="AL258" s="687">
        <v>1</v>
      </c>
      <c r="AM258" s="458">
        <v>0</v>
      </c>
      <c r="AN258" s="459">
        <v>0</v>
      </c>
      <c r="AO258" s="716">
        <v>58</v>
      </c>
      <c r="AP258" s="460">
        <v>44</v>
      </c>
      <c r="AQ258" s="646">
        <v>10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91</v>
      </c>
      <c r="E259" s="465">
        <f>SUM(O259+Q259+S259+U259+W259+Y259+AA259+AC259+AE259+AG259+AI259+AK259)</f>
        <v>30</v>
      </c>
      <c r="F259" s="147">
        <f>SUM(N259+P259+R259+T259+V259+X259+Z259+AB259+AD259+AF259+AH259+AJ259+AL259)</f>
        <v>61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11</v>
      </c>
      <c r="V259" s="469">
        <v>8</v>
      </c>
      <c r="W259" s="468">
        <v>6</v>
      </c>
      <c r="X259" s="469">
        <v>7</v>
      </c>
      <c r="Y259" s="468">
        <v>2</v>
      </c>
      <c r="Z259" s="469">
        <v>5</v>
      </c>
      <c r="AA259" s="468">
        <v>4</v>
      </c>
      <c r="AB259" s="469">
        <v>16</v>
      </c>
      <c r="AC259" s="468">
        <v>4</v>
      </c>
      <c r="AD259" s="469">
        <v>9</v>
      </c>
      <c r="AE259" s="468">
        <v>1</v>
      </c>
      <c r="AF259" s="469">
        <v>10</v>
      </c>
      <c r="AG259" s="468">
        <v>0</v>
      </c>
      <c r="AH259" s="469">
        <v>3</v>
      </c>
      <c r="AI259" s="468">
        <v>2</v>
      </c>
      <c r="AJ259" s="469">
        <v>1</v>
      </c>
      <c r="AK259" s="468">
        <v>0</v>
      </c>
      <c r="AL259" s="469">
        <v>2</v>
      </c>
      <c r="AM259" s="470">
        <v>1</v>
      </c>
      <c r="AN259" s="471">
        <v>0</v>
      </c>
      <c r="AO259" s="446"/>
      <c r="AP259" s="447"/>
      <c r="AQ259" s="461">
        <v>16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45</v>
      </c>
      <c r="E260" s="465">
        <f>SUM(M260+O260+Q260+S260+U260+W260+Y260+AA260+AC260+AE260+AG260+AI260+AK260)</f>
        <v>17</v>
      </c>
      <c r="F260" s="147">
        <f>SUM(N260+P260+R260+T260+V260+X260+Z260+AB260+AD260+AF260+AH260+AJ260+AL260)</f>
        <v>28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6</v>
      </c>
      <c r="V260" s="469">
        <v>6</v>
      </c>
      <c r="W260" s="468">
        <v>3</v>
      </c>
      <c r="X260" s="469">
        <v>1</v>
      </c>
      <c r="Y260" s="468">
        <v>1</v>
      </c>
      <c r="Z260" s="469">
        <v>2</v>
      </c>
      <c r="AA260" s="468">
        <v>2</v>
      </c>
      <c r="AB260" s="469">
        <v>7</v>
      </c>
      <c r="AC260" s="468">
        <v>0</v>
      </c>
      <c r="AD260" s="469">
        <v>2</v>
      </c>
      <c r="AE260" s="468">
        <v>2</v>
      </c>
      <c r="AF260" s="469">
        <v>8</v>
      </c>
      <c r="AG260" s="468">
        <v>0</v>
      </c>
      <c r="AH260" s="469">
        <v>1</v>
      </c>
      <c r="AI260" s="468">
        <v>3</v>
      </c>
      <c r="AJ260" s="469">
        <v>0</v>
      </c>
      <c r="AK260" s="468">
        <v>0</v>
      </c>
      <c r="AL260" s="469">
        <v>1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38</v>
      </c>
      <c r="E261" s="465">
        <f>SUM(M261+O261+Q261+S261+U261+W261+Y261+AA261+AC261+AE261+AG261+AI261+AK261)</f>
        <v>14</v>
      </c>
      <c r="F261" s="147">
        <f>SUM(N261+P261+R261+T261+V261+X261+Z261+AB261+AD261+AF261+AH261+AJ261+AL261)</f>
        <v>24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5</v>
      </c>
      <c r="V261" s="476">
        <v>2</v>
      </c>
      <c r="W261" s="475">
        <v>4</v>
      </c>
      <c r="X261" s="476">
        <v>2</v>
      </c>
      <c r="Y261" s="475">
        <v>0</v>
      </c>
      <c r="Z261" s="476">
        <v>4</v>
      </c>
      <c r="AA261" s="475">
        <v>3</v>
      </c>
      <c r="AB261" s="476">
        <v>6</v>
      </c>
      <c r="AC261" s="475">
        <v>2</v>
      </c>
      <c r="AD261" s="476">
        <v>3</v>
      </c>
      <c r="AE261" s="475">
        <v>0</v>
      </c>
      <c r="AF261" s="476">
        <v>4</v>
      </c>
      <c r="AG261" s="475">
        <v>0</v>
      </c>
      <c r="AH261" s="476">
        <v>2</v>
      </c>
      <c r="AI261" s="475">
        <v>0</v>
      </c>
      <c r="AJ261" s="476">
        <v>0</v>
      </c>
      <c r="AK261" s="475">
        <v>0</v>
      </c>
      <c r="AL261" s="476">
        <v>1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6</v>
      </c>
      <c r="E262" s="465">
        <f>SUM(M262+O262+Q262+S262+U262+W262+Y262+AA262+AC262+AE262+AG262+AI262+AK262)</f>
        <v>2</v>
      </c>
      <c r="F262" s="147">
        <f>SUM(N262+P262+R262+T262+V262+X262+Z262+AB262+AD262+AF262+AH262+AJ262+AL262)</f>
        <v>4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0</v>
      </c>
      <c r="W262" s="475">
        <v>0</v>
      </c>
      <c r="X262" s="476">
        <v>1</v>
      </c>
      <c r="Y262" s="475">
        <v>1</v>
      </c>
      <c r="Z262" s="476">
        <v>0</v>
      </c>
      <c r="AA262" s="475">
        <v>0</v>
      </c>
      <c r="AB262" s="476">
        <v>1</v>
      </c>
      <c r="AC262" s="475">
        <v>1</v>
      </c>
      <c r="AD262" s="476">
        <v>1</v>
      </c>
      <c r="AE262" s="475">
        <v>0</v>
      </c>
      <c r="AF262" s="476">
        <v>1</v>
      </c>
      <c r="AG262" s="475">
        <v>0</v>
      </c>
      <c r="AH262" s="476">
        <v>0</v>
      </c>
      <c r="AI262" s="475">
        <v>0</v>
      </c>
      <c r="AJ262" s="476">
        <v>0</v>
      </c>
      <c r="AK262" s="475">
        <v>0</v>
      </c>
      <c r="AL262" s="476">
        <v>0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322" t="s">
        <v>106</v>
      </c>
      <c r="B264" s="1325" t="s">
        <v>296</v>
      </c>
      <c r="C264" s="1325"/>
      <c r="D264" s="712">
        <f t="shared" si="209"/>
        <v>25</v>
      </c>
      <c r="E264" s="484">
        <f t="shared" si="210"/>
        <v>16</v>
      </c>
      <c r="F264" s="485">
        <f t="shared" si="211"/>
        <v>9</v>
      </c>
      <c r="G264" s="646">
        <v>0</v>
      </c>
      <c r="H264" s="443">
        <v>0</v>
      </c>
      <c r="I264" s="646">
        <v>0</v>
      </c>
      <c r="J264" s="443">
        <v>2</v>
      </c>
      <c r="K264" s="646">
        <v>0</v>
      </c>
      <c r="L264" s="443">
        <v>0</v>
      </c>
      <c r="M264" s="646">
        <v>0</v>
      </c>
      <c r="N264" s="443">
        <v>3</v>
      </c>
      <c r="O264" s="646">
        <v>2</v>
      </c>
      <c r="P264" s="443">
        <v>1</v>
      </c>
      <c r="Q264" s="646">
        <v>2</v>
      </c>
      <c r="R264" s="443">
        <v>1</v>
      </c>
      <c r="S264" s="646">
        <v>4</v>
      </c>
      <c r="T264" s="443">
        <v>0</v>
      </c>
      <c r="U264" s="646">
        <v>5</v>
      </c>
      <c r="V264" s="443">
        <v>2</v>
      </c>
      <c r="W264" s="646">
        <v>2</v>
      </c>
      <c r="X264" s="443">
        <v>0</v>
      </c>
      <c r="Y264" s="646">
        <v>1</v>
      </c>
      <c r="Z264" s="443">
        <v>0</v>
      </c>
      <c r="AA264" s="646">
        <v>0</v>
      </c>
      <c r="AB264" s="443">
        <v>0</v>
      </c>
      <c r="AC264" s="646">
        <v>0</v>
      </c>
      <c r="AD264" s="443">
        <v>0</v>
      </c>
      <c r="AE264" s="646">
        <v>0</v>
      </c>
      <c r="AF264" s="443">
        <v>0</v>
      </c>
      <c r="AG264" s="646">
        <v>0</v>
      </c>
      <c r="AH264" s="443">
        <v>0</v>
      </c>
      <c r="AI264" s="646">
        <v>0</v>
      </c>
      <c r="AJ264" s="443">
        <v>0</v>
      </c>
      <c r="AK264" s="646">
        <v>0</v>
      </c>
      <c r="AL264" s="443">
        <v>0</v>
      </c>
      <c r="AM264" s="717">
        <v>0</v>
      </c>
      <c r="AN264" s="646">
        <v>0</v>
      </c>
      <c r="AO264" s="716">
        <v>15</v>
      </c>
      <c r="AP264" s="460">
        <v>14</v>
      </c>
      <c r="AQ264" s="646">
        <v>0</v>
      </c>
      <c r="AR264" s="461">
        <v>0</v>
      </c>
      <c r="AS264" s="461">
        <v>5</v>
      </c>
      <c r="AT264" s="462">
        <v>8</v>
      </c>
      <c r="AU264" s="463">
        <v>0</v>
      </c>
      <c r="AV264" s="447"/>
      <c r="AW264" s="462">
        <v>0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93</v>
      </c>
      <c r="E265" s="465">
        <f t="shared" si="210"/>
        <v>54</v>
      </c>
      <c r="F265" s="486">
        <f t="shared" si="211"/>
        <v>39</v>
      </c>
      <c r="G265" s="468">
        <v>0</v>
      </c>
      <c r="H265" s="467">
        <v>0</v>
      </c>
      <c r="I265" s="468">
        <v>1</v>
      </c>
      <c r="J265" s="467">
        <v>3</v>
      </c>
      <c r="K265" s="468">
        <v>1</v>
      </c>
      <c r="L265" s="467">
        <v>3</v>
      </c>
      <c r="M265" s="468">
        <v>3</v>
      </c>
      <c r="N265" s="467">
        <v>7</v>
      </c>
      <c r="O265" s="468">
        <v>11</v>
      </c>
      <c r="P265" s="467">
        <v>4</v>
      </c>
      <c r="Q265" s="468">
        <v>12</v>
      </c>
      <c r="R265" s="467">
        <v>5</v>
      </c>
      <c r="S265" s="468">
        <v>10</v>
      </c>
      <c r="T265" s="467">
        <v>10</v>
      </c>
      <c r="U265" s="468">
        <v>13</v>
      </c>
      <c r="V265" s="467">
        <v>6</v>
      </c>
      <c r="W265" s="468">
        <v>3</v>
      </c>
      <c r="X265" s="467">
        <v>0</v>
      </c>
      <c r="Y265" s="468">
        <v>0</v>
      </c>
      <c r="Z265" s="467">
        <v>0</v>
      </c>
      <c r="AA265" s="468">
        <v>0</v>
      </c>
      <c r="AB265" s="467">
        <v>1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17</v>
      </c>
      <c r="AR265" s="468">
        <v>0</v>
      </c>
      <c r="AS265" s="468">
        <v>41</v>
      </c>
      <c r="AT265" s="466">
        <v>23</v>
      </c>
      <c r="AU265" s="469">
        <v>0</v>
      </c>
      <c r="AV265" s="447"/>
      <c r="AW265" s="466">
        <v>1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9</v>
      </c>
      <c r="E266" s="465">
        <f t="shared" si="210"/>
        <v>6</v>
      </c>
      <c r="F266" s="486">
        <f t="shared" si="211"/>
        <v>3</v>
      </c>
      <c r="G266" s="468">
        <v>0</v>
      </c>
      <c r="H266" s="467">
        <v>0</v>
      </c>
      <c r="I266" s="468">
        <v>0</v>
      </c>
      <c r="J266" s="467">
        <v>0</v>
      </c>
      <c r="K266" s="468">
        <v>0</v>
      </c>
      <c r="L266" s="467">
        <v>0</v>
      </c>
      <c r="M266" s="468">
        <v>0</v>
      </c>
      <c r="N266" s="467">
        <v>1</v>
      </c>
      <c r="O266" s="468">
        <v>2</v>
      </c>
      <c r="P266" s="467">
        <v>1</v>
      </c>
      <c r="Q266" s="468">
        <v>0</v>
      </c>
      <c r="R266" s="467">
        <v>0</v>
      </c>
      <c r="S266" s="468">
        <v>0</v>
      </c>
      <c r="T266" s="467">
        <v>0</v>
      </c>
      <c r="U266" s="468">
        <v>3</v>
      </c>
      <c r="V266" s="467">
        <v>1</v>
      </c>
      <c r="W266" s="468">
        <v>0</v>
      </c>
      <c r="X266" s="467">
        <v>0</v>
      </c>
      <c r="Y266" s="468">
        <v>1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2</v>
      </c>
      <c r="AT266" s="466">
        <v>2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20</v>
      </c>
      <c r="E267" s="465">
        <f t="shared" si="210"/>
        <v>15</v>
      </c>
      <c r="F267" s="486">
        <f t="shared" si="211"/>
        <v>5</v>
      </c>
      <c r="G267" s="475">
        <v>0</v>
      </c>
      <c r="H267" s="474">
        <v>0</v>
      </c>
      <c r="I267" s="475">
        <v>0</v>
      </c>
      <c r="J267" s="474">
        <v>0</v>
      </c>
      <c r="K267" s="475">
        <v>0</v>
      </c>
      <c r="L267" s="474">
        <v>0</v>
      </c>
      <c r="M267" s="475">
        <v>2</v>
      </c>
      <c r="N267" s="474">
        <v>0</v>
      </c>
      <c r="O267" s="475">
        <v>1</v>
      </c>
      <c r="P267" s="474">
        <v>1</v>
      </c>
      <c r="Q267" s="475">
        <v>2</v>
      </c>
      <c r="R267" s="474">
        <v>1</v>
      </c>
      <c r="S267" s="475">
        <v>2</v>
      </c>
      <c r="T267" s="474">
        <v>1</v>
      </c>
      <c r="U267" s="475">
        <v>5</v>
      </c>
      <c r="V267" s="474">
        <v>2</v>
      </c>
      <c r="W267" s="475">
        <v>3</v>
      </c>
      <c r="X267" s="474">
        <v>0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5</v>
      </c>
      <c r="AT267" s="473">
        <v>4</v>
      </c>
      <c r="AU267" s="476">
        <v>0</v>
      </c>
      <c r="AV267" s="469">
        <v>0</v>
      </c>
      <c r="AW267" s="473">
        <v>0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5</v>
      </c>
      <c r="E268" s="465">
        <f t="shared" si="210"/>
        <v>4</v>
      </c>
      <c r="F268" s="147">
        <f t="shared" si="211"/>
        <v>1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1</v>
      </c>
      <c r="S268" s="475">
        <v>1</v>
      </c>
      <c r="T268" s="474">
        <v>0</v>
      </c>
      <c r="U268" s="475">
        <v>2</v>
      </c>
      <c r="V268" s="474">
        <v>0</v>
      </c>
      <c r="W268" s="475">
        <v>1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2</v>
      </c>
      <c r="AT268" s="473">
        <v>1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322" t="s">
        <v>302</v>
      </c>
      <c r="B270" s="1325" t="s">
        <v>296</v>
      </c>
      <c r="C270" s="1325"/>
      <c r="D270" s="712">
        <f t="shared" si="209"/>
        <v>21</v>
      </c>
      <c r="E270" s="139">
        <f>SUM(G270++I270+K270+M270+O270+Q270+S270+U270+W270+Y270+AA270+AC270+AE270+AG270+AI270+AK270)</f>
        <v>11</v>
      </c>
      <c r="F270" s="661">
        <f t="shared" si="211"/>
        <v>10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1</v>
      </c>
      <c r="S270" s="461">
        <v>0</v>
      </c>
      <c r="T270" s="463">
        <v>0</v>
      </c>
      <c r="U270" s="461">
        <v>11</v>
      </c>
      <c r="V270" s="463">
        <v>8</v>
      </c>
      <c r="W270" s="646">
        <v>0</v>
      </c>
      <c r="X270" s="687">
        <v>1</v>
      </c>
      <c r="Y270" s="646">
        <v>0</v>
      </c>
      <c r="Z270" s="687">
        <v>0</v>
      </c>
      <c r="AA270" s="646">
        <v>0</v>
      </c>
      <c r="AB270" s="687">
        <v>0</v>
      </c>
      <c r="AC270" s="646">
        <v>0</v>
      </c>
      <c r="AD270" s="687">
        <v>0</v>
      </c>
      <c r="AE270" s="646">
        <v>0</v>
      </c>
      <c r="AF270" s="687">
        <v>0</v>
      </c>
      <c r="AG270" s="646">
        <v>0</v>
      </c>
      <c r="AH270" s="687">
        <v>0</v>
      </c>
      <c r="AI270" s="646">
        <v>0</v>
      </c>
      <c r="AJ270" s="687">
        <v>0</v>
      </c>
      <c r="AK270" s="646">
        <v>0</v>
      </c>
      <c r="AL270" s="487">
        <v>0</v>
      </c>
      <c r="AM270" s="646">
        <v>0</v>
      </c>
      <c r="AN270" s="687">
        <v>0</v>
      </c>
      <c r="AO270" s="716">
        <v>21</v>
      </c>
      <c r="AP270" s="460">
        <v>21</v>
      </c>
      <c r="AQ270" s="646">
        <v>3</v>
      </c>
      <c r="AR270" s="461">
        <v>182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 xml:space="preserve"> * La variable Compra de Servicio no puede superar el Total Ambos Sexos.</v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 xml:space="preserve"> * La variable Compra de Servicio no puede superar el Total Ambos Sexos.</v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1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346</v>
      </c>
      <c r="E271" s="465">
        <f t="shared" si="210"/>
        <v>165</v>
      </c>
      <c r="F271" s="147">
        <f t="shared" si="211"/>
        <v>181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2</v>
      </c>
      <c r="T271" s="469">
        <v>0</v>
      </c>
      <c r="U271" s="468">
        <v>37</v>
      </c>
      <c r="V271" s="469">
        <v>47</v>
      </c>
      <c r="W271" s="468">
        <v>84</v>
      </c>
      <c r="X271" s="469">
        <v>91</v>
      </c>
      <c r="Y271" s="468">
        <v>36</v>
      </c>
      <c r="Z271" s="469">
        <v>30</v>
      </c>
      <c r="AA271" s="468">
        <v>6</v>
      </c>
      <c r="AB271" s="469">
        <v>12</v>
      </c>
      <c r="AC271" s="468">
        <v>0</v>
      </c>
      <c r="AD271" s="469">
        <v>1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24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13</v>
      </c>
      <c r="E272" s="465">
        <f t="shared" si="210"/>
        <v>10</v>
      </c>
      <c r="F272" s="147">
        <f t="shared" si="211"/>
        <v>3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6</v>
      </c>
      <c r="V272" s="469">
        <v>1</v>
      </c>
      <c r="W272" s="468">
        <v>4</v>
      </c>
      <c r="X272" s="469">
        <v>2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8</v>
      </c>
      <c r="E273" s="489">
        <f t="shared" si="210"/>
        <v>2</v>
      </c>
      <c r="F273" s="490">
        <f t="shared" si="211"/>
        <v>6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0</v>
      </c>
      <c r="X273" s="476">
        <v>4</v>
      </c>
      <c r="Y273" s="475">
        <v>2</v>
      </c>
      <c r="Z273" s="476">
        <v>1</v>
      </c>
      <c r="AA273" s="475">
        <v>0</v>
      </c>
      <c r="AB273" s="476">
        <v>1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8</v>
      </c>
      <c r="E274" s="465">
        <f t="shared" si="210"/>
        <v>6</v>
      </c>
      <c r="F274" s="486">
        <f t="shared" si="211"/>
        <v>2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1</v>
      </c>
      <c r="X274" s="476">
        <v>1</v>
      </c>
      <c r="Y274" s="475">
        <v>3</v>
      </c>
      <c r="Z274" s="476">
        <v>1</v>
      </c>
      <c r="AA274" s="475">
        <v>2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1</v>
      </c>
      <c r="E275" s="109">
        <f t="shared" si="210"/>
        <v>0</v>
      </c>
      <c r="F275" s="492">
        <f t="shared" si="211"/>
        <v>1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0</v>
      </c>
      <c r="W275" s="453">
        <v>0</v>
      </c>
      <c r="X275" s="454">
        <v>0</v>
      </c>
      <c r="Y275" s="453">
        <v>0</v>
      </c>
      <c r="Z275" s="454">
        <v>1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326" t="s">
        <v>303</v>
      </c>
      <c r="B276" s="1325" t="s">
        <v>296</v>
      </c>
      <c r="C276" s="1325"/>
      <c r="D276" s="712">
        <f t="shared" si="209"/>
        <v>23</v>
      </c>
      <c r="E276" s="139">
        <f t="shared" si="210"/>
        <v>13</v>
      </c>
      <c r="F276" s="140">
        <f t="shared" si="211"/>
        <v>10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2</v>
      </c>
      <c r="O276" s="461">
        <v>0</v>
      </c>
      <c r="P276" s="460">
        <v>0</v>
      </c>
      <c r="Q276" s="461">
        <v>0</v>
      </c>
      <c r="R276" s="460">
        <v>0</v>
      </c>
      <c r="S276" s="461">
        <v>2</v>
      </c>
      <c r="T276" s="463">
        <v>4</v>
      </c>
      <c r="U276" s="461">
        <v>9</v>
      </c>
      <c r="V276" s="463">
        <v>4</v>
      </c>
      <c r="W276" s="461">
        <v>2</v>
      </c>
      <c r="X276" s="463">
        <v>0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687">
        <v>0</v>
      </c>
      <c r="AG276" s="646">
        <v>0</v>
      </c>
      <c r="AH276" s="687">
        <v>0</v>
      </c>
      <c r="AI276" s="646">
        <v>0</v>
      </c>
      <c r="AJ276" s="687">
        <v>0</v>
      </c>
      <c r="AK276" s="646">
        <v>0</v>
      </c>
      <c r="AL276" s="487">
        <v>0</v>
      </c>
      <c r="AM276" s="646">
        <v>0</v>
      </c>
      <c r="AN276" s="687">
        <v>0</v>
      </c>
      <c r="AO276" s="716">
        <v>23</v>
      </c>
      <c r="AP276" s="460">
        <v>23</v>
      </c>
      <c r="AQ276" s="646">
        <v>0</v>
      </c>
      <c r="AR276" s="461">
        <v>154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 xml:space="preserve"> * La variable Compra de Servicio no puede superar el Total Ambos Sexos.</v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 xml:space="preserve"> * La variable Compra de Servicio no puede superar el Total Ambos Sexos.</v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1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48</v>
      </c>
      <c r="E277" s="489">
        <f t="shared" si="210"/>
        <v>25</v>
      </c>
      <c r="F277" s="494">
        <f t="shared" si="211"/>
        <v>23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1</v>
      </c>
      <c r="R277" s="467">
        <v>0</v>
      </c>
      <c r="S277" s="468">
        <v>1</v>
      </c>
      <c r="T277" s="469">
        <v>1</v>
      </c>
      <c r="U277" s="468">
        <v>15</v>
      </c>
      <c r="V277" s="469">
        <v>14</v>
      </c>
      <c r="W277" s="468">
        <v>8</v>
      </c>
      <c r="X277" s="469">
        <v>8</v>
      </c>
      <c r="Y277" s="468">
        <v>0</v>
      </c>
      <c r="Z277" s="469">
        <v>0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13</v>
      </c>
      <c r="E278" s="465">
        <f t="shared" si="210"/>
        <v>7</v>
      </c>
      <c r="F278" s="486">
        <f t="shared" si="211"/>
        <v>6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1</v>
      </c>
      <c r="T278" s="469">
        <v>1</v>
      </c>
      <c r="U278" s="468">
        <v>4</v>
      </c>
      <c r="V278" s="469">
        <v>1</v>
      </c>
      <c r="W278" s="468">
        <v>2</v>
      </c>
      <c r="X278" s="469">
        <v>4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0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/>
      </c>
      <c r="CA278" s="87"/>
      <c r="CB278" s="87"/>
      <c r="CC278" s="87"/>
      <c r="CD278" s="87"/>
      <c r="CE278" s="87"/>
      <c r="CF278" s="23" t="str">
        <f t="shared" si="215"/>
        <v/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0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2</v>
      </c>
      <c r="E279" s="465">
        <f t="shared" si="210"/>
        <v>1</v>
      </c>
      <c r="F279" s="486">
        <f t="shared" si="211"/>
        <v>1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1</v>
      </c>
      <c r="V279" s="476">
        <v>1</v>
      </c>
      <c r="W279" s="468">
        <v>0</v>
      </c>
      <c r="X279" s="469">
        <v>0</v>
      </c>
      <c r="Y279" s="468">
        <v>0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322" t="s">
        <v>108</v>
      </c>
      <c r="B282" s="1325" t="s">
        <v>296</v>
      </c>
      <c r="C282" s="1325"/>
      <c r="D282" s="501">
        <f t="shared" si="209"/>
        <v>20</v>
      </c>
      <c r="E282" s="484">
        <f t="shared" si="210"/>
        <v>7</v>
      </c>
      <c r="F282" s="502">
        <f t="shared" si="211"/>
        <v>13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0</v>
      </c>
      <c r="V282" s="463">
        <v>0</v>
      </c>
      <c r="W282" s="461">
        <v>2</v>
      </c>
      <c r="X282" s="463">
        <v>1</v>
      </c>
      <c r="Y282" s="461">
        <v>0</v>
      </c>
      <c r="Z282" s="463">
        <v>0</v>
      </c>
      <c r="AA282" s="461">
        <v>0</v>
      </c>
      <c r="AB282" s="463">
        <v>0</v>
      </c>
      <c r="AC282" s="461">
        <v>1</v>
      </c>
      <c r="AD282" s="463">
        <v>3</v>
      </c>
      <c r="AE282" s="461">
        <v>1</v>
      </c>
      <c r="AF282" s="463">
        <v>5</v>
      </c>
      <c r="AG282" s="461">
        <v>2</v>
      </c>
      <c r="AH282" s="463">
        <v>2</v>
      </c>
      <c r="AI282" s="461">
        <v>1</v>
      </c>
      <c r="AJ282" s="463">
        <v>1</v>
      </c>
      <c r="AK282" s="461">
        <v>0</v>
      </c>
      <c r="AL282" s="463">
        <v>1</v>
      </c>
      <c r="AM282" s="458">
        <v>0</v>
      </c>
      <c r="AN282" s="459">
        <v>0</v>
      </c>
      <c r="AO282" s="462">
        <v>16</v>
      </c>
      <c r="AP282" s="460">
        <v>16</v>
      </c>
      <c r="AQ282" s="646">
        <v>6</v>
      </c>
      <c r="AR282" s="461">
        <v>0</v>
      </c>
      <c r="AS282" s="447"/>
      <c r="AT282" s="462">
        <v>0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148</v>
      </c>
      <c r="E283" s="465">
        <f t="shared" si="210"/>
        <v>47</v>
      </c>
      <c r="F283" s="486">
        <f t="shared" si="211"/>
        <v>101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1</v>
      </c>
      <c r="V283" s="469">
        <v>3</v>
      </c>
      <c r="W283" s="468">
        <v>5</v>
      </c>
      <c r="X283" s="469">
        <v>6</v>
      </c>
      <c r="Y283" s="468">
        <v>1</v>
      </c>
      <c r="Z283" s="469">
        <v>2</v>
      </c>
      <c r="AA283" s="468">
        <v>2</v>
      </c>
      <c r="AB283" s="469">
        <v>4</v>
      </c>
      <c r="AC283" s="468">
        <v>6</v>
      </c>
      <c r="AD283" s="469">
        <v>23</v>
      </c>
      <c r="AE283" s="468">
        <v>13</v>
      </c>
      <c r="AF283" s="469">
        <v>30</v>
      </c>
      <c r="AG283" s="468">
        <v>8</v>
      </c>
      <c r="AH283" s="469">
        <v>13</v>
      </c>
      <c r="AI283" s="468">
        <v>8</v>
      </c>
      <c r="AJ283" s="469">
        <v>18</v>
      </c>
      <c r="AK283" s="468">
        <v>3</v>
      </c>
      <c r="AL283" s="469">
        <v>2</v>
      </c>
      <c r="AM283" s="470">
        <v>1</v>
      </c>
      <c r="AN283" s="471">
        <v>0</v>
      </c>
      <c r="AO283" s="446"/>
      <c r="AP283" s="447"/>
      <c r="AQ283" s="461">
        <v>35</v>
      </c>
      <c r="AR283" s="468">
        <v>0</v>
      </c>
      <c r="AS283" s="447"/>
      <c r="AT283" s="466">
        <v>3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20</v>
      </c>
      <c r="E284" s="465">
        <f t="shared" si="210"/>
        <v>7</v>
      </c>
      <c r="F284" s="486">
        <f t="shared" si="211"/>
        <v>13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0</v>
      </c>
      <c r="V284" s="469">
        <v>0</v>
      </c>
      <c r="W284" s="468">
        <v>2</v>
      </c>
      <c r="X284" s="469">
        <v>1</v>
      </c>
      <c r="Y284" s="468">
        <v>0</v>
      </c>
      <c r="Z284" s="469">
        <v>0</v>
      </c>
      <c r="AA284" s="468">
        <v>0</v>
      </c>
      <c r="AB284" s="469">
        <v>0</v>
      </c>
      <c r="AC284" s="468">
        <v>1</v>
      </c>
      <c r="AD284" s="469">
        <v>3</v>
      </c>
      <c r="AE284" s="468">
        <v>1</v>
      </c>
      <c r="AF284" s="469">
        <v>5</v>
      </c>
      <c r="AG284" s="468">
        <v>2</v>
      </c>
      <c r="AH284" s="469">
        <v>2</v>
      </c>
      <c r="AI284" s="468">
        <v>1</v>
      </c>
      <c r="AJ284" s="469">
        <v>1</v>
      </c>
      <c r="AK284" s="468">
        <v>0</v>
      </c>
      <c r="AL284" s="469">
        <v>1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0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45</v>
      </c>
      <c r="E285" s="489">
        <f t="shared" si="210"/>
        <v>15</v>
      </c>
      <c r="F285" s="494">
        <f>SUM(H285++J285+L285+N285+P285+R285+T285+V285+X285+Z285+AB285+AD285+AF285+AH285+AJ285+AL285)</f>
        <v>30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1</v>
      </c>
      <c r="V285" s="476">
        <v>3</v>
      </c>
      <c r="W285" s="475">
        <v>2</v>
      </c>
      <c r="X285" s="476">
        <v>2</v>
      </c>
      <c r="Y285" s="475">
        <v>1</v>
      </c>
      <c r="Z285" s="476">
        <v>0</v>
      </c>
      <c r="AA285" s="475">
        <v>0</v>
      </c>
      <c r="AB285" s="476">
        <v>1</v>
      </c>
      <c r="AC285" s="475">
        <v>0</v>
      </c>
      <c r="AD285" s="476">
        <v>5</v>
      </c>
      <c r="AE285" s="475">
        <v>4</v>
      </c>
      <c r="AF285" s="476">
        <v>9</v>
      </c>
      <c r="AG285" s="475">
        <v>2</v>
      </c>
      <c r="AH285" s="476">
        <v>3</v>
      </c>
      <c r="AI285" s="475">
        <v>5</v>
      </c>
      <c r="AJ285" s="476">
        <v>6</v>
      </c>
      <c r="AK285" s="475">
        <v>0</v>
      </c>
      <c r="AL285" s="476">
        <v>1</v>
      </c>
      <c r="AM285" s="477">
        <v>0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2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29</v>
      </c>
      <c r="E286" s="465">
        <f t="shared" si="210"/>
        <v>6</v>
      </c>
      <c r="F286" s="486">
        <f t="shared" si="211"/>
        <v>23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1</v>
      </c>
      <c r="X286" s="476">
        <v>0</v>
      </c>
      <c r="Y286" s="475">
        <v>0</v>
      </c>
      <c r="Z286" s="476">
        <v>0</v>
      </c>
      <c r="AA286" s="475">
        <v>0</v>
      </c>
      <c r="AB286" s="476">
        <v>0</v>
      </c>
      <c r="AC286" s="475">
        <v>0</v>
      </c>
      <c r="AD286" s="476">
        <v>4</v>
      </c>
      <c r="AE286" s="475">
        <v>2</v>
      </c>
      <c r="AF286" s="476">
        <v>8</v>
      </c>
      <c r="AG286" s="475">
        <v>2</v>
      </c>
      <c r="AH286" s="476">
        <v>4</v>
      </c>
      <c r="AI286" s="475">
        <v>1</v>
      </c>
      <c r="AJ286" s="476">
        <v>2</v>
      </c>
      <c r="AK286" s="475">
        <v>0</v>
      </c>
      <c r="AL286" s="476">
        <v>5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1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322" t="s">
        <v>304</v>
      </c>
      <c r="B288" s="1325" t="s">
        <v>296</v>
      </c>
      <c r="C288" s="1325"/>
      <c r="D288" s="712">
        <f t="shared" si="209"/>
        <v>10</v>
      </c>
      <c r="E288" s="139">
        <f>SUM(W288+Y288+AA288+AC288+AE288+AG288+AI288+AK288)</f>
        <v>2</v>
      </c>
      <c r="F288" s="661">
        <f>SUM(X288+Z288+AB288+AD288+AF288+AH288+AJ288+AL288)</f>
        <v>8</v>
      </c>
      <c r="G288" s="719"/>
      <c r="H288" s="504"/>
      <c r="I288" s="648"/>
      <c r="J288" s="504"/>
      <c r="K288" s="720"/>
      <c r="L288" s="449"/>
      <c r="M288" s="649"/>
      <c r="N288" s="449"/>
      <c r="O288" s="648"/>
      <c r="P288" s="504"/>
      <c r="Q288" s="648"/>
      <c r="R288" s="504"/>
      <c r="S288" s="720"/>
      <c r="T288" s="449"/>
      <c r="U288" s="649"/>
      <c r="V288" s="449"/>
      <c r="W288" s="646">
        <v>0</v>
      </c>
      <c r="X288" s="687">
        <v>0</v>
      </c>
      <c r="Y288" s="646">
        <v>1</v>
      </c>
      <c r="Z288" s="687">
        <v>1</v>
      </c>
      <c r="AA288" s="646">
        <v>0</v>
      </c>
      <c r="AB288" s="687">
        <v>0</v>
      </c>
      <c r="AC288" s="646">
        <v>0</v>
      </c>
      <c r="AD288" s="687">
        <v>1</v>
      </c>
      <c r="AE288" s="646">
        <v>0</v>
      </c>
      <c r="AF288" s="687">
        <v>2</v>
      </c>
      <c r="AG288" s="646">
        <v>0</v>
      </c>
      <c r="AH288" s="687">
        <v>1</v>
      </c>
      <c r="AI288" s="646">
        <v>0</v>
      </c>
      <c r="AJ288" s="687">
        <v>2</v>
      </c>
      <c r="AK288" s="646">
        <v>1</v>
      </c>
      <c r="AL288" s="687">
        <v>1</v>
      </c>
      <c r="AM288" s="458">
        <v>0</v>
      </c>
      <c r="AN288" s="459">
        <v>0</v>
      </c>
      <c r="AO288" s="716">
        <v>10</v>
      </c>
      <c r="AP288" s="460">
        <v>2</v>
      </c>
      <c r="AQ288" s="646">
        <v>7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47</v>
      </c>
      <c r="E289" s="465">
        <f t="shared" ref="E289:F293" si="234">SUM(W289+Y289+AA289+AC289+AE289+AG289+AI289+AK289)</f>
        <v>13</v>
      </c>
      <c r="F289" s="486">
        <f t="shared" si="234"/>
        <v>34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4</v>
      </c>
      <c r="X289" s="469">
        <v>3</v>
      </c>
      <c r="Y289" s="468">
        <v>1</v>
      </c>
      <c r="Z289" s="469">
        <v>1</v>
      </c>
      <c r="AA289" s="468">
        <v>1</v>
      </c>
      <c r="AB289" s="469">
        <v>3</v>
      </c>
      <c r="AC289" s="468">
        <v>1</v>
      </c>
      <c r="AD289" s="469">
        <v>11</v>
      </c>
      <c r="AE289" s="468">
        <v>4</v>
      </c>
      <c r="AF289" s="469">
        <v>12</v>
      </c>
      <c r="AG289" s="468">
        <v>2</v>
      </c>
      <c r="AH289" s="469">
        <v>2</v>
      </c>
      <c r="AI289" s="468">
        <v>0</v>
      </c>
      <c r="AJ289" s="469">
        <v>2</v>
      </c>
      <c r="AK289" s="468">
        <v>0</v>
      </c>
      <c r="AL289" s="469">
        <v>0</v>
      </c>
      <c r="AM289" s="470">
        <v>0</v>
      </c>
      <c r="AN289" s="471">
        <v>0</v>
      </c>
      <c r="AO289" s="446"/>
      <c r="AP289" s="447"/>
      <c r="AQ289" s="461">
        <v>4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6</v>
      </c>
      <c r="E290" s="465">
        <f t="shared" si="234"/>
        <v>2</v>
      </c>
      <c r="F290" s="486">
        <f t="shared" si="234"/>
        <v>4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0</v>
      </c>
      <c r="Y290" s="468">
        <v>1</v>
      </c>
      <c r="Z290" s="469">
        <v>0</v>
      </c>
      <c r="AA290" s="468">
        <v>0</v>
      </c>
      <c r="AB290" s="469">
        <v>0</v>
      </c>
      <c r="AC290" s="468">
        <v>0</v>
      </c>
      <c r="AD290" s="469">
        <v>0</v>
      </c>
      <c r="AE290" s="468">
        <v>0</v>
      </c>
      <c r="AF290" s="469">
        <v>1</v>
      </c>
      <c r="AG290" s="468">
        <v>0</v>
      </c>
      <c r="AH290" s="469">
        <v>0</v>
      </c>
      <c r="AI290" s="468">
        <v>0</v>
      </c>
      <c r="AJ290" s="469">
        <v>2</v>
      </c>
      <c r="AK290" s="468">
        <v>1</v>
      </c>
      <c r="AL290" s="469">
        <v>1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8</v>
      </c>
      <c r="E291" s="465">
        <f t="shared" si="234"/>
        <v>3</v>
      </c>
      <c r="F291" s="486">
        <f t="shared" si="234"/>
        <v>5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1</v>
      </c>
      <c r="X291" s="476">
        <v>1</v>
      </c>
      <c r="Y291" s="475">
        <v>1</v>
      </c>
      <c r="Z291" s="476">
        <v>0</v>
      </c>
      <c r="AA291" s="475">
        <v>0</v>
      </c>
      <c r="AB291" s="476">
        <v>0</v>
      </c>
      <c r="AC291" s="475">
        <v>0</v>
      </c>
      <c r="AD291" s="476">
        <v>2</v>
      </c>
      <c r="AE291" s="475">
        <v>1</v>
      </c>
      <c r="AF291" s="476">
        <v>1</v>
      </c>
      <c r="AG291" s="475">
        <v>0</v>
      </c>
      <c r="AH291" s="476">
        <v>1</v>
      </c>
      <c r="AI291" s="475">
        <v>0</v>
      </c>
      <c r="AJ291" s="476">
        <v>0</v>
      </c>
      <c r="AK291" s="475">
        <v>0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2</v>
      </c>
      <c r="E292" s="465">
        <f t="shared" si="234"/>
        <v>1</v>
      </c>
      <c r="F292" s="486">
        <f t="shared" si="234"/>
        <v>1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1</v>
      </c>
      <c r="X292" s="476">
        <v>0</v>
      </c>
      <c r="Y292" s="475">
        <v>0</v>
      </c>
      <c r="Z292" s="476">
        <v>1</v>
      </c>
      <c r="AA292" s="475">
        <v>0</v>
      </c>
      <c r="AB292" s="476">
        <v>0</v>
      </c>
      <c r="AC292" s="475">
        <v>0</v>
      </c>
      <c r="AD292" s="476">
        <v>0</v>
      </c>
      <c r="AE292" s="475">
        <v>0</v>
      </c>
      <c r="AF292" s="476">
        <v>0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0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322" t="s">
        <v>305</v>
      </c>
      <c r="B294" s="1325" t="s">
        <v>296</v>
      </c>
      <c r="C294" s="1325"/>
      <c r="D294" s="501">
        <f t="shared" si="209"/>
        <v>3</v>
      </c>
      <c r="E294" s="139">
        <f>SUM(O294+Q294+S294+U294+W294+Y294+AA294+AC294+AE294+AG294+AI294+AK294)</f>
        <v>1</v>
      </c>
      <c r="F294" s="661">
        <f>SUM(P294+R294+T294+V294+X294+Z294+AB294+AD294+AF294+AH294+AJ294+AL294)</f>
        <v>2</v>
      </c>
      <c r="G294" s="512"/>
      <c r="H294" s="513"/>
      <c r="I294" s="514"/>
      <c r="J294" s="513"/>
      <c r="K294" s="515"/>
      <c r="L294" s="516"/>
      <c r="M294" s="515"/>
      <c r="N294" s="516"/>
      <c r="O294" s="461"/>
      <c r="P294" s="460"/>
      <c r="Q294" s="461"/>
      <c r="R294" s="460"/>
      <c r="S294" s="461"/>
      <c r="T294" s="463"/>
      <c r="U294" s="461"/>
      <c r="V294" s="463"/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1</v>
      </c>
      <c r="AC294" s="461">
        <v>1</v>
      </c>
      <c r="AD294" s="463">
        <v>0</v>
      </c>
      <c r="AE294" s="461">
        <v>0</v>
      </c>
      <c r="AF294" s="463">
        <v>0</v>
      </c>
      <c r="AG294" s="461">
        <v>0</v>
      </c>
      <c r="AH294" s="463">
        <v>0</v>
      </c>
      <c r="AI294" s="461">
        <v>0</v>
      </c>
      <c r="AJ294" s="463">
        <v>1</v>
      </c>
      <c r="AK294" s="461">
        <v>0</v>
      </c>
      <c r="AL294" s="463">
        <v>0</v>
      </c>
      <c r="AM294" s="458">
        <v>0</v>
      </c>
      <c r="AN294" s="459">
        <v>0</v>
      </c>
      <c r="AO294" s="462">
        <v>3</v>
      </c>
      <c r="AP294" s="460">
        <v>3</v>
      </c>
      <c r="AQ294" s="646">
        <v>0</v>
      </c>
      <c r="AR294" s="461">
        <v>148</v>
      </c>
      <c r="AS294" s="447"/>
      <c r="AT294" s="462">
        <v>0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 xml:space="preserve"> * La variable Compra de Servicio no puede superar el Total Ambos Sexos.</v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 xml:space="preserve"> * La variable Compra de Servicio no puede superar el Total Ambos Sexos.</v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1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136</v>
      </c>
      <c r="E295" s="465">
        <f t="shared" ref="E295:F296" si="236">SUM(O295+Q295+S295+U295+W295+Y295+AA295+AC295+AE295+AG295+AI295+AK295)</f>
        <v>57</v>
      </c>
      <c r="F295" s="147">
        <f t="shared" si="236"/>
        <v>79</v>
      </c>
      <c r="G295" s="517"/>
      <c r="H295" s="506"/>
      <c r="I295" s="505"/>
      <c r="J295" s="506"/>
      <c r="K295" s="472"/>
      <c r="L295" s="447"/>
      <c r="M295" s="472"/>
      <c r="N295" s="447"/>
      <c r="O295" s="468"/>
      <c r="P295" s="467"/>
      <c r="Q295" s="468"/>
      <c r="R295" s="467"/>
      <c r="S295" s="468"/>
      <c r="T295" s="469"/>
      <c r="U295" s="468"/>
      <c r="V295" s="469"/>
      <c r="W295" s="468">
        <v>1</v>
      </c>
      <c r="X295" s="469">
        <v>0</v>
      </c>
      <c r="Y295" s="468">
        <v>0</v>
      </c>
      <c r="Z295" s="469">
        <v>0</v>
      </c>
      <c r="AA295" s="468">
        <v>0</v>
      </c>
      <c r="AB295" s="469">
        <v>3</v>
      </c>
      <c r="AC295" s="468">
        <v>0</v>
      </c>
      <c r="AD295" s="469">
        <v>2</v>
      </c>
      <c r="AE295" s="468">
        <v>2</v>
      </c>
      <c r="AF295" s="469">
        <v>12</v>
      </c>
      <c r="AG295" s="468">
        <v>6</v>
      </c>
      <c r="AH295" s="469">
        <v>11</v>
      </c>
      <c r="AI295" s="468">
        <v>30</v>
      </c>
      <c r="AJ295" s="469">
        <v>34</v>
      </c>
      <c r="AK295" s="468">
        <v>18</v>
      </c>
      <c r="AL295" s="469">
        <v>17</v>
      </c>
      <c r="AM295" s="470">
        <v>2</v>
      </c>
      <c r="AN295" s="471">
        <v>0</v>
      </c>
      <c r="AO295" s="446"/>
      <c r="AP295" s="447"/>
      <c r="AQ295" s="461">
        <v>16</v>
      </c>
      <c r="AR295" s="468">
        <v>0</v>
      </c>
      <c r="AS295" s="447"/>
      <c r="AT295" s="466">
        <v>25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6</v>
      </c>
      <c r="E296" s="465">
        <f t="shared" si="236"/>
        <v>3</v>
      </c>
      <c r="F296" s="147">
        <f t="shared" si="236"/>
        <v>3</v>
      </c>
      <c r="G296" s="517"/>
      <c r="H296" s="506"/>
      <c r="I296" s="505"/>
      <c r="J296" s="506"/>
      <c r="K296" s="472"/>
      <c r="L296" s="447"/>
      <c r="M296" s="472"/>
      <c r="N296" s="447"/>
      <c r="O296" s="468"/>
      <c r="P296" s="467"/>
      <c r="Q296" s="468"/>
      <c r="R296" s="467"/>
      <c r="S296" s="468"/>
      <c r="T296" s="469"/>
      <c r="U296" s="468"/>
      <c r="V296" s="469"/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1</v>
      </c>
      <c r="AD296" s="469">
        <v>0</v>
      </c>
      <c r="AE296" s="468">
        <v>0</v>
      </c>
      <c r="AF296" s="469">
        <v>0</v>
      </c>
      <c r="AG296" s="468">
        <v>0</v>
      </c>
      <c r="AH296" s="469">
        <v>0</v>
      </c>
      <c r="AI296" s="468">
        <v>1</v>
      </c>
      <c r="AJ296" s="469">
        <v>2</v>
      </c>
      <c r="AK296" s="468">
        <v>1</v>
      </c>
      <c r="AL296" s="469">
        <v>1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1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24</v>
      </c>
      <c r="E297" s="465">
        <f>SUM(O297+Q297+S297+U297+W297+Y297+AA297+AC297+AE297+AG297+AI297+AK297)</f>
        <v>11</v>
      </c>
      <c r="F297" s="147">
        <f>SUM(+P297+R297+T297+V297+X297+Z297+AB297+AD297+AF297+AH297+AJ297+AL297)</f>
        <v>13</v>
      </c>
      <c r="G297" s="518"/>
      <c r="H297" s="508"/>
      <c r="I297" s="507"/>
      <c r="J297" s="508"/>
      <c r="K297" s="446"/>
      <c r="L297" s="447"/>
      <c r="M297" s="446"/>
      <c r="N297" s="447"/>
      <c r="O297" s="475"/>
      <c r="P297" s="474"/>
      <c r="Q297" s="475"/>
      <c r="R297" s="474"/>
      <c r="S297" s="475"/>
      <c r="T297" s="476"/>
      <c r="U297" s="475"/>
      <c r="V297" s="476"/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1</v>
      </c>
      <c r="AC297" s="475">
        <v>0</v>
      </c>
      <c r="AD297" s="476">
        <v>0</v>
      </c>
      <c r="AE297" s="475">
        <v>1</v>
      </c>
      <c r="AF297" s="476">
        <v>4</v>
      </c>
      <c r="AG297" s="475">
        <v>2</v>
      </c>
      <c r="AH297" s="476">
        <v>3</v>
      </c>
      <c r="AI297" s="475">
        <v>4</v>
      </c>
      <c r="AJ297" s="476">
        <v>3</v>
      </c>
      <c r="AK297" s="475">
        <v>4</v>
      </c>
      <c r="AL297" s="476">
        <v>2</v>
      </c>
      <c r="AM297" s="477">
        <v>0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3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5</v>
      </c>
      <c r="E298" s="465">
        <f>SUM(O298+Q298+S298+U298+W298+Y298+AA298+AC298+AE298+AG298+AI298+AK298)</f>
        <v>3</v>
      </c>
      <c r="F298" s="147">
        <f>SUM(P298+R298+T298+V298+X298+Z298+AB298+AD298+AF298+AH298+AJ298+AL298)</f>
        <v>2</v>
      </c>
      <c r="G298" s="518"/>
      <c r="H298" s="508"/>
      <c r="I298" s="507"/>
      <c r="J298" s="508"/>
      <c r="K298" s="479"/>
      <c r="L298" s="480"/>
      <c r="M298" s="479"/>
      <c r="N298" s="480"/>
      <c r="O298" s="475"/>
      <c r="P298" s="474"/>
      <c r="Q298" s="475"/>
      <c r="R298" s="474"/>
      <c r="S298" s="475"/>
      <c r="T298" s="476"/>
      <c r="U298" s="475"/>
      <c r="V298" s="476"/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1</v>
      </c>
      <c r="AG298" s="475">
        <v>0</v>
      </c>
      <c r="AH298" s="476">
        <v>0</v>
      </c>
      <c r="AI298" s="475">
        <v>2</v>
      </c>
      <c r="AJ298" s="476">
        <v>0</v>
      </c>
      <c r="AK298" s="475">
        <v>1</v>
      </c>
      <c r="AL298" s="476">
        <v>1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2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/>
      <c r="P299" s="474"/>
      <c r="Q299" s="475"/>
      <c r="R299" s="474"/>
      <c r="S299" s="475"/>
      <c r="T299" s="476"/>
      <c r="U299" s="475"/>
      <c r="V299" s="476"/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326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661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646"/>
      <c r="AR300" s="461">
        <v>0</v>
      </c>
      <c r="AS300" s="447"/>
      <c r="AT300" s="462">
        <v>0</v>
      </c>
      <c r="AU300" s="463">
        <v>0</v>
      </c>
      <c r="AV300" s="447"/>
      <c r="AW300" s="462">
        <v>0</v>
      </c>
      <c r="AX300" s="463">
        <v>0</v>
      </c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>
        <v>0</v>
      </c>
      <c r="AS301" s="447"/>
      <c r="AT301" s="466">
        <v>0</v>
      </c>
      <c r="AU301" s="469">
        <v>0</v>
      </c>
      <c r="AV301" s="447"/>
      <c r="AW301" s="466">
        <v>0</v>
      </c>
      <c r="AX301" s="469">
        <v>0</v>
      </c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>
        <v>0</v>
      </c>
      <c r="AS302" s="447"/>
      <c r="AT302" s="466">
        <v>0</v>
      </c>
      <c r="AU302" s="469">
        <v>0</v>
      </c>
      <c r="AV302" s="447"/>
      <c r="AW302" s="466">
        <v>0</v>
      </c>
      <c r="AX302" s="469">
        <v>0</v>
      </c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>
        <v>0</v>
      </c>
      <c r="AS303" s="447"/>
      <c r="AT303" s="473">
        <v>0</v>
      </c>
      <c r="AU303" s="476">
        <v>0</v>
      </c>
      <c r="AV303" s="469"/>
      <c r="AW303" s="473">
        <v>0</v>
      </c>
      <c r="AX303" s="476">
        <v>0</v>
      </c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>
        <v>0</v>
      </c>
      <c r="AS304" s="480"/>
      <c r="AT304" s="473">
        <v>0</v>
      </c>
      <c r="AU304" s="476">
        <v>0</v>
      </c>
      <c r="AV304" s="480"/>
      <c r="AW304" s="473">
        <v>0</v>
      </c>
      <c r="AX304" s="476">
        <v>0</v>
      </c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>
        <v>0</v>
      </c>
      <c r="AS305" s="457"/>
      <c r="AT305" s="451">
        <v>0</v>
      </c>
      <c r="AU305" s="454">
        <v>0</v>
      </c>
      <c r="AV305" s="457"/>
      <c r="AW305" s="451">
        <v>0</v>
      </c>
      <c r="AX305" s="454">
        <v>0</v>
      </c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32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661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646"/>
      <c r="AR306" s="461">
        <v>0</v>
      </c>
      <c r="AS306" s="447"/>
      <c r="AT306" s="462">
        <v>0</v>
      </c>
      <c r="AU306" s="463">
        <v>0</v>
      </c>
      <c r="AV306" s="447"/>
      <c r="AW306" s="462">
        <v>0</v>
      </c>
      <c r="AX306" s="463">
        <v>0</v>
      </c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>
        <v>0</v>
      </c>
      <c r="AS307" s="447"/>
      <c r="AT307" s="466">
        <v>0</v>
      </c>
      <c r="AU307" s="469">
        <v>0</v>
      </c>
      <c r="AV307" s="447"/>
      <c r="AW307" s="466">
        <v>0</v>
      </c>
      <c r="AX307" s="469">
        <v>0</v>
      </c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>
        <v>0</v>
      </c>
      <c r="AS308" s="447"/>
      <c r="AT308" s="466">
        <v>0</v>
      </c>
      <c r="AU308" s="469">
        <v>0</v>
      </c>
      <c r="AV308" s="447"/>
      <c r="AW308" s="466">
        <v>0</v>
      </c>
      <c r="AX308" s="469">
        <v>0</v>
      </c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>
        <v>0</v>
      </c>
      <c r="AS309" s="447"/>
      <c r="AT309" s="473">
        <v>0</v>
      </c>
      <c r="AU309" s="476">
        <v>0</v>
      </c>
      <c r="AV309" s="469"/>
      <c r="AW309" s="473">
        <v>0</v>
      </c>
      <c r="AX309" s="476">
        <v>0</v>
      </c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>
        <v>0</v>
      </c>
      <c r="AS310" s="480"/>
      <c r="AT310" s="473">
        <v>0</v>
      </c>
      <c r="AU310" s="476">
        <v>0</v>
      </c>
      <c r="AV310" s="480"/>
      <c r="AW310" s="473">
        <v>0</v>
      </c>
      <c r="AX310" s="476">
        <v>0</v>
      </c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>
        <v>0</v>
      </c>
      <c r="AS311" s="457"/>
      <c r="AT311" s="451">
        <v>0</v>
      </c>
      <c r="AU311" s="454">
        <v>0</v>
      </c>
      <c r="AV311" s="457"/>
      <c r="AW311" s="451">
        <v>0</v>
      </c>
      <c r="AX311" s="454">
        <v>0</v>
      </c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09"/>
        <v>18</v>
      </c>
      <c r="E312" s="139">
        <f>SUM(G312++I312+K312+M312+O312+Q312+S312+U312+W312+Y312+AA312+AC312+AE312+AG312+AI312+AK312)</f>
        <v>10</v>
      </c>
      <c r="F312" s="661">
        <f>SUM(H312++J312+L312+N312+P312+R312+T312+V312+X312+Z312+AB312+AD312+AF312+AH312+AJ312+AL312)</f>
        <v>8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1</v>
      </c>
      <c r="V312" s="463">
        <v>1</v>
      </c>
      <c r="W312" s="461">
        <v>3</v>
      </c>
      <c r="X312" s="463">
        <v>0</v>
      </c>
      <c r="Y312" s="461">
        <v>0</v>
      </c>
      <c r="Z312" s="463">
        <v>0</v>
      </c>
      <c r="AA312" s="461">
        <v>1</v>
      </c>
      <c r="AB312" s="463">
        <v>0</v>
      </c>
      <c r="AC312" s="461">
        <v>0</v>
      </c>
      <c r="AD312" s="463">
        <v>0</v>
      </c>
      <c r="AE312" s="461">
        <v>1</v>
      </c>
      <c r="AF312" s="463">
        <v>2</v>
      </c>
      <c r="AG312" s="461">
        <v>0</v>
      </c>
      <c r="AH312" s="463">
        <v>1</v>
      </c>
      <c r="AI312" s="461">
        <v>2</v>
      </c>
      <c r="AJ312" s="463">
        <v>3</v>
      </c>
      <c r="AK312" s="461">
        <v>2</v>
      </c>
      <c r="AL312" s="463">
        <v>1</v>
      </c>
      <c r="AM312" s="458">
        <v>0</v>
      </c>
      <c r="AN312" s="459">
        <v>0</v>
      </c>
      <c r="AO312" s="462">
        <v>14</v>
      </c>
      <c r="AP312" s="460">
        <v>14</v>
      </c>
      <c r="AQ312" s="646">
        <v>3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38</v>
      </c>
      <c r="E313" s="465">
        <f t="shared" ref="E313:E323" si="242">SUM(G313++I313+K313+M313+O313+Q313+S313+U313+W313+Y313+AA313+AC313+AE313+AG313+AI313+AK313)</f>
        <v>13</v>
      </c>
      <c r="F313" s="147">
        <f t="shared" ref="F313:F329" si="243">SUM(H313++J313+L313+N313+P313+R313+T313+V313+X313+Z313+AB313+AD313+AF313+AH313+AJ313+AL313)</f>
        <v>25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0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2</v>
      </c>
      <c r="V313" s="469">
        <v>0</v>
      </c>
      <c r="W313" s="468">
        <v>1</v>
      </c>
      <c r="X313" s="469">
        <v>1</v>
      </c>
      <c r="Y313" s="468">
        <v>0</v>
      </c>
      <c r="Z313" s="469">
        <v>0</v>
      </c>
      <c r="AA313" s="468">
        <v>2</v>
      </c>
      <c r="AB313" s="469">
        <v>0</v>
      </c>
      <c r="AC313" s="468">
        <v>0</v>
      </c>
      <c r="AD313" s="469">
        <v>2</v>
      </c>
      <c r="AE313" s="468">
        <v>3</v>
      </c>
      <c r="AF313" s="469">
        <v>8</v>
      </c>
      <c r="AG313" s="468">
        <v>1</v>
      </c>
      <c r="AH313" s="469">
        <v>5</v>
      </c>
      <c r="AI313" s="468">
        <v>1</v>
      </c>
      <c r="AJ313" s="469">
        <v>7</v>
      </c>
      <c r="AK313" s="468">
        <v>3</v>
      </c>
      <c r="AL313" s="469">
        <v>2</v>
      </c>
      <c r="AM313" s="470">
        <v>0</v>
      </c>
      <c r="AN313" s="471">
        <v>0</v>
      </c>
      <c r="AO313" s="446"/>
      <c r="AP313" s="447"/>
      <c r="AQ313" s="461">
        <v>10</v>
      </c>
      <c r="AR313" s="468">
        <v>0</v>
      </c>
      <c r="AS313" s="447"/>
      <c r="AT313" s="466">
        <v>0</v>
      </c>
      <c r="AU313" s="469">
        <v>1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17</v>
      </c>
      <c r="E314" s="465">
        <f t="shared" si="242"/>
        <v>10</v>
      </c>
      <c r="F314" s="486">
        <f t="shared" si="243"/>
        <v>7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1</v>
      </c>
      <c r="V314" s="469">
        <v>1</v>
      </c>
      <c r="W314" s="468">
        <v>3</v>
      </c>
      <c r="X314" s="469">
        <v>0</v>
      </c>
      <c r="Y314" s="468">
        <v>0</v>
      </c>
      <c r="Z314" s="469">
        <v>0</v>
      </c>
      <c r="AA314" s="468">
        <v>1</v>
      </c>
      <c r="AB314" s="469">
        <v>0</v>
      </c>
      <c r="AC314" s="468">
        <v>0</v>
      </c>
      <c r="AD314" s="469">
        <v>0</v>
      </c>
      <c r="AE314" s="468">
        <v>1</v>
      </c>
      <c r="AF314" s="469">
        <v>2</v>
      </c>
      <c r="AG314" s="468">
        <v>0</v>
      </c>
      <c r="AH314" s="469">
        <v>1</v>
      </c>
      <c r="AI314" s="468">
        <v>2</v>
      </c>
      <c r="AJ314" s="469">
        <v>2</v>
      </c>
      <c r="AK314" s="468">
        <v>2</v>
      </c>
      <c r="AL314" s="469">
        <v>1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17</v>
      </c>
      <c r="E315" s="465">
        <f t="shared" si="242"/>
        <v>8</v>
      </c>
      <c r="F315" s="486">
        <f t="shared" si="243"/>
        <v>9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1</v>
      </c>
      <c r="V315" s="476">
        <v>1</v>
      </c>
      <c r="W315" s="475">
        <v>2</v>
      </c>
      <c r="X315" s="476">
        <v>0</v>
      </c>
      <c r="Y315" s="475">
        <v>0</v>
      </c>
      <c r="Z315" s="476">
        <v>0</v>
      </c>
      <c r="AA315" s="475">
        <v>2</v>
      </c>
      <c r="AB315" s="476">
        <v>0</v>
      </c>
      <c r="AC315" s="475">
        <v>0</v>
      </c>
      <c r="AD315" s="476">
        <v>0</v>
      </c>
      <c r="AE315" s="475">
        <v>1</v>
      </c>
      <c r="AF315" s="476">
        <v>4</v>
      </c>
      <c r="AG315" s="475">
        <v>0</v>
      </c>
      <c r="AH315" s="476">
        <v>2</v>
      </c>
      <c r="AI315" s="475">
        <v>1</v>
      </c>
      <c r="AJ315" s="476">
        <v>2</v>
      </c>
      <c r="AK315" s="475">
        <v>1</v>
      </c>
      <c r="AL315" s="476">
        <v>0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25</v>
      </c>
      <c r="E316" s="465">
        <f t="shared" si="242"/>
        <v>6</v>
      </c>
      <c r="F316" s="486">
        <f t="shared" si="243"/>
        <v>19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0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1</v>
      </c>
      <c r="V316" s="476">
        <v>0</v>
      </c>
      <c r="W316" s="475">
        <v>0</v>
      </c>
      <c r="X316" s="476">
        <v>1</v>
      </c>
      <c r="Y316" s="475">
        <v>0</v>
      </c>
      <c r="Z316" s="476">
        <v>0</v>
      </c>
      <c r="AA316" s="475">
        <v>1</v>
      </c>
      <c r="AB316" s="476">
        <v>0</v>
      </c>
      <c r="AC316" s="475">
        <v>0</v>
      </c>
      <c r="AD316" s="476">
        <v>2</v>
      </c>
      <c r="AE316" s="475">
        <v>1</v>
      </c>
      <c r="AF316" s="476">
        <v>6</v>
      </c>
      <c r="AG316" s="475">
        <v>1</v>
      </c>
      <c r="AH316" s="476">
        <v>4</v>
      </c>
      <c r="AI316" s="475">
        <v>0</v>
      </c>
      <c r="AJ316" s="476">
        <v>5</v>
      </c>
      <c r="AK316" s="475">
        <v>2</v>
      </c>
      <c r="AL316" s="476">
        <v>1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1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1</v>
      </c>
      <c r="E317" s="109">
        <f t="shared" si="242"/>
        <v>0</v>
      </c>
      <c r="F317" s="78">
        <f t="shared" si="243"/>
        <v>1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1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661">
        <f t="shared" si="243"/>
        <v>0</v>
      </c>
      <c r="G318" s="1123"/>
      <c r="H318" s="1124"/>
      <c r="I318" s="1125"/>
      <c r="J318" s="1124"/>
      <c r="K318" s="1125"/>
      <c r="L318" s="1124"/>
      <c r="M318" s="1125"/>
      <c r="N318" s="1124"/>
      <c r="O318" s="1125"/>
      <c r="P318" s="1124"/>
      <c r="Q318" s="1125"/>
      <c r="R318" s="1124"/>
      <c r="S318" s="1125"/>
      <c r="T318" s="1126"/>
      <c r="U318" s="1125"/>
      <c r="V318" s="1126"/>
      <c r="W318" s="1125"/>
      <c r="X318" s="1126"/>
      <c r="Y318" s="1125"/>
      <c r="Z318" s="1126"/>
      <c r="AA318" s="1125"/>
      <c r="AB318" s="1126"/>
      <c r="AC318" s="1125"/>
      <c r="AD318" s="1126"/>
      <c r="AE318" s="1125"/>
      <c r="AF318" s="1126"/>
      <c r="AG318" s="1125"/>
      <c r="AH318" s="1126"/>
      <c r="AI318" s="1125"/>
      <c r="AJ318" s="1126"/>
      <c r="AK318" s="1123"/>
      <c r="AL318" s="1127"/>
      <c r="AM318" s="1125"/>
      <c r="AN318" s="1128"/>
      <c r="AO318" s="1123"/>
      <c r="AP318" s="523"/>
      <c r="AQ318" s="646"/>
      <c r="AR318" s="646"/>
      <c r="AS318" s="447"/>
      <c r="AT318" s="716"/>
      <c r="AU318" s="687"/>
      <c r="AV318" s="447"/>
      <c r="AW318" s="716"/>
      <c r="AX318" s="687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1129"/>
      <c r="H319" s="1130"/>
      <c r="I319" s="1131"/>
      <c r="J319" s="1130"/>
      <c r="K319" s="1131"/>
      <c r="L319" s="1130"/>
      <c r="M319" s="1131"/>
      <c r="N319" s="1130"/>
      <c r="O319" s="1131"/>
      <c r="P319" s="1130"/>
      <c r="Q319" s="1131"/>
      <c r="R319" s="1130"/>
      <c r="S319" s="1131"/>
      <c r="T319" s="1132"/>
      <c r="U319" s="1131"/>
      <c r="V319" s="1132"/>
      <c r="W319" s="1131"/>
      <c r="X319" s="1132"/>
      <c r="Y319" s="1131"/>
      <c r="Z319" s="1132"/>
      <c r="AA319" s="1131"/>
      <c r="AB319" s="1132"/>
      <c r="AC319" s="1131"/>
      <c r="AD319" s="1132"/>
      <c r="AE319" s="1131"/>
      <c r="AF319" s="1132"/>
      <c r="AG319" s="1131"/>
      <c r="AH319" s="1132"/>
      <c r="AI319" s="1131"/>
      <c r="AJ319" s="1132"/>
      <c r="AK319" s="1129"/>
      <c r="AL319" s="1133"/>
      <c r="AM319" s="1131"/>
      <c r="AN319" s="1134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1129"/>
      <c r="H320" s="1130"/>
      <c r="I320" s="1131"/>
      <c r="J320" s="1130"/>
      <c r="K320" s="1131"/>
      <c r="L320" s="1130"/>
      <c r="M320" s="1131"/>
      <c r="N320" s="1130"/>
      <c r="O320" s="1131"/>
      <c r="P320" s="1130"/>
      <c r="Q320" s="1131"/>
      <c r="R320" s="1130"/>
      <c r="S320" s="1131"/>
      <c r="T320" s="1132"/>
      <c r="U320" s="1131"/>
      <c r="V320" s="1132"/>
      <c r="W320" s="1131"/>
      <c r="X320" s="1132"/>
      <c r="Y320" s="1131"/>
      <c r="Z320" s="1132"/>
      <c r="AA320" s="1131"/>
      <c r="AB320" s="1132"/>
      <c r="AC320" s="1131"/>
      <c r="AD320" s="1132"/>
      <c r="AE320" s="1131"/>
      <c r="AF320" s="1132"/>
      <c r="AG320" s="1131"/>
      <c r="AH320" s="1132"/>
      <c r="AI320" s="1131"/>
      <c r="AJ320" s="1132"/>
      <c r="AK320" s="1129"/>
      <c r="AL320" s="1133"/>
      <c r="AM320" s="1131"/>
      <c r="AN320" s="1134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1135"/>
      <c r="H321" s="1136"/>
      <c r="I321" s="1137"/>
      <c r="J321" s="1136"/>
      <c r="K321" s="1137"/>
      <c r="L321" s="1136"/>
      <c r="M321" s="1137"/>
      <c r="N321" s="1136"/>
      <c r="O321" s="1137"/>
      <c r="P321" s="1136"/>
      <c r="Q321" s="1137"/>
      <c r="R321" s="1136"/>
      <c r="S321" s="1137"/>
      <c r="T321" s="1136"/>
      <c r="U321" s="1137"/>
      <c r="V321" s="1136"/>
      <c r="W321" s="1137"/>
      <c r="X321" s="1136"/>
      <c r="Y321" s="1137"/>
      <c r="Z321" s="1136"/>
      <c r="AA321" s="1137"/>
      <c r="AB321" s="1136"/>
      <c r="AC321" s="1137"/>
      <c r="AD321" s="1136"/>
      <c r="AE321" s="1137"/>
      <c r="AF321" s="1136"/>
      <c r="AG321" s="1137"/>
      <c r="AH321" s="1136"/>
      <c r="AI321" s="1137"/>
      <c r="AJ321" s="1136"/>
      <c r="AK321" s="1135"/>
      <c r="AL321" s="1138"/>
      <c r="AM321" s="1139"/>
      <c r="AN321" s="1140"/>
      <c r="AO321" s="446"/>
      <c r="AP321" s="447"/>
      <c r="AQ321" s="472"/>
      <c r="AR321" s="1139"/>
      <c r="AS321" s="447"/>
      <c r="AT321" s="1141"/>
      <c r="AU321" s="1142"/>
      <c r="AV321" s="469"/>
      <c r="AW321" s="1141"/>
      <c r="AX321" s="1142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1135"/>
      <c r="H322" s="1136"/>
      <c r="I322" s="1137"/>
      <c r="J322" s="1136"/>
      <c r="K322" s="1137"/>
      <c r="L322" s="1136"/>
      <c r="M322" s="1137"/>
      <c r="N322" s="1136"/>
      <c r="O322" s="1137"/>
      <c r="P322" s="1136"/>
      <c r="Q322" s="1137"/>
      <c r="R322" s="1136"/>
      <c r="S322" s="1137"/>
      <c r="T322" s="1136"/>
      <c r="U322" s="1137"/>
      <c r="V322" s="1136"/>
      <c r="W322" s="1137"/>
      <c r="X322" s="1136"/>
      <c r="Y322" s="1137"/>
      <c r="Z322" s="1136"/>
      <c r="AA322" s="1137"/>
      <c r="AB322" s="1136"/>
      <c r="AC322" s="1137"/>
      <c r="AD322" s="1136"/>
      <c r="AE322" s="1137"/>
      <c r="AF322" s="1136"/>
      <c r="AG322" s="1137"/>
      <c r="AH322" s="1136"/>
      <c r="AI322" s="1137"/>
      <c r="AJ322" s="1136"/>
      <c r="AK322" s="1135"/>
      <c r="AL322" s="1138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1143"/>
      <c r="H323" s="1144"/>
      <c r="I323" s="1145"/>
      <c r="J323" s="1144"/>
      <c r="K323" s="1145"/>
      <c r="L323" s="1144"/>
      <c r="M323" s="1145"/>
      <c r="N323" s="1144"/>
      <c r="O323" s="1145"/>
      <c r="P323" s="1144"/>
      <c r="Q323" s="1145"/>
      <c r="R323" s="1144"/>
      <c r="S323" s="1143"/>
      <c r="T323" s="1144"/>
      <c r="U323" s="1143"/>
      <c r="V323" s="1144"/>
      <c r="W323" s="1143"/>
      <c r="X323" s="1144"/>
      <c r="Y323" s="1143"/>
      <c r="Z323" s="1144"/>
      <c r="AA323" s="1143"/>
      <c r="AB323" s="1144"/>
      <c r="AC323" s="1143"/>
      <c r="AD323" s="1144"/>
      <c r="AE323" s="1143"/>
      <c r="AF323" s="1144"/>
      <c r="AG323" s="1143"/>
      <c r="AH323" s="1144"/>
      <c r="AI323" s="1143"/>
      <c r="AJ323" s="1144"/>
      <c r="AK323" s="1143"/>
      <c r="AL323" s="1146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689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661">
        <f t="shared" si="243"/>
        <v>0</v>
      </c>
      <c r="G324" s="1123"/>
      <c r="H324" s="1124"/>
      <c r="I324" s="1125"/>
      <c r="J324" s="1124"/>
      <c r="K324" s="1125"/>
      <c r="L324" s="1124"/>
      <c r="M324" s="1125"/>
      <c r="N324" s="1124"/>
      <c r="O324" s="1125"/>
      <c r="P324" s="1124"/>
      <c r="Q324" s="1125"/>
      <c r="R324" s="1124"/>
      <c r="S324" s="1125"/>
      <c r="T324" s="1126"/>
      <c r="U324" s="1125"/>
      <c r="V324" s="1126"/>
      <c r="W324" s="1125"/>
      <c r="X324" s="1126"/>
      <c r="Y324" s="1125"/>
      <c r="Z324" s="1126"/>
      <c r="AA324" s="1125"/>
      <c r="AB324" s="1126"/>
      <c r="AC324" s="1125"/>
      <c r="AD324" s="1126"/>
      <c r="AE324" s="1125"/>
      <c r="AF324" s="1126"/>
      <c r="AG324" s="1125"/>
      <c r="AH324" s="1126"/>
      <c r="AI324" s="1125"/>
      <c r="AJ324" s="1126"/>
      <c r="AK324" s="1123"/>
      <c r="AL324" s="1127"/>
      <c r="AM324" s="1125"/>
      <c r="AN324" s="1124"/>
      <c r="AO324" s="461"/>
      <c r="AP324" s="443"/>
      <c r="AQ324" s="461"/>
      <c r="AR324" s="646"/>
      <c r="AS324" s="447"/>
      <c r="AT324" s="716"/>
      <c r="AU324" s="687"/>
      <c r="AV324" s="447"/>
      <c r="AW324" s="716"/>
      <c r="AX324" s="687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689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1129"/>
      <c r="H325" s="1130"/>
      <c r="I325" s="1131"/>
      <c r="J325" s="1130"/>
      <c r="K325" s="1131"/>
      <c r="L325" s="1130"/>
      <c r="M325" s="1131"/>
      <c r="N325" s="1130"/>
      <c r="O325" s="1131"/>
      <c r="P325" s="1130"/>
      <c r="Q325" s="1131"/>
      <c r="R325" s="1130"/>
      <c r="S325" s="1131"/>
      <c r="T325" s="1132"/>
      <c r="U325" s="1131"/>
      <c r="V325" s="1132"/>
      <c r="W325" s="1131"/>
      <c r="X325" s="1132"/>
      <c r="Y325" s="1131"/>
      <c r="Z325" s="1132"/>
      <c r="AA325" s="1131"/>
      <c r="AB325" s="1132"/>
      <c r="AC325" s="1131"/>
      <c r="AD325" s="1132"/>
      <c r="AE325" s="1131"/>
      <c r="AF325" s="1132"/>
      <c r="AG325" s="1131"/>
      <c r="AH325" s="1132"/>
      <c r="AI325" s="1131"/>
      <c r="AJ325" s="1132"/>
      <c r="AK325" s="1129"/>
      <c r="AL325" s="1133"/>
      <c r="AM325" s="1131"/>
      <c r="AN325" s="1130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689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1129"/>
      <c r="H326" s="1130"/>
      <c r="I326" s="1131"/>
      <c r="J326" s="1130"/>
      <c r="K326" s="1131"/>
      <c r="L326" s="1130"/>
      <c r="M326" s="1131"/>
      <c r="N326" s="1130"/>
      <c r="O326" s="1131"/>
      <c r="P326" s="1130"/>
      <c r="Q326" s="1131"/>
      <c r="R326" s="1130"/>
      <c r="S326" s="1131"/>
      <c r="T326" s="1132"/>
      <c r="U326" s="1131"/>
      <c r="V326" s="1132"/>
      <c r="W326" s="1131"/>
      <c r="X326" s="1132"/>
      <c r="Y326" s="1131"/>
      <c r="Z326" s="1132"/>
      <c r="AA326" s="1131"/>
      <c r="AB326" s="1132"/>
      <c r="AC326" s="1131"/>
      <c r="AD326" s="1132"/>
      <c r="AE326" s="1131"/>
      <c r="AF326" s="1132"/>
      <c r="AG326" s="1131"/>
      <c r="AH326" s="1132"/>
      <c r="AI326" s="1131"/>
      <c r="AJ326" s="1132"/>
      <c r="AK326" s="1129"/>
      <c r="AL326" s="1133"/>
      <c r="AM326" s="1131"/>
      <c r="AN326" s="1130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689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1135"/>
      <c r="H327" s="1136"/>
      <c r="I327" s="1137"/>
      <c r="J327" s="1136"/>
      <c r="K327" s="1137"/>
      <c r="L327" s="1136"/>
      <c r="M327" s="1137"/>
      <c r="N327" s="1136"/>
      <c r="O327" s="1137"/>
      <c r="P327" s="1136"/>
      <c r="Q327" s="1137"/>
      <c r="R327" s="1136"/>
      <c r="S327" s="1137"/>
      <c r="T327" s="1136"/>
      <c r="U327" s="1137"/>
      <c r="V327" s="1136"/>
      <c r="W327" s="1137"/>
      <c r="X327" s="1136"/>
      <c r="Y327" s="1137"/>
      <c r="Z327" s="1136"/>
      <c r="AA327" s="1137"/>
      <c r="AB327" s="1136"/>
      <c r="AC327" s="1137"/>
      <c r="AD327" s="1136"/>
      <c r="AE327" s="1137"/>
      <c r="AF327" s="1136"/>
      <c r="AG327" s="1137"/>
      <c r="AH327" s="1136"/>
      <c r="AI327" s="1137"/>
      <c r="AJ327" s="1136"/>
      <c r="AK327" s="1135"/>
      <c r="AL327" s="1138"/>
      <c r="AM327" s="1139"/>
      <c r="AN327" s="1147"/>
      <c r="AO327" s="475"/>
      <c r="AP327" s="474"/>
      <c r="AQ327" s="475"/>
      <c r="AR327" s="1139"/>
      <c r="AS327" s="447"/>
      <c r="AT327" s="1141"/>
      <c r="AU327" s="1142"/>
      <c r="AV327" s="469"/>
      <c r="AW327" s="1141"/>
      <c r="AX327" s="1142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689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1135"/>
      <c r="H328" s="1136"/>
      <c r="I328" s="1137"/>
      <c r="J328" s="1136"/>
      <c r="K328" s="1137"/>
      <c r="L328" s="1136"/>
      <c r="M328" s="1137"/>
      <c r="N328" s="1136"/>
      <c r="O328" s="1137"/>
      <c r="P328" s="1136"/>
      <c r="Q328" s="1137"/>
      <c r="R328" s="1136"/>
      <c r="S328" s="1137"/>
      <c r="T328" s="1136"/>
      <c r="U328" s="1137"/>
      <c r="V328" s="1136"/>
      <c r="W328" s="1137"/>
      <c r="X328" s="1136"/>
      <c r="Y328" s="1137"/>
      <c r="Z328" s="1136"/>
      <c r="AA328" s="1137"/>
      <c r="AB328" s="1136"/>
      <c r="AC328" s="1137"/>
      <c r="AD328" s="1136"/>
      <c r="AE328" s="1137"/>
      <c r="AF328" s="1136"/>
      <c r="AG328" s="1137"/>
      <c r="AH328" s="1136"/>
      <c r="AI328" s="1137"/>
      <c r="AJ328" s="1136"/>
      <c r="AK328" s="1135"/>
      <c r="AL328" s="1138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689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1143"/>
      <c r="H329" s="1144"/>
      <c r="I329" s="1145"/>
      <c r="J329" s="1144"/>
      <c r="K329" s="1145"/>
      <c r="L329" s="1144"/>
      <c r="M329" s="1145"/>
      <c r="N329" s="1144"/>
      <c r="O329" s="1145"/>
      <c r="P329" s="1144"/>
      <c r="Q329" s="1145"/>
      <c r="R329" s="1144"/>
      <c r="S329" s="1143"/>
      <c r="T329" s="1144"/>
      <c r="U329" s="1143"/>
      <c r="V329" s="1144"/>
      <c r="W329" s="1143"/>
      <c r="X329" s="1144"/>
      <c r="Y329" s="1143"/>
      <c r="Z329" s="1144"/>
      <c r="AA329" s="1143"/>
      <c r="AB329" s="1144"/>
      <c r="AC329" s="1143"/>
      <c r="AD329" s="1144"/>
      <c r="AE329" s="1143"/>
      <c r="AF329" s="1144"/>
      <c r="AG329" s="1143"/>
      <c r="AH329" s="1144"/>
      <c r="AI329" s="1143"/>
      <c r="AJ329" s="1144"/>
      <c r="AK329" s="1143"/>
      <c r="AL329" s="1146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286</v>
      </c>
      <c r="E330" s="529">
        <f>SUM(G330++I330+K330+M330+O330+Q330+S330+U330+W330+Y330+AA330+AC330+AE330+AG330+AI330+AK330)</f>
        <v>131</v>
      </c>
      <c r="F330" s="267">
        <f>SUM(H330++J330+L330+N330+P330+R330+T330+V330+X330+Z330+AB330+AD330+AF330+AH330+AJ330+AL330)</f>
        <v>155</v>
      </c>
      <c r="G330" s="712">
        <f>G252+G264+G270+G276+G282+G312+G318+G324</f>
        <v>9</v>
      </c>
      <c r="H330" s="343">
        <f t="shared" ref="H330:N334" si="264">H252+H258+H264+H270+H276+H282+H306+H312+H318+H324</f>
        <v>3</v>
      </c>
      <c r="I330" s="712">
        <f t="shared" si="264"/>
        <v>1</v>
      </c>
      <c r="J330" s="343">
        <f t="shared" si="264"/>
        <v>2</v>
      </c>
      <c r="K330" s="712">
        <f t="shared" si="264"/>
        <v>1</v>
      </c>
      <c r="L330" s="343">
        <f>L252+L258+L264+L270+L276+L282+L306+L312+L318+L324</f>
        <v>0</v>
      </c>
      <c r="M330" s="712">
        <f t="shared" si="264"/>
        <v>0</v>
      </c>
      <c r="N330" s="343">
        <f t="shared" si="264"/>
        <v>6</v>
      </c>
      <c r="O330" s="712">
        <f t="shared" ref="O330:V334" si="265">O252+O258+O264+O270+O276+O282+O294+O312+O318+O324</f>
        <v>4</v>
      </c>
      <c r="P330" s="650">
        <f t="shared" si="265"/>
        <v>2</v>
      </c>
      <c r="Q330" s="712">
        <f t="shared" si="265"/>
        <v>3</v>
      </c>
      <c r="R330" s="650">
        <f t="shared" si="265"/>
        <v>3</v>
      </c>
      <c r="S330" s="712">
        <f t="shared" si="265"/>
        <v>10</v>
      </c>
      <c r="T330" s="650">
        <f t="shared" si="265"/>
        <v>5</v>
      </c>
      <c r="U330" s="712">
        <f t="shared" si="265"/>
        <v>35</v>
      </c>
      <c r="V330" s="657">
        <f t="shared" si="265"/>
        <v>25</v>
      </c>
      <c r="W330" s="712">
        <f>W252+W258+W264+W270+W276+W282+W288+W294+W300+W306+W312+W318+W324</f>
        <v>23</v>
      </c>
      <c r="X330" s="650">
        <f t="shared" ref="X330:AN334" si="266">X252+X258+X264+X270+X276+X282+X288+X294+X300+X306+X312+X318+X324</f>
        <v>16</v>
      </c>
      <c r="Y330" s="712">
        <f>Y252+Y258+Y264+Y270+Y276+Y282+Y288+Y294+Y300+Y306+Y312+Y318+Y324</f>
        <v>6</v>
      </c>
      <c r="Z330" s="650">
        <f t="shared" si="266"/>
        <v>13</v>
      </c>
      <c r="AA330" s="712">
        <f t="shared" si="266"/>
        <v>7</v>
      </c>
      <c r="AB330" s="650">
        <f t="shared" si="266"/>
        <v>18</v>
      </c>
      <c r="AC330" s="712">
        <f t="shared" si="266"/>
        <v>6</v>
      </c>
      <c r="AD330" s="650">
        <f t="shared" si="266"/>
        <v>13</v>
      </c>
      <c r="AE330" s="712">
        <f t="shared" si="266"/>
        <v>10</v>
      </c>
      <c r="AF330" s="650">
        <f t="shared" si="266"/>
        <v>25</v>
      </c>
      <c r="AG330" s="712">
        <f t="shared" si="266"/>
        <v>6</v>
      </c>
      <c r="AH330" s="650">
        <f t="shared" si="266"/>
        <v>6</v>
      </c>
      <c r="AI330" s="712">
        <f t="shared" si="266"/>
        <v>6</v>
      </c>
      <c r="AJ330" s="650">
        <f t="shared" si="266"/>
        <v>13</v>
      </c>
      <c r="AK330" s="712">
        <f t="shared" si="266"/>
        <v>4</v>
      </c>
      <c r="AL330" s="530">
        <f t="shared" si="266"/>
        <v>5</v>
      </c>
      <c r="AM330" s="650">
        <f t="shared" si="266"/>
        <v>0</v>
      </c>
      <c r="AN330" s="650">
        <f t="shared" si="266"/>
        <v>0</v>
      </c>
      <c r="AO330" s="501">
        <f>SUM(AO252+AO258+AO264+AO270+AO276+AO282+AO288+AO294+AO300+AO306+AO312+AO318)</f>
        <v>242</v>
      </c>
      <c r="AP330" s="372">
        <f>SUM(AP252+AP258+AP264+AP270+AP276+AP282+AP288+AP294+AP300+AP306+AP312+AP318)</f>
        <v>217</v>
      </c>
      <c r="AQ330" s="343">
        <f t="shared" ref="AQ330:AR331" si="267">AQ252+AQ258+AQ264+AQ270+AQ276+AQ282+AQ288+AQ294+AQ300+AQ306+AQ312+AQ318+AQ324</f>
        <v>54</v>
      </c>
      <c r="AR330" s="343">
        <f t="shared" si="267"/>
        <v>484</v>
      </c>
      <c r="AS330" s="267">
        <f>SUM(AS264,AS276)</f>
        <v>5</v>
      </c>
      <c r="AT330" s="712">
        <f t="shared" ref="AT330:AX331" si="268">AT252+AT258+AT264+AT270+AT276+AT282+AT288+AT294+AT300+AT306+AT312+AT318+AT324</f>
        <v>10</v>
      </c>
      <c r="AU330" s="657">
        <f t="shared" si="268"/>
        <v>1</v>
      </c>
      <c r="AV330" s="658"/>
      <c r="AW330" s="712">
        <f t="shared" si="268"/>
        <v>0</v>
      </c>
      <c r="AX330" s="657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1086</v>
      </c>
      <c r="E331" s="531">
        <f t="shared" ref="E331:F335" si="270">SUM(G331++I331+K331+M331+O331+Q331+S331+U331+W331+Y331+AA331+AC331+AE331+AG331+AI331+AK331)</f>
        <v>467</v>
      </c>
      <c r="F331" s="532">
        <f t="shared" si="270"/>
        <v>619</v>
      </c>
      <c r="G331" s="464">
        <f>G253+G265+G271+G277+G283+G313+G319+G325</f>
        <v>9</v>
      </c>
      <c r="H331" s="533">
        <f t="shared" si="264"/>
        <v>4</v>
      </c>
      <c r="I331" s="464">
        <f t="shared" si="264"/>
        <v>1</v>
      </c>
      <c r="J331" s="533">
        <f t="shared" si="264"/>
        <v>3</v>
      </c>
      <c r="K331" s="464">
        <f>K253+K259+K265+K271+K277+K283+K307+K313+K319+K325</f>
        <v>1</v>
      </c>
      <c r="L331" s="533">
        <f t="shared" si="264"/>
        <v>3</v>
      </c>
      <c r="M331" s="464">
        <f t="shared" si="264"/>
        <v>3</v>
      </c>
      <c r="N331" s="533">
        <f t="shared" si="264"/>
        <v>9</v>
      </c>
      <c r="O331" s="501">
        <f>O253+O259+O265+O271+O277+O283+O295+O313+O319+O325</f>
        <v>13</v>
      </c>
      <c r="P331" s="343">
        <f t="shared" si="265"/>
        <v>4</v>
      </c>
      <c r="Q331" s="501">
        <f t="shared" si="265"/>
        <v>16</v>
      </c>
      <c r="R331" s="343">
        <f t="shared" si="265"/>
        <v>5</v>
      </c>
      <c r="S331" s="501">
        <f t="shared" si="265"/>
        <v>14</v>
      </c>
      <c r="T331" s="343">
        <f t="shared" si="265"/>
        <v>13</v>
      </c>
      <c r="U331" s="501">
        <f t="shared" si="265"/>
        <v>85</v>
      </c>
      <c r="V331" s="372">
        <f t="shared" si="265"/>
        <v>83</v>
      </c>
      <c r="W331" s="464">
        <f>W253+W259+W265+W271+W277+W283+W289+W295+W301+W307+W313+W319+W325</f>
        <v>126</v>
      </c>
      <c r="X331" s="533">
        <f t="shared" si="266"/>
        <v>129</v>
      </c>
      <c r="Y331" s="464">
        <f t="shared" si="266"/>
        <v>46</v>
      </c>
      <c r="Z331" s="533">
        <f t="shared" si="266"/>
        <v>44</v>
      </c>
      <c r="AA331" s="464">
        <f t="shared" si="266"/>
        <v>25</v>
      </c>
      <c r="AB331" s="533">
        <f t="shared" si="266"/>
        <v>55</v>
      </c>
      <c r="AC331" s="464">
        <f t="shared" si="266"/>
        <v>14</v>
      </c>
      <c r="AD331" s="533">
        <f t="shared" si="266"/>
        <v>55</v>
      </c>
      <c r="AE331" s="464">
        <f t="shared" si="266"/>
        <v>24</v>
      </c>
      <c r="AF331" s="533">
        <f t="shared" si="266"/>
        <v>83</v>
      </c>
      <c r="AG331" s="464">
        <f t="shared" si="266"/>
        <v>24</v>
      </c>
      <c r="AH331" s="533">
        <f t="shared" si="266"/>
        <v>37</v>
      </c>
      <c r="AI331" s="464">
        <f t="shared" si="266"/>
        <v>42</v>
      </c>
      <c r="AJ331" s="533">
        <f t="shared" si="266"/>
        <v>68</v>
      </c>
      <c r="AK331" s="464">
        <f t="shared" si="266"/>
        <v>24</v>
      </c>
      <c r="AL331" s="534">
        <f t="shared" si="266"/>
        <v>24</v>
      </c>
      <c r="AM331" s="533">
        <f t="shared" si="266"/>
        <v>4</v>
      </c>
      <c r="AN331" s="533">
        <f t="shared" si="266"/>
        <v>0</v>
      </c>
      <c r="AO331" s="535"/>
      <c r="AP331" s="536"/>
      <c r="AQ331" s="533">
        <f t="shared" si="267"/>
        <v>139</v>
      </c>
      <c r="AR331" s="533">
        <f t="shared" si="267"/>
        <v>0</v>
      </c>
      <c r="AS331" s="537">
        <f>SUM(AS277+ AS265)</f>
        <v>41</v>
      </c>
      <c r="AT331" s="464">
        <f t="shared" si="268"/>
        <v>54</v>
      </c>
      <c r="AU331" s="296">
        <f t="shared" si="268"/>
        <v>2</v>
      </c>
      <c r="AV331" s="351"/>
      <c r="AW331" s="464">
        <f t="shared" si="268"/>
        <v>1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226</v>
      </c>
      <c r="E332" s="531">
        <f t="shared" si="270"/>
        <v>103</v>
      </c>
      <c r="F332" s="532">
        <f t="shared" si="270"/>
        <v>123</v>
      </c>
      <c r="G332" s="464">
        <f>G254+G266+G272+G278+G284+G314+G320+G326</f>
        <v>7</v>
      </c>
      <c r="H332" s="533">
        <f t="shared" si="264"/>
        <v>3</v>
      </c>
      <c r="I332" s="464">
        <f t="shared" si="264"/>
        <v>1</v>
      </c>
      <c r="J332" s="533">
        <f t="shared" si="264"/>
        <v>0</v>
      </c>
      <c r="K332" s="464">
        <f t="shared" si="264"/>
        <v>1</v>
      </c>
      <c r="L332" s="533">
        <f t="shared" si="264"/>
        <v>0</v>
      </c>
      <c r="M332" s="464">
        <f t="shared" si="264"/>
        <v>0</v>
      </c>
      <c r="N332" s="533">
        <f t="shared" si="264"/>
        <v>2</v>
      </c>
      <c r="O332" s="501">
        <f t="shared" si="265"/>
        <v>3</v>
      </c>
      <c r="P332" s="343">
        <f t="shared" si="265"/>
        <v>2</v>
      </c>
      <c r="Q332" s="501">
        <f t="shared" si="265"/>
        <v>1</v>
      </c>
      <c r="R332" s="343">
        <f t="shared" si="265"/>
        <v>1</v>
      </c>
      <c r="S332" s="501">
        <f t="shared" si="265"/>
        <v>5</v>
      </c>
      <c r="T332" s="343">
        <f t="shared" si="265"/>
        <v>2</v>
      </c>
      <c r="U332" s="501">
        <f t="shared" si="265"/>
        <v>22</v>
      </c>
      <c r="V332" s="372">
        <f t="shared" si="265"/>
        <v>15</v>
      </c>
      <c r="W332" s="464">
        <f>W254+W260+W266+W272+W278+W284+W290+W296+W302+W308+W314+W320+W326</f>
        <v>24</v>
      </c>
      <c r="X332" s="533">
        <f t="shared" si="266"/>
        <v>21</v>
      </c>
      <c r="Y332" s="464">
        <f t="shared" si="266"/>
        <v>6</v>
      </c>
      <c r="Z332" s="533">
        <f t="shared" si="266"/>
        <v>9</v>
      </c>
      <c r="AA332" s="464">
        <f t="shared" si="266"/>
        <v>5</v>
      </c>
      <c r="AB332" s="533">
        <f t="shared" si="266"/>
        <v>16</v>
      </c>
      <c r="AC332" s="464">
        <f t="shared" si="266"/>
        <v>4</v>
      </c>
      <c r="AD332" s="533">
        <f t="shared" si="266"/>
        <v>10</v>
      </c>
      <c r="AE332" s="464">
        <f t="shared" si="266"/>
        <v>7</v>
      </c>
      <c r="AF332" s="533">
        <f t="shared" si="266"/>
        <v>21</v>
      </c>
      <c r="AG332" s="464">
        <f t="shared" si="266"/>
        <v>5</v>
      </c>
      <c r="AH332" s="533">
        <f t="shared" si="266"/>
        <v>5</v>
      </c>
      <c r="AI332" s="464">
        <f t="shared" si="266"/>
        <v>7</v>
      </c>
      <c r="AJ332" s="533">
        <f t="shared" si="266"/>
        <v>10</v>
      </c>
      <c r="AK332" s="464">
        <f t="shared" si="266"/>
        <v>5</v>
      </c>
      <c r="AL332" s="534">
        <f t="shared" si="266"/>
        <v>6</v>
      </c>
      <c r="AM332" s="533">
        <f t="shared" si="266"/>
        <v>0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0</v>
      </c>
      <c r="AS332" s="537">
        <f>SUM(AS266+AS278)</f>
        <v>2</v>
      </c>
      <c r="AT332" s="464">
        <f t="shared" ref="AT332:AX332" si="271">SUM(AT254+AT260+AT266+AT272+AT278+AT284+AT290+AT296+AT302+AT308+AT314+AT320+AT326)</f>
        <v>5</v>
      </c>
      <c r="AU332" s="296">
        <f t="shared" si="271"/>
        <v>0</v>
      </c>
      <c r="AV332" s="351"/>
      <c r="AW332" s="464">
        <f t="shared" si="271"/>
        <v>0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240</v>
      </c>
      <c r="E333" s="531">
        <f t="shared" si="270"/>
        <v>107</v>
      </c>
      <c r="F333" s="532">
        <f t="shared" si="270"/>
        <v>133</v>
      </c>
      <c r="G333" s="464">
        <f>G255+G267+G273+G279+G285+G315+G321+G327</f>
        <v>9</v>
      </c>
      <c r="H333" s="533">
        <f t="shared" si="264"/>
        <v>5</v>
      </c>
      <c r="I333" s="464">
        <f t="shared" si="264"/>
        <v>0</v>
      </c>
      <c r="J333" s="533">
        <f t="shared" si="264"/>
        <v>0</v>
      </c>
      <c r="K333" s="464">
        <f t="shared" si="264"/>
        <v>0</v>
      </c>
      <c r="L333" s="533">
        <f t="shared" si="264"/>
        <v>0</v>
      </c>
      <c r="M333" s="464">
        <f t="shared" si="264"/>
        <v>2</v>
      </c>
      <c r="N333" s="533">
        <f t="shared" si="264"/>
        <v>0</v>
      </c>
      <c r="O333" s="501">
        <f>O255+O261+O267+O273+O279+O285+O297+O315+O321+O327</f>
        <v>2</v>
      </c>
      <c r="P333" s="343">
        <f>P255+P261+P267+P273+P279+P285+P297+P315+P321+P327</f>
        <v>2</v>
      </c>
      <c r="Q333" s="501">
        <f t="shared" si="265"/>
        <v>4</v>
      </c>
      <c r="R333" s="343">
        <f t="shared" si="265"/>
        <v>1</v>
      </c>
      <c r="S333" s="501">
        <f t="shared" si="265"/>
        <v>3</v>
      </c>
      <c r="T333" s="343">
        <f t="shared" si="265"/>
        <v>2</v>
      </c>
      <c r="U333" s="501">
        <f t="shared" si="265"/>
        <v>16</v>
      </c>
      <c r="V333" s="372">
        <f t="shared" si="265"/>
        <v>12</v>
      </c>
      <c r="W333" s="464">
        <f>W255+W261+W267+W273+W279+W285+W291+W297+W303+W309+W315+W321+W327</f>
        <v>19</v>
      </c>
      <c r="X333" s="533">
        <f t="shared" si="266"/>
        <v>12</v>
      </c>
      <c r="Y333" s="464">
        <f t="shared" si="266"/>
        <v>7</v>
      </c>
      <c r="Z333" s="533">
        <f t="shared" si="266"/>
        <v>11</v>
      </c>
      <c r="AA333" s="464">
        <f t="shared" si="266"/>
        <v>8</v>
      </c>
      <c r="AB333" s="533">
        <f t="shared" si="266"/>
        <v>18</v>
      </c>
      <c r="AC333" s="464">
        <f t="shared" si="266"/>
        <v>2</v>
      </c>
      <c r="AD333" s="533">
        <f t="shared" si="266"/>
        <v>14</v>
      </c>
      <c r="AE333" s="464">
        <f t="shared" si="266"/>
        <v>12</v>
      </c>
      <c r="AF333" s="533">
        <f t="shared" si="266"/>
        <v>26</v>
      </c>
      <c r="AG333" s="464">
        <f t="shared" si="266"/>
        <v>8</v>
      </c>
      <c r="AH333" s="533">
        <f t="shared" si="266"/>
        <v>13</v>
      </c>
      <c r="AI333" s="464">
        <f t="shared" si="266"/>
        <v>10</v>
      </c>
      <c r="AJ333" s="533">
        <f t="shared" si="266"/>
        <v>13</v>
      </c>
      <c r="AK333" s="464">
        <f t="shared" si="266"/>
        <v>5</v>
      </c>
      <c r="AL333" s="534">
        <f t="shared" si="266"/>
        <v>4</v>
      </c>
      <c r="AM333" s="533">
        <f t="shared" si="266"/>
        <v>0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2</v>
      </c>
      <c r="AT333" s="464">
        <f t="shared" ref="AT333:AX333" si="272">AT255+AT261+AT267+AT273+AT279+AT285+AT291+AT297+AT303+AT309+AT315+AT321+AT327</f>
        <v>11</v>
      </c>
      <c r="AU333" s="296">
        <f t="shared" si="272"/>
        <v>2</v>
      </c>
      <c r="AV333" s="296">
        <f>AV255+AV261+AV267+AV273+AV279+AV285+AV291+AV297+AV303+AV309+AV315+AV321+AV327</f>
        <v>0</v>
      </c>
      <c r="AW333" s="464">
        <f t="shared" si="272"/>
        <v>0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88</v>
      </c>
      <c r="E334" s="531">
        <f t="shared" si="270"/>
        <v>32</v>
      </c>
      <c r="F334" s="532">
        <f t="shared" si="270"/>
        <v>56</v>
      </c>
      <c r="G334" s="464">
        <f>G256+G268+G274+G280+G286+G316+G322+G328</f>
        <v>1</v>
      </c>
      <c r="H334" s="533">
        <f t="shared" si="264"/>
        <v>0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0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0</v>
      </c>
      <c r="P334" s="343">
        <f t="shared" si="265"/>
        <v>0</v>
      </c>
      <c r="Q334" s="501">
        <f t="shared" si="265"/>
        <v>0</v>
      </c>
      <c r="R334" s="343">
        <f t="shared" si="265"/>
        <v>1</v>
      </c>
      <c r="S334" s="501">
        <f t="shared" si="265"/>
        <v>1</v>
      </c>
      <c r="T334" s="343">
        <f t="shared" si="265"/>
        <v>0</v>
      </c>
      <c r="U334" s="501">
        <f t="shared" si="265"/>
        <v>5</v>
      </c>
      <c r="V334" s="372">
        <f t="shared" si="265"/>
        <v>0</v>
      </c>
      <c r="W334" s="464">
        <f>W256+W262+W268+W274+W280+W286+W292+W298+W304+W310+W316+W322+W328</f>
        <v>5</v>
      </c>
      <c r="X334" s="533">
        <f t="shared" si="266"/>
        <v>3</v>
      </c>
      <c r="Y334" s="464">
        <f t="shared" si="266"/>
        <v>4</v>
      </c>
      <c r="Z334" s="533">
        <f t="shared" si="266"/>
        <v>2</v>
      </c>
      <c r="AA334" s="464">
        <f t="shared" si="266"/>
        <v>3</v>
      </c>
      <c r="AB334" s="533">
        <f t="shared" si="266"/>
        <v>4</v>
      </c>
      <c r="AC334" s="464">
        <f t="shared" si="266"/>
        <v>1</v>
      </c>
      <c r="AD334" s="533">
        <f t="shared" si="266"/>
        <v>7</v>
      </c>
      <c r="AE334" s="464">
        <f t="shared" si="266"/>
        <v>3</v>
      </c>
      <c r="AF334" s="533">
        <f t="shared" si="266"/>
        <v>16</v>
      </c>
      <c r="AG334" s="464">
        <f t="shared" si="266"/>
        <v>3</v>
      </c>
      <c r="AH334" s="533">
        <f t="shared" si="266"/>
        <v>8</v>
      </c>
      <c r="AI334" s="464">
        <f t="shared" si="266"/>
        <v>3</v>
      </c>
      <c r="AJ334" s="533">
        <f t="shared" si="266"/>
        <v>8</v>
      </c>
      <c r="AK334" s="464">
        <f t="shared" si="266"/>
        <v>3</v>
      </c>
      <c r="AL334" s="534">
        <f t="shared" si="266"/>
        <v>7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2</v>
      </c>
      <c r="AT334" s="464">
        <f t="shared" ref="AT334:AX334" si="273">SUM(AT256+AT262+AT268+AT274+AT280+AT286+AT304+AT298+AT292+AT310+AT316+AT322+AT328)</f>
        <v>4</v>
      </c>
      <c r="AU334" s="296">
        <f t="shared" si="273"/>
        <v>1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2</v>
      </c>
      <c r="E335" s="538">
        <f t="shared" si="270"/>
        <v>0</v>
      </c>
      <c r="F335" s="539">
        <f t="shared" si="270"/>
        <v>2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0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1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0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1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286" t="s">
        <v>42</v>
      </c>
      <c r="B337" s="1287"/>
      <c r="C337" s="1288"/>
      <c r="D337" s="1295" t="s">
        <v>4</v>
      </c>
      <c r="E337" s="1296"/>
      <c r="F337" s="1297"/>
      <c r="G337" s="1687" t="s">
        <v>5</v>
      </c>
      <c r="H337" s="1301"/>
      <c r="I337" s="1301"/>
      <c r="J337" s="1301"/>
      <c r="K337" s="1301"/>
      <c r="L337" s="1301"/>
      <c r="M337" s="1301"/>
      <c r="N337" s="1301"/>
      <c r="O337" s="1301"/>
      <c r="P337" s="1301"/>
      <c r="Q337" s="1301"/>
      <c r="R337" s="1301"/>
      <c r="S337" s="1301"/>
      <c r="T337" s="1301"/>
      <c r="U337" s="1301"/>
      <c r="V337" s="1301"/>
      <c r="W337" s="1301"/>
      <c r="X337" s="1301"/>
      <c r="Y337" s="1301"/>
      <c r="Z337" s="1301"/>
      <c r="AA337" s="1301"/>
      <c r="AB337" s="1301"/>
      <c r="AC337" s="1301"/>
      <c r="AD337" s="1301"/>
      <c r="AE337" s="1301"/>
      <c r="AF337" s="1301"/>
      <c r="AG337" s="1301"/>
      <c r="AH337" s="1301"/>
      <c r="AI337" s="1301"/>
      <c r="AJ337" s="1301"/>
      <c r="AK337" s="1301"/>
      <c r="AL337" s="1301"/>
      <c r="AM337" s="1301"/>
      <c r="AN337" s="1301"/>
      <c r="AO337" s="1301"/>
      <c r="AP337" s="1688"/>
      <c r="AQ337" s="1303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309" t="s">
        <v>14</v>
      </c>
      <c r="H338" s="1310"/>
      <c r="I338" s="1687" t="s">
        <v>15</v>
      </c>
      <c r="J338" s="1268"/>
      <c r="K338" s="1687" t="s">
        <v>16</v>
      </c>
      <c r="L338" s="1268"/>
      <c r="M338" s="1687" t="s">
        <v>17</v>
      </c>
      <c r="N338" s="1268"/>
      <c r="O338" s="1687" t="s">
        <v>18</v>
      </c>
      <c r="P338" s="1268"/>
      <c r="Q338" s="1687" t="s">
        <v>19</v>
      </c>
      <c r="R338" s="1268"/>
      <c r="S338" s="1687" t="s">
        <v>20</v>
      </c>
      <c r="T338" s="1268"/>
      <c r="U338" s="1687" t="s">
        <v>21</v>
      </c>
      <c r="V338" s="1268"/>
      <c r="W338" s="1687" t="s">
        <v>22</v>
      </c>
      <c r="X338" s="1268"/>
      <c r="Y338" s="1687" t="s">
        <v>23</v>
      </c>
      <c r="Z338" s="1285"/>
      <c r="AA338" s="1687" t="s">
        <v>24</v>
      </c>
      <c r="AB338" s="1285"/>
      <c r="AC338" s="1687" t="s">
        <v>286</v>
      </c>
      <c r="AD338" s="1285"/>
      <c r="AE338" s="1687" t="s">
        <v>287</v>
      </c>
      <c r="AF338" s="1285"/>
      <c r="AG338" s="1687" t="s">
        <v>288</v>
      </c>
      <c r="AH338" s="1285"/>
      <c r="AI338" s="1687" t="s">
        <v>289</v>
      </c>
      <c r="AJ338" s="1285"/>
      <c r="AK338" s="1687" t="s">
        <v>29</v>
      </c>
      <c r="AL338" s="1285"/>
      <c r="AM338" s="1687" t="s">
        <v>30</v>
      </c>
      <c r="AN338" s="1285"/>
      <c r="AO338" s="1687" t="s">
        <v>31</v>
      </c>
      <c r="AP338" s="1285"/>
      <c r="AQ338" s="1304"/>
      <c r="AR338" s="1307"/>
    </row>
    <row r="339" spans="1:94" x14ac:dyDescent="0.25">
      <c r="A339" s="1292"/>
      <c r="B339" s="1293"/>
      <c r="C339" s="1294"/>
      <c r="D339" s="1080" t="s">
        <v>32</v>
      </c>
      <c r="E339" s="1087" t="s">
        <v>33</v>
      </c>
      <c r="F339" s="545" t="s">
        <v>34</v>
      </c>
      <c r="G339" s="1148" t="s">
        <v>33</v>
      </c>
      <c r="H339" s="12" t="s">
        <v>34</v>
      </c>
      <c r="I339" s="1082" t="s">
        <v>33</v>
      </c>
      <c r="J339" s="12" t="s">
        <v>34</v>
      </c>
      <c r="K339" s="1082" t="s">
        <v>33</v>
      </c>
      <c r="L339" s="12" t="s">
        <v>34</v>
      </c>
      <c r="M339" s="1082" t="s">
        <v>33</v>
      </c>
      <c r="N339" s="12" t="s">
        <v>34</v>
      </c>
      <c r="O339" s="1082" t="s">
        <v>33</v>
      </c>
      <c r="P339" s="12" t="s">
        <v>34</v>
      </c>
      <c r="Q339" s="1082" t="s">
        <v>33</v>
      </c>
      <c r="R339" s="12" t="s">
        <v>34</v>
      </c>
      <c r="S339" s="1082" t="s">
        <v>33</v>
      </c>
      <c r="T339" s="12" t="s">
        <v>34</v>
      </c>
      <c r="U339" s="1082" t="s">
        <v>33</v>
      </c>
      <c r="V339" s="12" t="s">
        <v>34</v>
      </c>
      <c r="W339" s="1082" t="s">
        <v>33</v>
      </c>
      <c r="X339" s="12" t="s">
        <v>34</v>
      </c>
      <c r="Y339" s="1082" t="s">
        <v>33</v>
      </c>
      <c r="Z339" s="12" t="s">
        <v>34</v>
      </c>
      <c r="AA339" s="1082" t="s">
        <v>33</v>
      </c>
      <c r="AB339" s="12" t="s">
        <v>34</v>
      </c>
      <c r="AC339" s="1082" t="s">
        <v>33</v>
      </c>
      <c r="AD339" s="12" t="s">
        <v>34</v>
      </c>
      <c r="AE339" s="1082" t="s">
        <v>33</v>
      </c>
      <c r="AF339" s="12" t="s">
        <v>34</v>
      </c>
      <c r="AG339" s="1082" t="s">
        <v>33</v>
      </c>
      <c r="AH339" s="12" t="s">
        <v>34</v>
      </c>
      <c r="AI339" s="1082" t="s">
        <v>33</v>
      </c>
      <c r="AJ339" s="12" t="s">
        <v>34</v>
      </c>
      <c r="AK339" s="1082" t="s">
        <v>33</v>
      </c>
      <c r="AL339" s="12" t="s">
        <v>34</v>
      </c>
      <c r="AM339" s="1082" t="s">
        <v>33</v>
      </c>
      <c r="AN339" s="12" t="s">
        <v>34</v>
      </c>
      <c r="AO339" s="1082" t="s">
        <v>33</v>
      </c>
      <c r="AP339" s="12" t="s">
        <v>34</v>
      </c>
      <c r="AQ339" s="1305"/>
      <c r="AR339" s="1308"/>
    </row>
    <row r="340" spans="1:94" x14ac:dyDescent="0.25">
      <c r="A340" s="1505" t="s">
        <v>49</v>
      </c>
      <c r="B340" s="1548"/>
      <c r="C340" s="1507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659">
        <f>SUM(H340+J340+L340+N340+P340+R340+T340+V340+X340+Z340+AB340+AD340+AF340+AH340+AJ340+AL340+AN340+AP340)</f>
        <v>0</v>
      </c>
      <c r="G340" s="647"/>
      <c r="H340" s="47"/>
      <c r="I340" s="647"/>
      <c r="J340" s="47"/>
      <c r="K340" s="647"/>
      <c r="L340" s="47"/>
      <c r="M340" s="647"/>
      <c r="N340" s="47"/>
      <c r="O340" s="647"/>
      <c r="P340" s="47"/>
      <c r="Q340" s="647"/>
      <c r="R340" s="47"/>
      <c r="S340" s="647"/>
      <c r="T340" s="47"/>
      <c r="U340" s="647"/>
      <c r="V340" s="47"/>
      <c r="W340" s="647"/>
      <c r="X340" s="47"/>
      <c r="Y340" s="647"/>
      <c r="Z340" s="47"/>
      <c r="AA340" s="647"/>
      <c r="AB340" s="47"/>
      <c r="AC340" s="647"/>
      <c r="AD340" s="47"/>
      <c r="AE340" s="647"/>
      <c r="AF340" s="47"/>
      <c r="AG340" s="647"/>
      <c r="AH340" s="47"/>
      <c r="AI340" s="647"/>
      <c r="AJ340" s="47"/>
      <c r="AK340" s="647"/>
      <c r="AL340" s="47"/>
      <c r="AM340" s="647"/>
      <c r="AN340" s="47"/>
      <c r="AO340" s="647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687" t="s">
        <v>317</v>
      </c>
      <c r="B346" s="1268"/>
      <c r="C346" s="1149" t="s">
        <v>318</v>
      </c>
      <c r="D346" s="1150" t="s">
        <v>319</v>
      </c>
      <c r="E346" s="557" t="s">
        <v>320</v>
      </c>
    </row>
    <row r="347" spans="1:94" x14ac:dyDescent="0.25">
      <c r="A347" s="1503" t="s">
        <v>101</v>
      </c>
      <c r="B347" s="1504"/>
      <c r="C347" s="689"/>
      <c r="D347" s="52"/>
      <c r="E347" s="660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9750</v>
      </c>
      <c r="B384" s="561">
        <f>SUM(CO12:CZ344)</f>
        <v>5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7C3E73D1-C81A-4ACF-84F7-2CA4EC4CB5EA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811EEBAE-E1F0-4D85-AF03-4E4F65866408}">
      <formula1>0</formula1>
      <formula2>9.99999999999999E+38</formula2>
    </dataValidation>
    <dataValidation type="whole" allowBlank="1" showInputMessage="1" showErrorMessage="1" sqref="G202:X203 C347:E357" xr:uid="{6D48F2AE-BA6D-463F-9A0F-265A8B48A82A}">
      <formula1>0</formula1>
      <formula2>9.99999999999999E+42</formula2>
    </dataValidation>
    <dataValidation type="whole" allowBlank="1" showInputMessage="1" showErrorMessage="1" sqref="E179:E191 F192:F200" xr:uid="{5D6BC274-5BFD-4E78-9F11-F924D8062B56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1CF1EE67-DA02-4D03-A194-258823A3B5D6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2142CFCE-EDCB-49D9-85A2-FADEF2AA39DC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755D6709-A007-4E7A-9EE5-F15982B2324D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132A3ABD-485E-4268-BBE5-36C240A57261}">
      <formula1>0</formula1>
    </dataValidation>
    <dataValidation type="whole" operator="greaterThanOrEqual" allowBlank="1" showInputMessage="1" showErrorMessage="1" sqref="J71:N81 E71:H81" xr:uid="{D08B091B-DC0E-4E3E-A265-EF3DB739A539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82A361E2-2A96-41C2-8ED0-7AAD4217C984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I384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38.5703125" customWidth="1"/>
    <col min="2" max="2" width="27.28515625" customWidth="1"/>
    <col min="3" max="3" width="33.7109375" customWidth="1"/>
    <col min="4" max="4" width="14.140625" customWidth="1"/>
    <col min="5" max="6" width="13.28515625" customWidth="1"/>
    <col min="7" max="7" width="14.42578125" customWidth="1"/>
    <col min="8" max="8" width="13.28515625" customWidth="1"/>
    <col min="9" max="11" width="14.7109375" customWidth="1"/>
    <col min="13" max="40" width="11.42578125" customWidth="1"/>
    <col min="41" max="41" width="12.42578125" customWidth="1"/>
    <col min="42" max="42" width="12.140625" customWidth="1"/>
    <col min="43" max="43" width="13.7109375" customWidth="1"/>
    <col min="44" max="44" width="13.28515625" customWidth="1"/>
    <col min="45" max="45" width="14.28515625" customWidth="1"/>
    <col min="46" max="46" width="11.85546875" customWidth="1"/>
    <col min="47" max="47" width="12" customWidth="1"/>
    <col min="48" max="48" width="16.140625" customWidth="1"/>
    <col min="49" max="50" width="13.140625" customWidth="1"/>
    <col min="51" max="76" width="11.42578125" customWidth="1"/>
    <col min="77" max="78" width="11.42578125" hidden="1" customWidth="1"/>
    <col min="79" max="104" width="11.42578125" style="2" hidden="1" customWidth="1"/>
    <col min="105" max="107" width="11.42578125" hidden="1" customWidth="1"/>
    <col min="108" max="121" width="11.42578125" customWidth="1"/>
    <col min="130" max="130" width="10.140625" customWidth="1"/>
    <col min="136" max="169" width="11.42578125" customWidth="1"/>
  </cols>
  <sheetData>
    <row r="1" spans="1:139" x14ac:dyDescent="0.25">
      <c r="A1" s="1" t="s">
        <v>0</v>
      </c>
    </row>
    <row r="2" spans="1:139" x14ac:dyDescent="0.25">
      <c r="A2" s="1" t="str">
        <f>CONCATENATE("COMUNA: ",[12]NOMBRE!B2, " (",[12]NOMBRE!C2,[12]NOMBRE!D2,[12]NOMBRE!E2,[12]NOMBRE!F2,[12]NOMBRE!G2,")")</f>
        <v>COMUNA: LINARES (07401)</v>
      </c>
    </row>
    <row r="3" spans="1:139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139" x14ac:dyDescent="0.25">
      <c r="A4" s="1" t="str">
        <f>CONCATENATE("MES: ",[12]NOMBRE!B6, " (",[12]NOMBRE!C6,[12]NOMBRE!D6,")")</f>
        <v>MES: DICIEMBRE (12)</v>
      </c>
    </row>
    <row r="5" spans="1:139" x14ac:dyDescent="0.25">
      <c r="A5" s="1" t="str">
        <f>CONCATENATE("AÑO: ",[12]NOMBRE!B7)</f>
        <v>AÑO: 2025</v>
      </c>
    </row>
    <row r="6" spans="1:139" s="4" customFormat="1" ht="18" customHeight="1" x14ac:dyDescent="0.25">
      <c r="A6" s="1500" t="s">
        <v>1</v>
      </c>
      <c r="B6" s="1500"/>
      <c r="C6" s="1500"/>
      <c r="D6" s="1500"/>
      <c r="E6" s="1500"/>
      <c r="F6" s="1500"/>
      <c r="G6" s="1500"/>
      <c r="H6" s="1500"/>
      <c r="I6" s="1500"/>
      <c r="J6" s="1500"/>
      <c r="K6" s="1500"/>
      <c r="L6" s="1500"/>
      <c r="M6" s="1500"/>
      <c r="N6" s="1500"/>
      <c r="O6" s="1500"/>
      <c r="P6" s="1500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 s="1501"/>
      <c r="DS6" s="1501"/>
      <c r="DT6" s="1501"/>
      <c r="DU6" s="1501"/>
      <c r="DV6" s="1501"/>
      <c r="DW6" s="1501"/>
      <c r="DX6" s="1501"/>
      <c r="DY6" s="1501"/>
      <c r="DZ6" s="1501"/>
      <c r="EA6" s="1501"/>
      <c r="EB6" s="1501"/>
      <c r="EC6" s="1501"/>
      <c r="ED6" s="1501"/>
      <c r="EE6" s="1501"/>
      <c r="EF6" s="1501"/>
      <c r="EG6" s="1501"/>
      <c r="EH6" s="1501"/>
      <c r="EI6" s="1501"/>
    </row>
    <row r="8" spans="1:139" ht="18" customHeight="1" x14ac:dyDescent="0.25">
      <c r="A8" s="5" t="s">
        <v>2</v>
      </c>
      <c r="B8" s="6"/>
      <c r="C8" s="6"/>
      <c r="D8" s="7"/>
      <c r="E8" s="7"/>
      <c r="F8" s="8"/>
      <c r="G8" s="4"/>
      <c r="H8" s="8"/>
      <c r="I8" s="8"/>
      <c r="J8" s="8"/>
      <c r="K8" s="8"/>
      <c r="L8" s="8"/>
      <c r="M8" s="8"/>
      <c r="N8" s="8"/>
      <c r="O8" s="8"/>
      <c r="P8" s="4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9"/>
    </row>
    <row r="9" spans="1:139" ht="15" customHeight="1" x14ac:dyDescent="0.25">
      <c r="A9" s="1287" t="s">
        <v>3</v>
      </c>
      <c r="B9" s="1287"/>
      <c r="C9" s="1288"/>
      <c r="D9" s="1360" t="s">
        <v>4</v>
      </c>
      <c r="E9" s="1360"/>
      <c r="F9" s="1306"/>
      <c r="G9" s="1682" t="s">
        <v>5</v>
      </c>
      <c r="H9" s="1301"/>
      <c r="I9" s="1301"/>
      <c r="J9" s="1301"/>
      <c r="K9" s="1301"/>
      <c r="L9" s="1301"/>
      <c r="M9" s="1301"/>
      <c r="N9" s="1301"/>
      <c r="O9" s="1301"/>
      <c r="P9" s="1301"/>
      <c r="Q9" s="1301"/>
      <c r="R9" s="1301"/>
      <c r="S9" s="1301"/>
      <c r="T9" s="1301"/>
      <c r="U9" s="1301"/>
      <c r="V9" s="1301"/>
      <c r="W9" s="1301"/>
      <c r="X9" s="1301"/>
      <c r="Y9" s="1301"/>
      <c r="Z9" s="1301"/>
      <c r="AA9" s="1301"/>
      <c r="AB9" s="1301"/>
      <c r="AC9" s="1301"/>
      <c r="AD9" s="1301"/>
      <c r="AE9" s="1301"/>
      <c r="AF9" s="1301"/>
      <c r="AG9" s="1301"/>
      <c r="AH9" s="1301"/>
      <c r="AI9" s="1301"/>
      <c r="AJ9" s="1301"/>
      <c r="AK9" s="1301"/>
      <c r="AL9" s="1301"/>
      <c r="AM9" s="1301"/>
      <c r="AN9" s="1301"/>
      <c r="AO9" s="1301"/>
      <c r="AP9" s="1693"/>
      <c r="AQ9" s="1303" t="s">
        <v>6</v>
      </c>
      <c r="AR9" s="1381" t="s">
        <v>7</v>
      </c>
      <c r="AS9" s="1381" t="s">
        <v>8</v>
      </c>
      <c r="AT9" s="1381" t="s">
        <v>9</v>
      </c>
      <c r="AU9" s="1381" t="s">
        <v>10</v>
      </c>
      <c r="AV9" s="1343" t="s">
        <v>11</v>
      </c>
      <c r="AW9" s="1381" t="s">
        <v>12</v>
      </c>
      <c r="AX9" s="1306" t="s">
        <v>13</v>
      </c>
    </row>
    <row r="10" spans="1:139" ht="15" customHeight="1" x14ac:dyDescent="0.25">
      <c r="A10" s="1290"/>
      <c r="B10" s="1290"/>
      <c r="C10" s="1291"/>
      <c r="D10" s="1362"/>
      <c r="E10" s="1362"/>
      <c r="F10" s="1308"/>
      <c r="G10" s="1714" t="s">
        <v>14</v>
      </c>
      <c r="H10" s="1310"/>
      <c r="I10" s="1682" t="s">
        <v>15</v>
      </c>
      <c r="J10" s="1268"/>
      <c r="K10" s="1301" t="s">
        <v>16</v>
      </c>
      <c r="L10" s="1268"/>
      <c r="M10" s="1682" t="s">
        <v>17</v>
      </c>
      <c r="N10" s="1268"/>
      <c r="O10" s="1682" t="s">
        <v>18</v>
      </c>
      <c r="P10" s="1268"/>
      <c r="Q10" s="1682" t="s">
        <v>19</v>
      </c>
      <c r="R10" s="1268"/>
      <c r="S10" s="1682" t="s">
        <v>20</v>
      </c>
      <c r="T10" s="1268"/>
      <c r="U10" s="1682" t="s">
        <v>21</v>
      </c>
      <c r="V10" s="1268"/>
      <c r="W10" s="1682" t="s">
        <v>22</v>
      </c>
      <c r="X10" s="1268"/>
      <c r="Y10" s="1682" t="s">
        <v>23</v>
      </c>
      <c r="Z10" s="1285"/>
      <c r="AA10" s="1682" t="s">
        <v>24</v>
      </c>
      <c r="AB10" s="1285"/>
      <c r="AC10" s="1682" t="s">
        <v>25</v>
      </c>
      <c r="AD10" s="1285"/>
      <c r="AE10" s="1682" t="s">
        <v>26</v>
      </c>
      <c r="AF10" s="1285"/>
      <c r="AG10" s="1682" t="s">
        <v>27</v>
      </c>
      <c r="AH10" s="1285"/>
      <c r="AI10" s="1682" t="s">
        <v>28</v>
      </c>
      <c r="AJ10" s="1285"/>
      <c r="AK10" s="1682" t="s">
        <v>29</v>
      </c>
      <c r="AL10" s="1285"/>
      <c r="AM10" s="1682" t="s">
        <v>30</v>
      </c>
      <c r="AN10" s="1285"/>
      <c r="AO10" s="1682" t="s">
        <v>31</v>
      </c>
      <c r="AP10" s="1698"/>
      <c r="AQ10" s="1304"/>
      <c r="AR10" s="1382"/>
      <c r="AS10" s="1382"/>
      <c r="AT10" s="1382"/>
      <c r="AU10" s="1382"/>
      <c r="AV10" s="1344"/>
      <c r="AW10" s="1382"/>
      <c r="AX10" s="1307"/>
    </row>
    <row r="11" spans="1:139" x14ac:dyDescent="0.25">
      <c r="A11" s="1293"/>
      <c r="B11" s="1293"/>
      <c r="C11" s="1294"/>
      <c r="D11" s="1174" t="s">
        <v>32</v>
      </c>
      <c r="E11" s="1175" t="s">
        <v>33</v>
      </c>
      <c r="F11" s="12" t="s">
        <v>34</v>
      </c>
      <c r="G11" s="1176" t="s">
        <v>33</v>
      </c>
      <c r="H11" s="12" t="s">
        <v>34</v>
      </c>
      <c r="I11" s="1176" t="s">
        <v>33</v>
      </c>
      <c r="J11" s="12" t="s">
        <v>34</v>
      </c>
      <c r="K11" s="1176" t="s">
        <v>33</v>
      </c>
      <c r="L11" s="12" t="s">
        <v>34</v>
      </c>
      <c r="M11" s="1176" t="s">
        <v>33</v>
      </c>
      <c r="N11" s="12" t="s">
        <v>34</v>
      </c>
      <c r="O11" s="1176" t="s">
        <v>33</v>
      </c>
      <c r="P11" s="12" t="s">
        <v>34</v>
      </c>
      <c r="Q11" s="1176" t="s">
        <v>33</v>
      </c>
      <c r="R11" s="12" t="s">
        <v>34</v>
      </c>
      <c r="S11" s="1176" t="s">
        <v>33</v>
      </c>
      <c r="T11" s="12" t="s">
        <v>34</v>
      </c>
      <c r="U11" s="1176" t="s">
        <v>33</v>
      </c>
      <c r="V11" s="12" t="s">
        <v>34</v>
      </c>
      <c r="W11" s="1176" t="s">
        <v>33</v>
      </c>
      <c r="X11" s="12" t="s">
        <v>34</v>
      </c>
      <c r="Y11" s="1176" t="s">
        <v>33</v>
      </c>
      <c r="Z11" s="12" t="s">
        <v>34</v>
      </c>
      <c r="AA11" s="1176" t="s">
        <v>33</v>
      </c>
      <c r="AB11" s="12" t="s">
        <v>34</v>
      </c>
      <c r="AC11" s="1176" t="s">
        <v>33</v>
      </c>
      <c r="AD11" s="12" t="s">
        <v>34</v>
      </c>
      <c r="AE11" s="1176" t="s">
        <v>33</v>
      </c>
      <c r="AF11" s="12" t="s">
        <v>34</v>
      </c>
      <c r="AG11" s="1176" t="s">
        <v>33</v>
      </c>
      <c r="AH11" s="12" t="s">
        <v>34</v>
      </c>
      <c r="AI11" s="1176" t="s">
        <v>33</v>
      </c>
      <c r="AJ11" s="12" t="s">
        <v>34</v>
      </c>
      <c r="AK11" s="1176" t="s">
        <v>33</v>
      </c>
      <c r="AL11" s="12" t="s">
        <v>34</v>
      </c>
      <c r="AM11" s="1176" t="s">
        <v>33</v>
      </c>
      <c r="AN11" s="12" t="s">
        <v>34</v>
      </c>
      <c r="AO11" s="1176" t="s">
        <v>33</v>
      </c>
      <c r="AP11" s="1079" t="s">
        <v>34</v>
      </c>
      <c r="AQ11" s="1305"/>
      <c r="AR11" s="1383"/>
      <c r="AS11" s="1383"/>
      <c r="AT11" s="1383"/>
      <c r="AU11" s="1383"/>
      <c r="AV11" s="1345"/>
      <c r="AW11" s="1383"/>
      <c r="AX11" s="1308"/>
    </row>
    <row r="12" spans="1:139" ht="15" customHeight="1" x14ac:dyDescent="0.25">
      <c r="A12" s="1542" t="s">
        <v>35</v>
      </c>
      <c r="B12" s="1686"/>
      <c r="C12" s="1544"/>
      <c r="D12" s="14">
        <f>SUM(E12+F12)</f>
        <v>201</v>
      </c>
      <c r="E12" s="15">
        <f>SUM(G12+I12+K12+M12+O12+Q12+S12+U12+W12+Y12+AA12+AC12+AE12+AG12+AI12+AK12+AM12+AO12)</f>
        <v>98</v>
      </c>
      <c r="F12" s="16">
        <f>SUM(H12+J12+L12+N12+P12+R12+T12+V12+X12+Z12+AB12+AD12+AF12+AH12+AJ12+AL12+AN12+AP12)</f>
        <v>103</v>
      </c>
      <c r="G12" s="17">
        <v>2</v>
      </c>
      <c r="H12" s="18">
        <v>2</v>
      </c>
      <c r="I12" s="17">
        <v>1</v>
      </c>
      <c r="J12" s="18">
        <v>0</v>
      </c>
      <c r="K12" s="17">
        <v>0</v>
      </c>
      <c r="L12" s="18">
        <v>0</v>
      </c>
      <c r="M12" s="17">
        <v>2</v>
      </c>
      <c r="N12" s="18">
        <v>1</v>
      </c>
      <c r="O12" s="17">
        <v>2</v>
      </c>
      <c r="P12" s="18">
        <v>2</v>
      </c>
      <c r="Q12" s="17">
        <v>3</v>
      </c>
      <c r="R12" s="19">
        <v>1</v>
      </c>
      <c r="S12" s="17">
        <v>3</v>
      </c>
      <c r="T12" s="19">
        <v>1</v>
      </c>
      <c r="U12" s="17">
        <v>4</v>
      </c>
      <c r="V12" s="19">
        <v>3</v>
      </c>
      <c r="W12" s="17">
        <v>9</v>
      </c>
      <c r="X12" s="19">
        <v>2</v>
      </c>
      <c r="Y12" s="17">
        <v>16</v>
      </c>
      <c r="Z12" s="19">
        <v>10</v>
      </c>
      <c r="AA12" s="17">
        <v>21</v>
      </c>
      <c r="AB12" s="19">
        <v>15</v>
      </c>
      <c r="AC12" s="17">
        <v>9</v>
      </c>
      <c r="AD12" s="19">
        <v>15</v>
      </c>
      <c r="AE12" s="17">
        <v>4</v>
      </c>
      <c r="AF12" s="19">
        <v>15</v>
      </c>
      <c r="AG12" s="17">
        <v>3</v>
      </c>
      <c r="AH12" s="19">
        <v>8</v>
      </c>
      <c r="AI12" s="17">
        <v>5</v>
      </c>
      <c r="AJ12" s="19">
        <v>10</v>
      </c>
      <c r="AK12" s="17">
        <v>4</v>
      </c>
      <c r="AL12" s="19">
        <v>8</v>
      </c>
      <c r="AM12" s="17">
        <v>5</v>
      </c>
      <c r="AN12" s="19">
        <v>5</v>
      </c>
      <c r="AO12" s="17">
        <v>5</v>
      </c>
      <c r="AP12" s="20">
        <v>5</v>
      </c>
      <c r="AQ12" s="21">
        <v>0</v>
      </c>
      <c r="AR12" s="22">
        <v>0</v>
      </c>
      <c r="AS12" s="22">
        <v>0</v>
      </c>
      <c r="AT12" s="22">
        <v>9</v>
      </c>
      <c r="AU12" s="22">
        <v>1</v>
      </c>
      <c r="AV12" s="22">
        <v>0</v>
      </c>
      <c r="AW12" s="22">
        <v>0</v>
      </c>
      <c r="AX12" s="18">
        <v>0</v>
      </c>
      <c r="AY12" t="str">
        <f>CA12&amp;CB12&amp;CC12&amp;CD12&amp;CE12&amp;CF12&amp;CG12&amp;CH12</f>
        <v/>
      </c>
      <c r="CA12" s="23" t="str">
        <f>IF(AND((Y12+Z12)&gt;0,AQ12="")," * No olvide digitar la variable 12 años (incluido en el grupo de 10-14 años). Si no tiene digite Cero.",IF(AQ12&gt;(Y12+Z12),"* Las Consultas de 12 años (incluido en el grupo de 10-14 años) NO DEBEN ser mayor que el total de Consultas entre 10-14 años",""))</f>
        <v/>
      </c>
      <c r="CB12" s="23" t="str">
        <f>IF(AND($F12&gt;0,AR12="")," * No olvide digitar la variable Gestante. Digite cero si no tiene.",IF(AR12&gt;$F12," * La variable Gestante NO DEBEN ser mayor al Total de Mujeres. ",""))</f>
        <v/>
      </c>
      <c r="CC12" s="23" t="str">
        <f>IF(AND((AK12+AL12)&gt;0,AS12="")," * No olvide digitar la variable 60 años (incluido en grupos de 60-64 años). Digite Cero si no tiene.",IF(AS12&gt;(AK12+AL12)," * La variable 60 años (incluido en grupos de 60-64 años) NO DEBE ser mayor que el Total de consultas del grupo 60-64 años",""))</f>
        <v/>
      </c>
      <c r="CD12" s="23" t="str">
        <f>IF(AND(D12&gt;0,AT12="")," * No olvide digitar la variable Usuarios con Discapacidad. Digite Cero si no tiene.",IF(AT12&gt;D12," * La variable Usuarios con Discapacidad No puede ser mayor al Total Ambos Sexos.",""))</f>
        <v/>
      </c>
      <c r="CE12" s="23" t="str">
        <f>IF(AND(D12&gt;0,AU12="")," * No olvide digitar la variable Migrantes. Digite Cero si no tiene.",IF(AU12&gt;$D12," * La variable Migrantes No puede ser mayor al Total Ambos Sexos.",""))</f>
        <v/>
      </c>
      <c r="CF12" s="23" t="str">
        <f>IF(AND($D12&gt;0,AV12="")," * No olvide digitar la variable Persona con ingreso integral y condición crónica. Digite Cero si no tiene.",IF(AV12&gt;$D12," * La variable Persona con ingreso integral y condición crónica No puede ser mayor al Total Ambos Sexos.",""))</f>
        <v/>
      </c>
      <c r="CG12" s="23" t="str">
        <f>IF(AND(D12&gt;0,AW12="")," * No olvide digitar la variable Niños, niñas, adolescentes y jóvenes SENAME. Digite Cero si no tiene.",IF(AW12&gt;D12," * La variable Niños, niñas, adolescentes y jóvenes SENAME No puede ser mayor al Total Ambos Sexos.",""))</f>
        <v/>
      </c>
      <c r="CH12" s="23" t="str">
        <f>IF(AND($D12&gt;0,AX12="")," * No olvide digitar la variable Niños, niñas, adolescentes y jóvenes Mejor Niñez. Digite Cero si no tiene.",IF(AX12&gt;$D12," * La variable Niños, niñas, adolescentes y jóvenes Mejor Niñez no puede ser mayor al Total Ambos Sexos.",""))</f>
        <v/>
      </c>
      <c r="CO12" s="24">
        <f t="shared" ref="CO12:CO17" si="0">IF(AND((Y12+Z12)&gt;0,AQ12=""),1,IF(AQ12&gt;(Y12+Z12),1,0))</f>
        <v>0</v>
      </c>
      <c r="CP12" s="24">
        <f t="shared" ref="CP12:CP17" si="1">IF(AND($F12&gt;0,AR12=""),1,IF(AR12&gt;$F12,1,0))</f>
        <v>0</v>
      </c>
      <c r="CQ12" s="24">
        <f t="shared" ref="CQ12:CQ17" si="2">IF(AND((AK12+AL12)&gt;0,AS12=""),1,IF(AS12&gt;(AK12+AL12),1,0))</f>
        <v>0</v>
      </c>
      <c r="CR12" s="24">
        <f t="shared" ref="CR12:CU17" si="3">IF(AND($D12&gt;0,AT12=""),1,IF(AT12&gt;$D12,1,0))</f>
        <v>0</v>
      </c>
      <c r="CS12" s="24">
        <f t="shared" si="3"/>
        <v>0</v>
      </c>
      <c r="CT12" s="24">
        <f t="shared" si="3"/>
        <v>0</v>
      </c>
      <c r="CU12" s="24">
        <f t="shared" si="3"/>
        <v>0</v>
      </c>
      <c r="CV12" s="24">
        <f t="shared" ref="CV12:CV17" si="4">IF(AND(D12&gt;0,AX12=""),1,IF(AX12&gt;D12,1,0))</f>
        <v>0</v>
      </c>
    </row>
    <row r="13" spans="1:139" ht="15" customHeight="1" x14ac:dyDescent="0.25">
      <c r="A13" s="1493" t="s">
        <v>36</v>
      </c>
      <c r="B13" s="1494"/>
      <c r="C13" s="1495"/>
      <c r="D13" s="562">
        <f t="shared" ref="D13:D17" si="5">SUM(E13+F13)</f>
        <v>855</v>
      </c>
      <c r="E13" s="563">
        <f t="shared" ref="E13:F15" si="6">SUM(G13+I13+K13+M13+O13+Q13+S13+U13+W13+Y13+AA13+AC13+AE13+AG13+AI13+AK13+AM13+AO13)</f>
        <v>393</v>
      </c>
      <c r="F13" s="564">
        <f t="shared" si="6"/>
        <v>462</v>
      </c>
      <c r="G13" s="558">
        <v>3</v>
      </c>
      <c r="H13" s="25">
        <v>3</v>
      </c>
      <c r="I13" s="558">
        <v>0</v>
      </c>
      <c r="J13" s="25">
        <v>0</v>
      </c>
      <c r="K13" s="558">
        <v>1</v>
      </c>
      <c r="L13" s="25">
        <v>0</v>
      </c>
      <c r="M13" s="558">
        <v>2</v>
      </c>
      <c r="N13" s="25">
        <v>2</v>
      </c>
      <c r="O13" s="558">
        <v>1</v>
      </c>
      <c r="P13" s="25">
        <v>3</v>
      </c>
      <c r="Q13" s="558">
        <v>2</v>
      </c>
      <c r="R13" s="548">
        <v>4</v>
      </c>
      <c r="S13" s="558">
        <v>6</v>
      </c>
      <c r="T13" s="548">
        <v>1</v>
      </c>
      <c r="U13" s="558">
        <v>11</v>
      </c>
      <c r="V13" s="548">
        <v>6</v>
      </c>
      <c r="W13" s="558">
        <v>11</v>
      </c>
      <c r="X13" s="548">
        <v>12</v>
      </c>
      <c r="Y13" s="558">
        <v>94</v>
      </c>
      <c r="Z13" s="548">
        <v>68</v>
      </c>
      <c r="AA13" s="558">
        <v>111</v>
      </c>
      <c r="AB13" s="548">
        <v>104</v>
      </c>
      <c r="AC13" s="558">
        <v>40</v>
      </c>
      <c r="AD13" s="548">
        <v>51</v>
      </c>
      <c r="AE13" s="558">
        <v>19</v>
      </c>
      <c r="AF13" s="548">
        <v>41</v>
      </c>
      <c r="AG13" s="558">
        <v>8</v>
      </c>
      <c r="AH13" s="548">
        <v>33</v>
      </c>
      <c r="AI13" s="558">
        <v>17</v>
      </c>
      <c r="AJ13" s="548">
        <v>44</v>
      </c>
      <c r="AK13" s="558">
        <v>16</v>
      </c>
      <c r="AL13" s="548">
        <v>22</v>
      </c>
      <c r="AM13" s="558">
        <v>29</v>
      </c>
      <c r="AN13" s="548">
        <v>40</v>
      </c>
      <c r="AO13" s="558">
        <v>22</v>
      </c>
      <c r="AP13" s="549">
        <v>28</v>
      </c>
      <c r="AQ13" s="550">
        <v>0</v>
      </c>
      <c r="AR13" s="559">
        <v>5</v>
      </c>
      <c r="AS13" s="559">
        <v>0</v>
      </c>
      <c r="AT13" s="559">
        <v>39</v>
      </c>
      <c r="AU13" s="559">
        <v>0</v>
      </c>
      <c r="AV13" s="559">
        <v>0</v>
      </c>
      <c r="AW13" s="559">
        <v>1</v>
      </c>
      <c r="AX13" s="25">
        <v>3</v>
      </c>
      <c r="AY13" t="str">
        <f t="shared" ref="AY13:AY14" si="7">CA13&amp;CB13&amp;CC13&amp;CD13&amp;CE13&amp;CF13&amp;CG13&amp;CH13</f>
        <v/>
      </c>
      <c r="CA13" s="23" t="str">
        <f t="shared" ref="CA13:CA17" si="8">IF(AND((Y13+Z13)&gt;0,AQ13="")," * No olvide digitar la variable 12 años (incluido en el grupo de 10-14 años). Si no tiene digite Cero.",IF(AQ13&gt;(Y13+Z13),"* Las Consultas de 12 años (incluido en el grupo de 10-14 años) NO DEBEN ser mayor que el total de Consultas entre 10-14 años",""))</f>
        <v/>
      </c>
      <c r="CB13" s="23" t="str">
        <f t="shared" ref="CB13:CB16" si="9">IF(AND($F13&gt;0,AR13="")," * No olvide digitar la variable Gestante. Digite cero si no tiene.",IF(AR13&gt;$F13," * La variable Gestante NO DEBEN ser mayor al Total de Mujeres. ",""))</f>
        <v/>
      </c>
      <c r="CC13" s="23" t="str">
        <f t="shared" ref="CC13:CC17" si="10">IF(AND((AK13+AL13)&gt;0,AS13="")," * No olvide digitar la variable 60 años (incluido en grupos de 60-64 años). Digite Cero si no tiene.",IF(AS13&gt;(AK13+AL13)," * La variable 60 años (incluido en grupos de 60-64 años) NO DEBE ser mayor que el Total de consultas del grupo 60-64 años",""))</f>
        <v/>
      </c>
      <c r="CD13" s="23" t="str">
        <f t="shared" ref="CD13:CD17" si="11">IF(AND(D13&gt;0,AT13="")," * No olvide digitar la variable Usuarios con Discapacidad. Digite Cero si no tiene.",IF(AT13&gt;D13," * La variable Usuarios con Discapacidad No puede ser mayor al Total Ambos Sexos.",""))</f>
        <v/>
      </c>
      <c r="CE13" s="23" t="str">
        <f t="shared" ref="CE13:CE17" si="12">IF(AND(D13&gt;0,AU13="")," * No olvide digitar la variable Migrantes. Digite Cero si no tiene.",IF(AU13&gt;$D13," * La variable Migrantes No puede ser mayor al Total Ambos Sexos.",""))</f>
        <v/>
      </c>
      <c r="CF13" s="23" t="str">
        <f t="shared" ref="CF13:CF17" si="13">IF(AND($D13&gt;0,AV13="")," * No olvide digitar la variable Persona con ingreso integral y condición crónica. Digite Cero si no tiene.",IF(AV13&gt;$D13," * La variable Persona con ingreso integral y condición crónica No puede ser mayor al Total Ambos Sexos.",""))</f>
        <v/>
      </c>
      <c r="CG13" s="23" t="str">
        <f t="shared" ref="CG13:CG17" si="14">IF(AND(D13&gt;0,AW13="")," * No olvide digitar la variable Niños, niñas, adolescentes y jóvenes SENAME. Digite Cero si no tiene.",IF(AW13&gt;D13," * La variable Niños, niñas, adolescentes y jóvenes SENAME No puede ser mayor al Total Ambos Sexos.",""))</f>
        <v/>
      </c>
      <c r="CH13" s="23" t="str">
        <f t="shared" ref="CH13:CH17" si="15">IF(AND($D13&gt;0,AX13="")," * No olvide digitar la variable Niños, niñas, adolescentes y jóvenes Mejor Niñez. Digite Cero si no tiene.",IF(AX13&gt;$D13," * La variable Niños, niñas, adolescentes y jóvenes Mejor Niñez no puede ser mayor al Total Ambos Sexos.",""))</f>
        <v/>
      </c>
      <c r="CO13" s="24">
        <f t="shared" si="0"/>
        <v>0</v>
      </c>
      <c r="CP13" s="24">
        <f t="shared" si="1"/>
        <v>0</v>
      </c>
      <c r="CQ13" s="24">
        <f t="shared" si="2"/>
        <v>0</v>
      </c>
      <c r="CR13" s="24">
        <f t="shared" si="3"/>
        <v>0</v>
      </c>
      <c r="CS13" s="24">
        <f t="shared" si="3"/>
        <v>0</v>
      </c>
      <c r="CT13" s="24">
        <f t="shared" si="3"/>
        <v>0</v>
      </c>
      <c r="CU13" s="24">
        <f t="shared" si="3"/>
        <v>0</v>
      </c>
      <c r="CV13" s="24">
        <f t="shared" si="4"/>
        <v>0</v>
      </c>
    </row>
    <row r="14" spans="1:139" ht="15" customHeight="1" x14ac:dyDescent="0.25">
      <c r="A14" s="1493" t="s">
        <v>37</v>
      </c>
      <c r="B14" s="1494"/>
      <c r="C14" s="1495"/>
      <c r="D14" s="562">
        <f t="shared" si="5"/>
        <v>4</v>
      </c>
      <c r="E14" s="563">
        <f t="shared" si="6"/>
        <v>4</v>
      </c>
      <c r="F14" s="564">
        <f t="shared" si="6"/>
        <v>0</v>
      </c>
      <c r="G14" s="558">
        <v>0</v>
      </c>
      <c r="H14" s="25">
        <v>0</v>
      </c>
      <c r="I14" s="558">
        <v>0</v>
      </c>
      <c r="J14" s="25">
        <v>0</v>
      </c>
      <c r="K14" s="558">
        <v>0</v>
      </c>
      <c r="L14" s="25">
        <v>0</v>
      </c>
      <c r="M14" s="558">
        <v>0</v>
      </c>
      <c r="N14" s="548">
        <v>0</v>
      </c>
      <c r="O14" s="558">
        <v>0</v>
      </c>
      <c r="P14" s="548">
        <v>0</v>
      </c>
      <c r="Q14" s="558">
        <v>1</v>
      </c>
      <c r="R14" s="548">
        <v>0</v>
      </c>
      <c r="S14" s="558">
        <v>1</v>
      </c>
      <c r="T14" s="548">
        <v>0</v>
      </c>
      <c r="U14" s="558">
        <v>0</v>
      </c>
      <c r="V14" s="548">
        <v>0</v>
      </c>
      <c r="W14" s="558">
        <v>1</v>
      </c>
      <c r="X14" s="548">
        <v>0</v>
      </c>
      <c r="Y14" s="558">
        <v>0</v>
      </c>
      <c r="Z14" s="548">
        <v>0</v>
      </c>
      <c r="AA14" s="558">
        <v>0</v>
      </c>
      <c r="AB14" s="548">
        <v>0</v>
      </c>
      <c r="AC14" s="558">
        <v>0</v>
      </c>
      <c r="AD14" s="548">
        <v>0</v>
      </c>
      <c r="AE14" s="558">
        <v>0</v>
      </c>
      <c r="AF14" s="548">
        <v>0</v>
      </c>
      <c r="AG14" s="558">
        <v>0</v>
      </c>
      <c r="AH14" s="548">
        <v>0</v>
      </c>
      <c r="AI14" s="558">
        <v>1</v>
      </c>
      <c r="AJ14" s="548">
        <v>0</v>
      </c>
      <c r="AK14" s="558">
        <v>0</v>
      </c>
      <c r="AL14" s="548">
        <v>0</v>
      </c>
      <c r="AM14" s="558">
        <v>0</v>
      </c>
      <c r="AN14" s="548">
        <v>0</v>
      </c>
      <c r="AO14" s="558">
        <v>0</v>
      </c>
      <c r="AP14" s="549">
        <v>0</v>
      </c>
      <c r="AQ14" s="550">
        <v>0</v>
      </c>
      <c r="AR14" s="559">
        <v>0</v>
      </c>
      <c r="AS14" s="559">
        <v>0</v>
      </c>
      <c r="AT14" s="559">
        <v>0</v>
      </c>
      <c r="AU14" s="559">
        <v>0</v>
      </c>
      <c r="AV14" s="559">
        <v>0</v>
      </c>
      <c r="AW14" s="559">
        <v>0</v>
      </c>
      <c r="AX14" s="25">
        <v>0</v>
      </c>
      <c r="AY14" t="str">
        <f t="shared" si="7"/>
        <v/>
      </c>
      <c r="CA14" s="23" t="str">
        <f t="shared" si="8"/>
        <v/>
      </c>
      <c r="CB14" s="23" t="str">
        <f t="shared" si="9"/>
        <v/>
      </c>
      <c r="CC14" s="23" t="str">
        <f t="shared" si="10"/>
        <v/>
      </c>
      <c r="CD14" s="23" t="str">
        <f t="shared" si="11"/>
        <v/>
      </c>
      <c r="CE14" s="23" t="str">
        <f t="shared" si="12"/>
        <v/>
      </c>
      <c r="CF14" s="23" t="str">
        <f t="shared" si="13"/>
        <v/>
      </c>
      <c r="CG14" s="23" t="str">
        <f t="shared" si="14"/>
        <v/>
      </c>
      <c r="CH14" s="23" t="str">
        <f t="shared" si="15"/>
        <v/>
      </c>
      <c r="CO14" s="24">
        <f t="shared" si="0"/>
        <v>0</v>
      </c>
      <c r="CP14" s="24">
        <f t="shared" si="1"/>
        <v>0</v>
      </c>
      <c r="CQ14" s="24">
        <f t="shared" si="2"/>
        <v>0</v>
      </c>
      <c r="CR14" s="24">
        <f t="shared" si="3"/>
        <v>0</v>
      </c>
      <c r="CS14" s="24">
        <f t="shared" si="3"/>
        <v>0</v>
      </c>
      <c r="CT14" s="24">
        <f t="shared" si="3"/>
        <v>0</v>
      </c>
      <c r="CU14" s="24">
        <f t="shared" si="3"/>
        <v>0</v>
      </c>
      <c r="CV14" s="24">
        <f t="shared" si="4"/>
        <v>0</v>
      </c>
    </row>
    <row r="15" spans="1:139" ht="15" customHeight="1" x14ac:dyDescent="0.25">
      <c r="A15" s="1493" t="s">
        <v>38</v>
      </c>
      <c r="B15" s="1494"/>
      <c r="C15" s="1495"/>
      <c r="D15" s="562">
        <f t="shared" si="5"/>
        <v>188</v>
      </c>
      <c r="E15" s="563">
        <f t="shared" si="6"/>
        <v>72</v>
      </c>
      <c r="F15" s="564">
        <f t="shared" si="6"/>
        <v>116</v>
      </c>
      <c r="G15" s="558">
        <v>0</v>
      </c>
      <c r="H15" s="25">
        <v>1</v>
      </c>
      <c r="I15" s="558">
        <v>0</v>
      </c>
      <c r="J15" s="25">
        <v>0</v>
      </c>
      <c r="K15" s="558">
        <v>0</v>
      </c>
      <c r="L15" s="25">
        <v>0</v>
      </c>
      <c r="M15" s="558">
        <v>1</v>
      </c>
      <c r="N15" s="548">
        <v>1</v>
      </c>
      <c r="O15" s="558">
        <v>3</v>
      </c>
      <c r="P15" s="548">
        <v>2</v>
      </c>
      <c r="Q15" s="558">
        <v>0</v>
      </c>
      <c r="R15" s="548">
        <v>1</v>
      </c>
      <c r="S15" s="558">
        <v>2</v>
      </c>
      <c r="T15" s="548">
        <v>2</v>
      </c>
      <c r="U15" s="558">
        <v>1</v>
      </c>
      <c r="V15" s="548">
        <v>0</v>
      </c>
      <c r="W15" s="558">
        <v>2</v>
      </c>
      <c r="X15" s="548">
        <v>1</v>
      </c>
      <c r="Y15" s="558">
        <v>10</v>
      </c>
      <c r="Z15" s="548">
        <v>12</v>
      </c>
      <c r="AA15" s="558">
        <v>26</v>
      </c>
      <c r="AB15" s="548">
        <v>15</v>
      </c>
      <c r="AC15" s="558">
        <v>6</v>
      </c>
      <c r="AD15" s="548">
        <v>24</v>
      </c>
      <c r="AE15" s="558">
        <v>3</v>
      </c>
      <c r="AF15" s="548">
        <v>19</v>
      </c>
      <c r="AG15" s="558">
        <v>3</v>
      </c>
      <c r="AH15" s="548">
        <v>13</v>
      </c>
      <c r="AI15" s="558">
        <v>7</v>
      </c>
      <c r="AJ15" s="548">
        <v>11</v>
      </c>
      <c r="AK15" s="558">
        <v>4</v>
      </c>
      <c r="AL15" s="548">
        <v>4</v>
      </c>
      <c r="AM15" s="558">
        <v>1</v>
      </c>
      <c r="AN15" s="548">
        <v>8</v>
      </c>
      <c r="AO15" s="558">
        <v>3</v>
      </c>
      <c r="AP15" s="549">
        <v>2</v>
      </c>
      <c r="AQ15" s="550">
        <v>0</v>
      </c>
      <c r="AR15" s="559">
        <v>0</v>
      </c>
      <c r="AS15" s="559">
        <v>0</v>
      </c>
      <c r="AT15" s="559">
        <v>0</v>
      </c>
      <c r="AU15" s="559">
        <v>0</v>
      </c>
      <c r="AV15" s="559">
        <v>0</v>
      </c>
      <c r="AW15" s="559">
        <v>0</v>
      </c>
      <c r="AX15" s="25">
        <v>0</v>
      </c>
      <c r="AY15" t="str">
        <f>CA15&amp;CB15&amp;CC15&amp;CD15&amp;CE15&amp;CF15&amp;CG15&amp;CH15</f>
        <v/>
      </c>
      <c r="CA15" s="23" t="str">
        <f t="shared" si="8"/>
        <v/>
      </c>
      <c r="CB15" s="23" t="str">
        <f t="shared" si="9"/>
        <v/>
      </c>
      <c r="CC15" s="23" t="str">
        <f t="shared" si="10"/>
        <v/>
      </c>
      <c r="CD15" s="23" t="str">
        <f t="shared" si="11"/>
        <v/>
      </c>
      <c r="CE15" s="23" t="str">
        <f t="shared" si="12"/>
        <v/>
      </c>
      <c r="CF15" s="23" t="str">
        <f t="shared" si="13"/>
        <v/>
      </c>
      <c r="CG15" s="23" t="str">
        <f t="shared" si="14"/>
        <v/>
      </c>
      <c r="CH15" s="23" t="str">
        <f t="shared" si="15"/>
        <v/>
      </c>
      <c r="CO15" s="24">
        <f t="shared" si="0"/>
        <v>0</v>
      </c>
      <c r="CP15" s="24">
        <f t="shared" si="1"/>
        <v>0</v>
      </c>
      <c r="CQ15" s="24">
        <f t="shared" si="2"/>
        <v>0</v>
      </c>
      <c r="CR15" s="24">
        <f t="shared" si="3"/>
        <v>0</v>
      </c>
      <c r="CS15" s="24">
        <f t="shared" si="3"/>
        <v>0</v>
      </c>
      <c r="CT15" s="24">
        <f t="shared" si="3"/>
        <v>0</v>
      </c>
      <c r="CU15" s="24">
        <f t="shared" si="3"/>
        <v>0</v>
      </c>
      <c r="CV15" s="24">
        <f t="shared" si="4"/>
        <v>0</v>
      </c>
    </row>
    <row r="16" spans="1:139" ht="15" customHeight="1" x14ac:dyDescent="0.25">
      <c r="A16" s="1496" t="s">
        <v>39</v>
      </c>
      <c r="B16" s="1497"/>
      <c r="C16" s="1498"/>
      <c r="D16" s="14">
        <f t="shared" si="5"/>
        <v>19</v>
      </c>
      <c r="E16" s="15">
        <f>SUM(G16+I16+K16+M16+O16+Q16+S16+U16+W16+Y16+AA16+AC16+AE16+AG16+AI16+AK16+AM16+AO16)</f>
        <v>7</v>
      </c>
      <c r="F16" s="16">
        <f>SUM(H16+J16+L16+N16+P16+R16+T16+V16+X16+Z16+AB16+AD16+AF16+AH16+AJ16+AL16+AN16+AP16)</f>
        <v>12</v>
      </c>
      <c r="G16" s="17">
        <v>0</v>
      </c>
      <c r="H16" s="18">
        <v>0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8">
        <v>0</v>
      </c>
      <c r="Q16" s="17">
        <v>0</v>
      </c>
      <c r="R16" s="19">
        <v>0</v>
      </c>
      <c r="S16" s="17">
        <v>0</v>
      </c>
      <c r="T16" s="19">
        <v>0</v>
      </c>
      <c r="U16" s="17">
        <v>0</v>
      </c>
      <c r="V16" s="19">
        <v>0</v>
      </c>
      <c r="W16" s="17">
        <v>0</v>
      </c>
      <c r="X16" s="19">
        <v>0</v>
      </c>
      <c r="Y16" s="17">
        <v>0</v>
      </c>
      <c r="Z16" s="19">
        <v>0</v>
      </c>
      <c r="AA16" s="17">
        <v>0</v>
      </c>
      <c r="AB16" s="19">
        <v>0</v>
      </c>
      <c r="AC16" s="17">
        <v>0</v>
      </c>
      <c r="AD16" s="19">
        <v>0</v>
      </c>
      <c r="AE16" s="17">
        <v>0</v>
      </c>
      <c r="AF16" s="19">
        <v>3</v>
      </c>
      <c r="AG16" s="17">
        <v>3</v>
      </c>
      <c r="AH16" s="19">
        <v>3</v>
      </c>
      <c r="AI16" s="17">
        <v>2</v>
      </c>
      <c r="AJ16" s="19">
        <v>0</v>
      </c>
      <c r="AK16" s="17">
        <v>0</v>
      </c>
      <c r="AL16" s="19">
        <v>1</v>
      </c>
      <c r="AM16" s="17">
        <v>0</v>
      </c>
      <c r="AN16" s="19">
        <v>3</v>
      </c>
      <c r="AO16" s="17">
        <v>2</v>
      </c>
      <c r="AP16" s="20">
        <v>2</v>
      </c>
      <c r="AQ16" s="21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18">
        <v>0</v>
      </c>
      <c r="AY16" t="str">
        <f>CA16&amp;CB16&amp;CC16&amp;CD16&amp;CE16&amp;CF16&amp;CG16&amp;CH16</f>
        <v/>
      </c>
      <c r="CA16" s="23" t="str">
        <f t="shared" si="8"/>
        <v/>
      </c>
      <c r="CB16" s="23" t="str">
        <f t="shared" si="9"/>
        <v/>
      </c>
      <c r="CC16" s="23" t="str">
        <f t="shared" si="10"/>
        <v/>
      </c>
      <c r="CD16" s="23" t="str">
        <f t="shared" si="11"/>
        <v/>
      </c>
      <c r="CE16" s="23" t="str">
        <f t="shared" si="12"/>
        <v/>
      </c>
      <c r="CF16" s="23" t="str">
        <f t="shared" si="13"/>
        <v/>
      </c>
      <c r="CG16" s="23" t="str">
        <f t="shared" si="14"/>
        <v/>
      </c>
      <c r="CH16" s="23" t="str">
        <f t="shared" si="15"/>
        <v/>
      </c>
      <c r="CO16" s="24">
        <f t="shared" si="0"/>
        <v>0</v>
      </c>
      <c r="CP16" s="24">
        <f t="shared" si="1"/>
        <v>0</v>
      </c>
      <c r="CQ16" s="24">
        <f t="shared" si="2"/>
        <v>0</v>
      </c>
      <c r="CR16" s="24">
        <f t="shared" si="3"/>
        <v>0</v>
      </c>
      <c r="CS16" s="24">
        <f t="shared" si="3"/>
        <v>0</v>
      </c>
      <c r="CT16" s="24">
        <f t="shared" si="3"/>
        <v>0</v>
      </c>
      <c r="CU16" s="24">
        <f t="shared" si="3"/>
        <v>0</v>
      </c>
      <c r="CV16" s="24">
        <f t="shared" si="4"/>
        <v>0</v>
      </c>
    </row>
    <row r="17" spans="1:100" ht="15" customHeight="1" x14ac:dyDescent="0.25">
      <c r="A17" s="1476" t="s">
        <v>40</v>
      </c>
      <c r="B17" s="1499"/>
      <c r="C17" s="1477"/>
      <c r="D17" s="26">
        <f t="shared" si="5"/>
        <v>33</v>
      </c>
      <c r="E17" s="27">
        <f>SUM(G17+I17+K17+M17+O17+Q17+S17+U17+W17+Y17+AA17+AC17+AE17+AG17+AI17+AK17+AM17+AO17)</f>
        <v>5</v>
      </c>
      <c r="F17" s="28">
        <f>SUM(H17+J17+L17+N17+P17+R17+T17+V17+X17+Z17+AB17+AD17+AF17+AH17+AJ17+AL17+AN17+AP17)</f>
        <v>28</v>
      </c>
      <c r="G17" s="29">
        <v>0</v>
      </c>
      <c r="H17" s="30">
        <v>0</v>
      </c>
      <c r="I17" s="29">
        <v>0</v>
      </c>
      <c r="J17" s="30">
        <v>0</v>
      </c>
      <c r="K17" s="29">
        <v>0</v>
      </c>
      <c r="L17" s="30">
        <v>0</v>
      </c>
      <c r="M17" s="29">
        <v>0</v>
      </c>
      <c r="N17" s="31">
        <v>0</v>
      </c>
      <c r="O17" s="29">
        <v>0</v>
      </c>
      <c r="P17" s="31">
        <v>0</v>
      </c>
      <c r="Q17" s="29">
        <v>0</v>
      </c>
      <c r="R17" s="31">
        <v>0</v>
      </c>
      <c r="S17" s="29">
        <v>0</v>
      </c>
      <c r="T17" s="31">
        <v>0</v>
      </c>
      <c r="U17" s="29">
        <v>0</v>
      </c>
      <c r="V17" s="31">
        <v>0</v>
      </c>
      <c r="W17" s="29">
        <v>0</v>
      </c>
      <c r="X17" s="31">
        <v>0</v>
      </c>
      <c r="Y17" s="29">
        <v>0</v>
      </c>
      <c r="Z17" s="31">
        <v>0</v>
      </c>
      <c r="AA17" s="29">
        <v>0</v>
      </c>
      <c r="AB17" s="31">
        <v>0</v>
      </c>
      <c r="AC17" s="29">
        <v>0</v>
      </c>
      <c r="AD17" s="31">
        <v>0</v>
      </c>
      <c r="AE17" s="29">
        <v>0</v>
      </c>
      <c r="AF17" s="31">
        <v>4</v>
      </c>
      <c r="AG17" s="29">
        <v>1</v>
      </c>
      <c r="AH17" s="31">
        <v>11</v>
      </c>
      <c r="AI17" s="29">
        <v>1</v>
      </c>
      <c r="AJ17" s="31">
        <v>2</v>
      </c>
      <c r="AK17" s="29">
        <v>1</v>
      </c>
      <c r="AL17" s="31">
        <v>2</v>
      </c>
      <c r="AM17" s="29">
        <v>1</v>
      </c>
      <c r="AN17" s="31">
        <v>9</v>
      </c>
      <c r="AO17" s="29">
        <v>1</v>
      </c>
      <c r="AP17" s="32">
        <v>0</v>
      </c>
      <c r="AQ17" s="33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0">
        <v>0</v>
      </c>
      <c r="AY17" t="str">
        <f>CA17&amp;CB17&amp;CC17&amp;CD17&amp;CE17&amp;CF17&amp;CG17&amp;CH17</f>
        <v/>
      </c>
      <c r="CA17" s="23" t="str">
        <f t="shared" si="8"/>
        <v/>
      </c>
      <c r="CB17" s="23" t="str">
        <f>IF(AND($F17&gt;0,AR17="")," * No olvide digitar la variable Gestante. Digite cero si no tiene.",IF(AR17&gt;$F17," * La variable Gestante NO DEBEN ser mayor al Total de Mujeres. ",""))</f>
        <v/>
      </c>
      <c r="CC17" s="23" t="str">
        <f t="shared" si="10"/>
        <v/>
      </c>
      <c r="CD17" s="23" t="str">
        <f t="shared" si="11"/>
        <v/>
      </c>
      <c r="CE17" s="23" t="str">
        <f t="shared" si="12"/>
        <v/>
      </c>
      <c r="CF17" s="23" t="str">
        <f t="shared" si="13"/>
        <v/>
      </c>
      <c r="CG17" s="23" t="str">
        <f t="shared" si="14"/>
        <v/>
      </c>
      <c r="CH17" s="23" t="str">
        <f t="shared" si="15"/>
        <v/>
      </c>
      <c r="CO17" s="24">
        <f t="shared" si="0"/>
        <v>0</v>
      </c>
      <c r="CP17" s="24">
        <f t="shared" si="1"/>
        <v>0</v>
      </c>
      <c r="CQ17" s="24">
        <f t="shared" si="2"/>
        <v>0</v>
      </c>
      <c r="CR17" s="24">
        <f t="shared" si="3"/>
        <v>0</v>
      </c>
      <c r="CS17" s="24">
        <f t="shared" si="3"/>
        <v>0</v>
      </c>
      <c r="CT17" s="24">
        <f t="shared" si="3"/>
        <v>0</v>
      </c>
      <c r="CU17" s="24">
        <f t="shared" si="3"/>
        <v>0</v>
      </c>
      <c r="CV17" s="24">
        <f t="shared" si="4"/>
        <v>0</v>
      </c>
    </row>
    <row r="18" spans="1:100" ht="18" customHeight="1" x14ac:dyDescent="0.25">
      <c r="A18" s="35" t="s">
        <v>41</v>
      </c>
      <c r="B18" s="36"/>
      <c r="C18" s="36"/>
      <c r="D18" s="8"/>
      <c r="E18" s="8"/>
      <c r="F18" s="8"/>
      <c r="G18" s="37"/>
      <c r="H18" s="37"/>
      <c r="I18" s="8"/>
      <c r="J18" s="8"/>
      <c r="K18" s="8"/>
      <c r="L18" s="8"/>
      <c r="M18" s="8"/>
      <c r="N18" s="8"/>
      <c r="O18" s="8"/>
      <c r="P18" s="3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</row>
    <row r="19" spans="1:100" x14ac:dyDescent="0.25">
      <c r="A19" s="1286" t="s">
        <v>42</v>
      </c>
      <c r="B19" s="1287"/>
      <c r="C19" s="1288"/>
      <c r="D19" s="1682" t="s">
        <v>43</v>
      </c>
      <c r="E19" s="1301"/>
      <c r="F19" s="1268"/>
      <c r="G19" s="1491" t="s">
        <v>14</v>
      </c>
      <c r="H19" s="1492"/>
      <c r="I19" s="1268" t="s">
        <v>15</v>
      </c>
      <c r="J19" s="1725"/>
      <c r="K19" s="1682" t="s">
        <v>16</v>
      </c>
      <c r="L19" s="1268"/>
      <c r="M19" s="1268" t="s">
        <v>17</v>
      </c>
      <c r="N19" s="1725"/>
      <c r="O19" s="1682" t="s">
        <v>18</v>
      </c>
      <c r="P19" s="1268"/>
      <c r="Q19" s="1682" t="s">
        <v>19</v>
      </c>
      <c r="R19" s="1268"/>
      <c r="S19" s="1682" t="s">
        <v>20</v>
      </c>
      <c r="T19" s="1268"/>
      <c r="U19" s="1682" t="s">
        <v>21</v>
      </c>
      <c r="V19" s="1268"/>
      <c r="W19" s="1301" t="s">
        <v>22</v>
      </c>
      <c r="X19" s="1301"/>
      <c r="Y19" s="1682" t="s">
        <v>23</v>
      </c>
      <c r="Z19" s="1285"/>
      <c r="AA19" s="1301" t="s">
        <v>24</v>
      </c>
      <c r="AB19" s="1452"/>
      <c r="AC19" s="1301" t="s">
        <v>25</v>
      </c>
      <c r="AD19" s="1452"/>
      <c r="AE19" s="1301" t="s">
        <v>26</v>
      </c>
      <c r="AF19" s="1452"/>
      <c r="AG19" s="1301" t="s">
        <v>27</v>
      </c>
      <c r="AH19" s="1452"/>
      <c r="AI19" s="1301" t="s">
        <v>28</v>
      </c>
      <c r="AJ19" s="1452"/>
      <c r="AK19" s="1301" t="s">
        <v>29</v>
      </c>
      <c r="AL19" s="1452"/>
      <c r="AM19" s="1301" t="s">
        <v>30</v>
      </c>
      <c r="AN19" s="1285"/>
      <c r="AO19" s="1301" t="s">
        <v>31</v>
      </c>
      <c r="AP19" s="1698"/>
      <c r="AQ19" s="1303" t="s">
        <v>6</v>
      </c>
      <c r="AR19" s="1381" t="s">
        <v>44</v>
      </c>
      <c r="AS19" s="1381" t="s">
        <v>8</v>
      </c>
      <c r="AT19" s="1381" t="s">
        <v>45</v>
      </c>
      <c r="AU19" s="1381" t="s">
        <v>9</v>
      </c>
      <c r="AV19" s="1397" t="s">
        <v>10</v>
      </c>
      <c r="AW19" s="1397" t="s">
        <v>12</v>
      </c>
      <c r="AX19" s="1336" t="s">
        <v>13</v>
      </c>
    </row>
    <row r="20" spans="1:100" ht="30.75" customHeight="1" x14ac:dyDescent="0.25">
      <c r="A20" s="1292"/>
      <c r="B20" s="1293"/>
      <c r="C20" s="1294"/>
      <c r="D20" s="1176" t="s">
        <v>32</v>
      </c>
      <c r="E20" s="1173" t="s">
        <v>33</v>
      </c>
      <c r="F20" s="39" t="s">
        <v>34</v>
      </c>
      <c r="G20" s="1176" t="s">
        <v>33</v>
      </c>
      <c r="H20" s="12" t="s">
        <v>34</v>
      </c>
      <c r="I20" s="40" t="s">
        <v>33</v>
      </c>
      <c r="J20" s="39" t="s">
        <v>34</v>
      </c>
      <c r="K20" s="40" t="s">
        <v>33</v>
      </c>
      <c r="L20" s="41" t="s">
        <v>34</v>
      </c>
      <c r="M20" s="40" t="s">
        <v>33</v>
      </c>
      <c r="N20" s="39" t="s">
        <v>34</v>
      </c>
      <c r="O20" s="40" t="s">
        <v>33</v>
      </c>
      <c r="P20" s="39" t="s">
        <v>34</v>
      </c>
      <c r="Q20" s="40" t="s">
        <v>33</v>
      </c>
      <c r="R20" s="39" t="s">
        <v>34</v>
      </c>
      <c r="S20" s="40" t="s">
        <v>33</v>
      </c>
      <c r="T20" s="39" t="s">
        <v>34</v>
      </c>
      <c r="U20" s="1176" t="s">
        <v>33</v>
      </c>
      <c r="V20" s="12" t="s">
        <v>34</v>
      </c>
      <c r="W20" s="1173" t="s">
        <v>33</v>
      </c>
      <c r="X20" s="42" t="s">
        <v>34</v>
      </c>
      <c r="Y20" s="1176" t="s">
        <v>33</v>
      </c>
      <c r="Z20" s="12" t="s">
        <v>34</v>
      </c>
      <c r="AA20" s="1173" t="s">
        <v>33</v>
      </c>
      <c r="AB20" s="42" t="s">
        <v>34</v>
      </c>
      <c r="AC20" s="1176" t="s">
        <v>33</v>
      </c>
      <c r="AD20" s="12" t="s">
        <v>34</v>
      </c>
      <c r="AE20" s="1173" t="s">
        <v>33</v>
      </c>
      <c r="AF20" s="42" t="s">
        <v>34</v>
      </c>
      <c r="AG20" s="1176" t="s">
        <v>33</v>
      </c>
      <c r="AH20" s="12" t="s">
        <v>34</v>
      </c>
      <c r="AI20" s="1173" t="s">
        <v>33</v>
      </c>
      <c r="AJ20" s="42" t="s">
        <v>34</v>
      </c>
      <c r="AK20" s="1176" t="s">
        <v>33</v>
      </c>
      <c r="AL20" s="12" t="s">
        <v>34</v>
      </c>
      <c r="AM20" s="1173" t="s">
        <v>33</v>
      </c>
      <c r="AN20" s="12" t="s">
        <v>34</v>
      </c>
      <c r="AO20" s="1173" t="s">
        <v>33</v>
      </c>
      <c r="AP20" s="1079" t="s">
        <v>34</v>
      </c>
      <c r="AQ20" s="1304"/>
      <c r="AR20" s="1487"/>
      <c r="AS20" s="1383"/>
      <c r="AT20" s="1383"/>
      <c r="AU20" s="1383"/>
      <c r="AV20" s="1399"/>
      <c r="AW20" s="1399"/>
      <c r="AX20" s="1338"/>
    </row>
    <row r="21" spans="1:100" ht="15" customHeight="1" x14ac:dyDescent="0.25">
      <c r="A21" s="1541" t="s">
        <v>46</v>
      </c>
      <c r="B21" s="1482"/>
      <c r="C21" s="1483"/>
      <c r="D21" s="688">
        <f>SUM(E21+F21)</f>
        <v>36</v>
      </c>
      <c r="E21" s="651">
        <f>SUM(G21+I21+K21+M21+O21+Q21+S21+U21+W21+Y21+AA21+AC21+AE21+AG21+AI21+AK21+AM21+AO21)</f>
        <v>17</v>
      </c>
      <c r="F21" s="45">
        <f>SUM(H21+J21+L21+N21+P21+R21+T21+V21+X21+Z21+AB21+AD21+AF21+AH21+AJ21+AL21+AN21+AP21)</f>
        <v>19</v>
      </c>
      <c r="G21" s="689">
        <v>0</v>
      </c>
      <c r="H21" s="47">
        <v>0</v>
      </c>
      <c r="I21" s="689">
        <v>0</v>
      </c>
      <c r="J21" s="660">
        <v>0</v>
      </c>
      <c r="K21" s="689">
        <v>0</v>
      </c>
      <c r="L21" s="47">
        <v>0</v>
      </c>
      <c r="M21" s="689">
        <v>0</v>
      </c>
      <c r="N21" s="660">
        <v>0</v>
      </c>
      <c r="O21" s="689">
        <v>0</v>
      </c>
      <c r="P21" s="47">
        <v>0</v>
      </c>
      <c r="Q21" s="689">
        <v>0</v>
      </c>
      <c r="R21" s="47">
        <v>0</v>
      </c>
      <c r="S21" s="689">
        <v>0</v>
      </c>
      <c r="T21" s="47">
        <v>0</v>
      </c>
      <c r="U21" s="689">
        <v>0</v>
      </c>
      <c r="V21" s="47">
        <v>0</v>
      </c>
      <c r="W21" s="647">
        <v>0</v>
      </c>
      <c r="X21" s="690">
        <v>2</v>
      </c>
      <c r="Y21" s="689">
        <v>7</v>
      </c>
      <c r="Z21" s="47">
        <v>5</v>
      </c>
      <c r="AA21" s="647">
        <v>7</v>
      </c>
      <c r="AB21" s="690">
        <v>7</v>
      </c>
      <c r="AC21" s="689">
        <v>2</v>
      </c>
      <c r="AD21" s="47">
        <v>4</v>
      </c>
      <c r="AE21" s="647">
        <v>1</v>
      </c>
      <c r="AF21" s="690">
        <v>0</v>
      </c>
      <c r="AG21" s="689">
        <v>0</v>
      </c>
      <c r="AH21" s="47">
        <v>1</v>
      </c>
      <c r="AI21" s="647">
        <v>0</v>
      </c>
      <c r="AJ21" s="690">
        <v>0</v>
      </c>
      <c r="AK21" s="689">
        <v>0</v>
      </c>
      <c r="AL21" s="47">
        <v>0</v>
      </c>
      <c r="AM21" s="647">
        <v>0</v>
      </c>
      <c r="AN21" s="47">
        <v>0</v>
      </c>
      <c r="AO21" s="647">
        <v>0</v>
      </c>
      <c r="AP21" s="50">
        <v>0</v>
      </c>
      <c r="AQ21" s="691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660">
        <v>0</v>
      </c>
      <c r="AY21" t="str">
        <f>CA21&amp;CB21&amp;CC21&amp;CD21&amp;CE21&amp;CF21&amp;CG21&amp;CH21</f>
        <v/>
      </c>
      <c r="CA21" s="23" t="str">
        <f t="shared" ref="CA21:CA38" si="16">IF(AND((Y21+Z21)&gt;0,AQ21="")," * No olvide digitar la variable 12 años (incluido en el grupo de 10-14 años). Si no tiene digite Cero.",IF(AQ21&gt;(Y21+Z21),"* Las Consultas de 12 años (incluido en el grupo de 10-14 años) NO DEBEN ser mayor que el total de Consultas entre 10-14 años",""))</f>
        <v/>
      </c>
      <c r="CB21" s="23" t="str">
        <f t="shared" ref="CB21:CB38" si="17">IF(AND($F21&gt;0,AR21="")," * No olvide digitar la variable Gestante. Digite cero si no tiene.",IF(AR21&gt;$F21," * La variable Gestante NO DEBEN ser mayor al Total de Mujeres. ",""))</f>
        <v/>
      </c>
      <c r="CC21" s="23" t="str">
        <f>IF(AND((AK21+AL21)&gt;0,AS21="")," * No olvide digitar la variable 60 años (incluido en grupos de 60-64 años). Digite Cero si no tiene.",IF(AS21&gt;(AK21+AL21)," * La variable 60 años (incluido en grupos de 60-64 años) NO DEBE ser mayor que el Total de consultas del grupo 60-64 años",""))</f>
        <v/>
      </c>
      <c r="CD21" s="23" t="str">
        <f>IF(AND(D21&gt;0,AT21="")," * No olvide digitar la variable Compra de servicio. Digite Cero si no tiene.",IF(AT21&gt;D21," * La variable Compra de servicio No puede ser mayor al Total Ambos Sexos.",""))</f>
        <v/>
      </c>
      <c r="CE21" s="23" t="str">
        <f t="shared" ref="CE21:CE37" si="18">IF(AND(D21&gt;0,AU21="")," * No olvide digitar la variable Usuarios con Discapacidad. Digite Cero si no tiene.",IF(AU21&gt;$D21," * La variable Usuarios con Discapacidad No puede ser mayor al Total Ambos Sexos.",""))</f>
        <v/>
      </c>
      <c r="CF21" s="23" t="str">
        <f>IF(AND($D21&gt;0,AV21="")," * No olvide digitar la variable Migrantes. Digite Cero si no tiene.",IF(AV21&gt;$D21," * La variable Migrantes No puede ser mayor al Total Ambos Sexos.",""))</f>
        <v/>
      </c>
      <c r="CG21" s="23" t="str">
        <f>IF(AND(D21&gt;0,AW21="")," * No olvide digitar la variable Niños, niñas, adolescentes y jóvenes SENAME. Digite Cero si no tiene.",IF(AW21&gt;D21," * La variable Niños, niñas, adolescentes y jóvenes SENAME No puede ser mayor al Total Ambos Sexos.",""))</f>
        <v/>
      </c>
      <c r="CH21" s="23" t="str">
        <f>IF(AND($D21&gt;0,AX21="")," * No olvide digitar la variable Niños, niñas, adolescentes y jóvenes Mejor Niñez. Digite Cero si no tiene.",IF(AX21&gt;$D21," * La variable Niños, niñas, adolescentes y jóvenes Mejor Niñez no puede ser mayor al Total Ambos Sexos.",""))</f>
        <v/>
      </c>
      <c r="CO21" s="24">
        <f t="shared" ref="CO21:CO38" si="19">IF(AND((Y21+Z21)&gt;0,AQ21=""),1,IF(AQ21&gt;(Y21+Z21),1,0))</f>
        <v>0</v>
      </c>
      <c r="CP21" s="24">
        <f t="shared" ref="CP21:CP38" si="20">IF(AND($F21&gt;0,AR21=""),1,IF(AR21&gt;$F21,1,0))</f>
        <v>0</v>
      </c>
      <c r="CQ21" s="24">
        <f t="shared" ref="CQ21:CQ38" si="21">IF(AND((AK21+AL21)&gt;0,AS21=""),1,IF(AS21&gt;(AK21+AL21),1,0))</f>
        <v>0</v>
      </c>
      <c r="CR21" s="24">
        <f t="shared" ref="CR21:CU38" si="22">IF(AND($D21&gt;0,AT21=""),1,IF(AT21&gt;$D21,1,0))</f>
        <v>0</v>
      </c>
      <c r="CS21" s="24">
        <f t="shared" si="22"/>
        <v>0</v>
      </c>
      <c r="CT21" s="24">
        <f t="shared" si="22"/>
        <v>0</v>
      </c>
      <c r="CU21" s="24">
        <f t="shared" si="22"/>
        <v>0</v>
      </c>
      <c r="CV21" s="24">
        <f t="shared" ref="CV21:CV38" si="23">IF(AND(D21&gt;0,AX21=""),1,IF(AX21&gt;D21,1,0))</f>
        <v>0</v>
      </c>
    </row>
    <row r="22" spans="1:100" ht="15" customHeight="1" x14ac:dyDescent="0.25">
      <c r="A22" s="1484" t="s">
        <v>47</v>
      </c>
      <c r="B22" s="1485"/>
      <c r="C22" s="1486"/>
      <c r="D22" s="562">
        <f t="shared" ref="D22:D37" si="24">SUM(E22+F22)</f>
        <v>0</v>
      </c>
      <c r="E22" s="563">
        <f>SUM(U22+W22+Y22+AA22+AC22+AE22+AG22+AI22+AK22+AM22+AO22)</f>
        <v>0</v>
      </c>
      <c r="F22" s="564">
        <f>SUM(V22+X22+Z22+AB22+AD22+AF22+AH22+AJ22+AL22+AN22+AP22)</f>
        <v>0</v>
      </c>
      <c r="G22" s="565"/>
      <c r="H22" s="566"/>
      <c r="I22" s="565"/>
      <c r="J22" s="53"/>
      <c r="K22" s="565"/>
      <c r="L22" s="566"/>
      <c r="M22" s="565"/>
      <c r="N22" s="53"/>
      <c r="O22" s="565"/>
      <c r="P22" s="566"/>
      <c r="Q22" s="565"/>
      <c r="R22" s="566"/>
      <c r="S22" s="565"/>
      <c r="T22" s="566"/>
      <c r="U22" s="558"/>
      <c r="V22" s="548"/>
      <c r="W22" s="547"/>
      <c r="X22" s="567"/>
      <c r="Y22" s="558"/>
      <c r="Z22" s="548"/>
      <c r="AA22" s="547"/>
      <c r="AB22" s="567"/>
      <c r="AC22" s="558"/>
      <c r="AD22" s="548"/>
      <c r="AE22" s="547"/>
      <c r="AF22" s="567"/>
      <c r="AG22" s="558"/>
      <c r="AH22" s="548"/>
      <c r="AI22" s="547"/>
      <c r="AJ22" s="567"/>
      <c r="AK22" s="558"/>
      <c r="AL22" s="548"/>
      <c r="AM22" s="547"/>
      <c r="AN22" s="548"/>
      <c r="AO22" s="547"/>
      <c r="AP22" s="549"/>
      <c r="AQ22" s="550"/>
      <c r="AR22" s="559"/>
      <c r="AS22" s="559"/>
      <c r="AT22" s="559"/>
      <c r="AU22" s="559"/>
      <c r="AV22" s="559"/>
      <c r="AW22" s="559"/>
      <c r="AX22" s="25"/>
      <c r="AY22" t="str">
        <f t="shared" ref="AY22:AY37" si="25">CA22&amp;CB22&amp;CC22&amp;CD22&amp;CE22&amp;CF22&amp;CG22&amp;CH22</f>
        <v/>
      </c>
      <c r="CA22" s="23" t="str">
        <f t="shared" si="16"/>
        <v/>
      </c>
      <c r="CB22" s="23" t="str">
        <f t="shared" si="17"/>
        <v/>
      </c>
      <c r="CC22" s="23" t="str">
        <f t="shared" ref="CC22:CC38" si="26">IF(AND((AK22+AL22)&gt;0,AS22="")," * No olvide digitar la variable 60 años (incluido en grupos de 60-64 años). Digite Cero si no tiene.",IF(AS22&gt;(AK22+AL22)," * La variable 60 años (incluido en grupos de 60-64 años) NO DEBE ser mayor que el Total de consultas del grupo 60-64 años",""))</f>
        <v/>
      </c>
      <c r="CD22" s="23" t="str">
        <f t="shared" ref="CD22:CD38" si="27">IF(AND(D22&gt;0,AT22="")," * No olvide digitar la variable Compra de servicio. Digite Cero si no tiene.",IF(AT22&gt;D22," * La variable Compra de servicio No puede ser mayor al Total Ambos Sexos.",""))</f>
        <v/>
      </c>
      <c r="CE22" s="23" t="str">
        <f t="shared" si="18"/>
        <v/>
      </c>
      <c r="CF22" s="23" t="str">
        <f t="shared" ref="CF22:CF38" si="28">IF(AND($D22&gt;0,AV22="")," * No olvide digitar la variable Migrantes. Digite Cero si no tiene.",IF(AV22&gt;$D22," * La variable Migrantes No puede ser mayor al Total Ambos Sexos.",""))</f>
        <v/>
      </c>
      <c r="CG22" s="23" t="str">
        <f t="shared" ref="CG22:CG38" si="29">IF(AND(D22&gt;0,AW22="")," * No olvide digitar la variable Niños, niñas, adolescentes y jóvenes SENAME. Digite Cero si no tiene.",IF(AW22&gt;D22," * La variable Niños, niñas, adolescentes y jóvenes SENAME No puede ser mayor al Total Ambos Sexos.",""))</f>
        <v/>
      </c>
      <c r="CH22" s="23" t="str">
        <f t="shared" ref="CH22:CH38" si="30">IF(AND($D22&gt;0,AX22="")," * No olvide digitar la variable Niños, niñas, adolescentes y jóvenes Mejor Niñez. Digite Cero si no tiene.",IF(AX22&gt;$D22," * La variable Niños, niñas, adolescentes y jóvenes Mejor Niñez no puede ser mayor al Total Ambos Sexos.",""))</f>
        <v/>
      </c>
      <c r="CO22" s="24">
        <f t="shared" si="19"/>
        <v>0</v>
      </c>
      <c r="CP22" s="24">
        <f t="shared" si="20"/>
        <v>0</v>
      </c>
      <c r="CQ22" s="24">
        <f t="shared" si="21"/>
        <v>0</v>
      </c>
      <c r="CR22" s="24">
        <f t="shared" si="22"/>
        <v>0</v>
      </c>
      <c r="CS22" s="24">
        <f t="shared" si="22"/>
        <v>0</v>
      </c>
      <c r="CT22" s="24">
        <f t="shared" si="22"/>
        <v>0</v>
      </c>
      <c r="CU22" s="24">
        <f t="shared" si="22"/>
        <v>0</v>
      </c>
      <c r="CV22" s="24">
        <f t="shared" si="23"/>
        <v>0</v>
      </c>
    </row>
    <row r="23" spans="1:100" ht="15" customHeight="1" x14ac:dyDescent="0.25">
      <c r="A23" s="1276" t="s">
        <v>48</v>
      </c>
      <c r="B23" s="1277"/>
      <c r="C23" s="1278"/>
      <c r="D23" s="562">
        <f t="shared" si="24"/>
        <v>172</v>
      </c>
      <c r="E23" s="563">
        <f t="shared" ref="E23:F33" si="31">SUM(G23+I23+K23+M23+O23+Q23+S23+U23+W23+Y23+AA23+AC23+AE23+AG23+AI23+AK23+AM23+AO23)</f>
        <v>83</v>
      </c>
      <c r="F23" s="564">
        <f t="shared" si="31"/>
        <v>89</v>
      </c>
      <c r="G23" s="558">
        <v>0</v>
      </c>
      <c r="H23" s="548">
        <v>0</v>
      </c>
      <c r="I23" s="558">
        <v>0</v>
      </c>
      <c r="J23" s="25">
        <v>0</v>
      </c>
      <c r="K23" s="558">
        <v>0</v>
      </c>
      <c r="L23" s="548">
        <v>0</v>
      </c>
      <c r="M23" s="558">
        <v>2</v>
      </c>
      <c r="N23" s="25">
        <v>0</v>
      </c>
      <c r="O23" s="558">
        <v>1</v>
      </c>
      <c r="P23" s="548">
        <v>2</v>
      </c>
      <c r="Q23" s="558">
        <v>4</v>
      </c>
      <c r="R23" s="548">
        <v>0</v>
      </c>
      <c r="S23" s="558">
        <v>2</v>
      </c>
      <c r="T23" s="548">
        <v>1</v>
      </c>
      <c r="U23" s="558">
        <v>0</v>
      </c>
      <c r="V23" s="548">
        <v>1</v>
      </c>
      <c r="W23" s="547">
        <v>10</v>
      </c>
      <c r="X23" s="567">
        <v>2</v>
      </c>
      <c r="Y23" s="558">
        <v>28</v>
      </c>
      <c r="Z23" s="548">
        <v>13</v>
      </c>
      <c r="AA23" s="547">
        <v>13</v>
      </c>
      <c r="AB23" s="567">
        <v>15</v>
      </c>
      <c r="AC23" s="558">
        <v>1</v>
      </c>
      <c r="AD23" s="548">
        <v>7</v>
      </c>
      <c r="AE23" s="547">
        <v>2</v>
      </c>
      <c r="AF23" s="567">
        <v>13</v>
      </c>
      <c r="AG23" s="558">
        <v>3</v>
      </c>
      <c r="AH23" s="548">
        <v>10</v>
      </c>
      <c r="AI23" s="547">
        <v>9</v>
      </c>
      <c r="AJ23" s="567">
        <v>8</v>
      </c>
      <c r="AK23" s="558">
        <v>1</v>
      </c>
      <c r="AL23" s="548">
        <v>6</v>
      </c>
      <c r="AM23" s="547">
        <v>4</v>
      </c>
      <c r="AN23" s="548">
        <v>6</v>
      </c>
      <c r="AO23" s="547">
        <v>3</v>
      </c>
      <c r="AP23" s="549">
        <v>5</v>
      </c>
      <c r="AQ23" s="550">
        <v>0</v>
      </c>
      <c r="AR23" s="559">
        <v>0</v>
      </c>
      <c r="AS23" s="559">
        <v>0</v>
      </c>
      <c r="AT23" s="559">
        <v>25</v>
      </c>
      <c r="AU23" s="559">
        <v>4</v>
      </c>
      <c r="AV23" s="559">
        <v>0</v>
      </c>
      <c r="AW23" s="559">
        <v>0</v>
      </c>
      <c r="AX23" s="25">
        <v>0</v>
      </c>
      <c r="AY23" t="str">
        <f t="shared" si="25"/>
        <v/>
      </c>
      <c r="CA23" s="23" t="str">
        <f t="shared" si="16"/>
        <v/>
      </c>
      <c r="CB23" s="23" t="str">
        <f t="shared" si="17"/>
        <v/>
      </c>
      <c r="CC23" s="23" t="str">
        <f t="shared" si="26"/>
        <v/>
      </c>
      <c r="CD23" s="23" t="str">
        <f t="shared" si="27"/>
        <v/>
      </c>
      <c r="CE23" s="23" t="str">
        <f t="shared" si="18"/>
        <v/>
      </c>
      <c r="CF23" s="23" t="str">
        <f t="shared" si="28"/>
        <v/>
      </c>
      <c r="CG23" s="23" t="str">
        <f t="shared" si="29"/>
        <v/>
      </c>
      <c r="CH23" s="23" t="str">
        <f t="shared" si="30"/>
        <v/>
      </c>
      <c r="CO23" s="24">
        <f t="shared" si="19"/>
        <v>0</v>
      </c>
      <c r="CP23" s="24">
        <f t="shared" si="20"/>
        <v>0</v>
      </c>
      <c r="CQ23" s="24">
        <f t="shared" si="21"/>
        <v>0</v>
      </c>
      <c r="CR23" s="24">
        <f t="shared" si="22"/>
        <v>0</v>
      </c>
      <c r="CS23" s="24">
        <f t="shared" si="22"/>
        <v>0</v>
      </c>
      <c r="CT23" s="24">
        <f t="shared" si="22"/>
        <v>0</v>
      </c>
      <c r="CU23" s="24">
        <f t="shared" si="22"/>
        <v>0</v>
      </c>
      <c r="CV23" s="24">
        <f t="shared" si="23"/>
        <v>0</v>
      </c>
    </row>
    <row r="24" spans="1:100" ht="15" customHeight="1" x14ac:dyDescent="0.25">
      <c r="A24" s="1276" t="s">
        <v>49</v>
      </c>
      <c r="B24" s="1277"/>
      <c r="C24" s="1278"/>
      <c r="D24" s="562">
        <f t="shared" si="24"/>
        <v>6</v>
      </c>
      <c r="E24" s="563">
        <f t="shared" si="31"/>
        <v>6</v>
      </c>
      <c r="F24" s="564">
        <f t="shared" si="31"/>
        <v>0</v>
      </c>
      <c r="G24" s="558">
        <v>0</v>
      </c>
      <c r="H24" s="548">
        <v>0</v>
      </c>
      <c r="I24" s="558">
        <v>0</v>
      </c>
      <c r="J24" s="25">
        <v>0</v>
      </c>
      <c r="K24" s="558">
        <v>0</v>
      </c>
      <c r="L24" s="548">
        <v>0</v>
      </c>
      <c r="M24" s="558">
        <v>0</v>
      </c>
      <c r="N24" s="25">
        <v>0</v>
      </c>
      <c r="O24" s="558">
        <v>0</v>
      </c>
      <c r="P24" s="548">
        <v>0</v>
      </c>
      <c r="Q24" s="558">
        <v>0</v>
      </c>
      <c r="R24" s="548">
        <v>0</v>
      </c>
      <c r="S24" s="558">
        <v>0</v>
      </c>
      <c r="T24" s="548">
        <v>0</v>
      </c>
      <c r="U24" s="558">
        <v>6</v>
      </c>
      <c r="V24" s="548">
        <v>0</v>
      </c>
      <c r="W24" s="547">
        <v>0</v>
      </c>
      <c r="X24" s="567">
        <v>0</v>
      </c>
      <c r="Y24" s="558">
        <v>0</v>
      </c>
      <c r="Z24" s="548">
        <v>0</v>
      </c>
      <c r="AA24" s="547">
        <v>0</v>
      </c>
      <c r="AB24" s="567">
        <v>0</v>
      </c>
      <c r="AC24" s="558">
        <v>0</v>
      </c>
      <c r="AD24" s="548">
        <v>0</v>
      </c>
      <c r="AE24" s="547">
        <v>0</v>
      </c>
      <c r="AF24" s="567">
        <v>0</v>
      </c>
      <c r="AG24" s="558">
        <v>0</v>
      </c>
      <c r="AH24" s="548">
        <v>0</v>
      </c>
      <c r="AI24" s="547">
        <v>0</v>
      </c>
      <c r="AJ24" s="567">
        <v>0</v>
      </c>
      <c r="AK24" s="558">
        <v>0</v>
      </c>
      <c r="AL24" s="548">
        <v>0</v>
      </c>
      <c r="AM24" s="547">
        <v>0</v>
      </c>
      <c r="AN24" s="548">
        <v>0</v>
      </c>
      <c r="AO24" s="547">
        <v>0</v>
      </c>
      <c r="AP24" s="549">
        <v>0</v>
      </c>
      <c r="AQ24" s="550">
        <v>0</v>
      </c>
      <c r="AR24" s="559">
        <v>0</v>
      </c>
      <c r="AS24" s="559">
        <v>0</v>
      </c>
      <c r="AT24" s="559">
        <v>0</v>
      </c>
      <c r="AU24" s="559">
        <v>6</v>
      </c>
      <c r="AV24" s="559">
        <v>0</v>
      </c>
      <c r="AW24" s="559">
        <v>0</v>
      </c>
      <c r="AX24" s="25">
        <v>0</v>
      </c>
      <c r="AY24" t="str">
        <f t="shared" si="25"/>
        <v/>
      </c>
      <c r="CA24" s="23" t="str">
        <f t="shared" si="16"/>
        <v/>
      </c>
      <c r="CB24" s="23" t="str">
        <f t="shared" si="17"/>
        <v/>
      </c>
      <c r="CC24" s="23" t="str">
        <f t="shared" si="26"/>
        <v/>
      </c>
      <c r="CD24" s="23" t="str">
        <f t="shared" si="27"/>
        <v/>
      </c>
      <c r="CE24" s="23" t="str">
        <f t="shared" si="18"/>
        <v/>
      </c>
      <c r="CF24" s="23" t="str">
        <f t="shared" si="28"/>
        <v/>
      </c>
      <c r="CG24" s="23" t="str">
        <f t="shared" si="29"/>
        <v/>
      </c>
      <c r="CH24" s="23" t="str">
        <f t="shared" si="30"/>
        <v/>
      </c>
      <c r="CO24" s="24">
        <f t="shared" si="19"/>
        <v>0</v>
      </c>
      <c r="CP24" s="24">
        <f t="shared" si="20"/>
        <v>0</v>
      </c>
      <c r="CQ24" s="24">
        <f t="shared" si="21"/>
        <v>0</v>
      </c>
      <c r="CR24" s="24">
        <f t="shared" si="22"/>
        <v>0</v>
      </c>
      <c r="CS24" s="24">
        <f t="shared" si="22"/>
        <v>0</v>
      </c>
      <c r="CT24" s="24">
        <f t="shared" si="22"/>
        <v>0</v>
      </c>
      <c r="CU24" s="24">
        <f t="shared" si="22"/>
        <v>0</v>
      </c>
      <c r="CV24" s="24">
        <f t="shared" si="23"/>
        <v>0</v>
      </c>
    </row>
    <row r="25" spans="1:100" ht="15" customHeight="1" x14ac:dyDescent="0.25">
      <c r="A25" s="1276" t="s">
        <v>50</v>
      </c>
      <c r="B25" s="1277"/>
      <c r="C25" s="1278"/>
      <c r="D25" s="562">
        <f t="shared" si="24"/>
        <v>7</v>
      </c>
      <c r="E25" s="563">
        <f t="shared" si="31"/>
        <v>3</v>
      </c>
      <c r="F25" s="564">
        <f t="shared" si="31"/>
        <v>4</v>
      </c>
      <c r="G25" s="558">
        <v>0</v>
      </c>
      <c r="H25" s="548">
        <v>0</v>
      </c>
      <c r="I25" s="558">
        <v>0</v>
      </c>
      <c r="J25" s="25">
        <v>0</v>
      </c>
      <c r="K25" s="558">
        <v>0</v>
      </c>
      <c r="L25" s="548">
        <v>0</v>
      </c>
      <c r="M25" s="558">
        <v>0</v>
      </c>
      <c r="N25" s="25">
        <v>0</v>
      </c>
      <c r="O25" s="558">
        <v>0</v>
      </c>
      <c r="P25" s="548">
        <v>0</v>
      </c>
      <c r="Q25" s="558">
        <v>0</v>
      </c>
      <c r="R25" s="548">
        <v>0</v>
      </c>
      <c r="S25" s="558">
        <v>1</v>
      </c>
      <c r="T25" s="548">
        <v>0</v>
      </c>
      <c r="U25" s="558">
        <v>0</v>
      </c>
      <c r="V25" s="548">
        <v>1</v>
      </c>
      <c r="W25" s="547">
        <v>0</v>
      </c>
      <c r="X25" s="567">
        <v>0</v>
      </c>
      <c r="Y25" s="558">
        <v>1</v>
      </c>
      <c r="Z25" s="548">
        <v>1</v>
      </c>
      <c r="AA25" s="547">
        <v>0</v>
      </c>
      <c r="AB25" s="567">
        <v>0</v>
      </c>
      <c r="AC25" s="558">
        <v>0</v>
      </c>
      <c r="AD25" s="548">
        <v>0</v>
      </c>
      <c r="AE25" s="547">
        <v>0</v>
      </c>
      <c r="AF25" s="567">
        <v>0</v>
      </c>
      <c r="AG25" s="558">
        <v>0</v>
      </c>
      <c r="AH25" s="548">
        <v>0</v>
      </c>
      <c r="AI25" s="547">
        <v>1</v>
      </c>
      <c r="AJ25" s="567">
        <v>0</v>
      </c>
      <c r="AK25" s="558">
        <v>0</v>
      </c>
      <c r="AL25" s="548">
        <v>0</v>
      </c>
      <c r="AM25" s="547">
        <v>0</v>
      </c>
      <c r="AN25" s="548">
        <v>2</v>
      </c>
      <c r="AO25" s="547">
        <v>0</v>
      </c>
      <c r="AP25" s="549">
        <v>0</v>
      </c>
      <c r="AQ25" s="550">
        <v>0</v>
      </c>
      <c r="AR25" s="559">
        <v>0</v>
      </c>
      <c r="AS25" s="559">
        <v>0</v>
      </c>
      <c r="AT25" s="559">
        <v>0</v>
      </c>
      <c r="AU25" s="559">
        <v>3</v>
      </c>
      <c r="AV25" s="559">
        <v>0</v>
      </c>
      <c r="AW25" s="559">
        <v>0</v>
      </c>
      <c r="AX25" s="25">
        <v>0</v>
      </c>
      <c r="AY25" t="str">
        <f t="shared" si="25"/>
        <v/>
      </c>
      <c r="CA25" s="23" t="str">
        <f t="shared" si="16"/>
        <v/>
      </c>
      <c r="CB25" s="23" t="str">
        <f t="shared" si="17"/>
        <v/>
      </c>
      <c r="CC25" s="23" t="str">
        <f t="shared" si="26"/>
        <v/>
      </c>
      <c r="CD25" s="23" t="str">
        <f t="shared" si="27"/>
        <v/>
      </c>
      <c r="CE25" s="23" t="str">
        <f t="shared" si="18"/>
        <v/>
      </c>
      <c r="CF25" s="23" t="str">
        <f t="shared" si="28"/>
        <v/>
      </c>
      <c r="CG25" s="23" t="str">
        <f t="shared" si="29"/>
        <v/>
      </c>
      <c r="CH25" s="23" t="str">
        <f t="shared" si="30"/>
        <v/>
      </c>
      <c r="CO25" s="24">
        <f t="shared" si="19"/>
        <v>0</v>
      </c>
      <c r="CP25" s="24">
        <f t="shared" si="20"/>
        <v>0</v>
      </c>
      <c r="CQ25" s="24">
        <f t="shared" si="21"/>
        <v>0</v>
      </c>
      <c r="CR25" s="24">
        <f t="shared" si="22"/>
        <v>0</v>
      </c>
      <c r="CS25" s="24">
        <f t="shared" si="22"/>
        <v>0</v>
      </c>
      <c r="CT25" s="24">
        <f t="shared" si="22"/>
        <v>0</v>
      </c>
      <c r="CU25" s="24">
        <f t="shared" si="22"/>
        <v>0</v>
      </c>
      <c r="CV25" s="24">
        <f t="shared" si="23"/>
        <v>0</v>
      </c>
    </row>
    <row r="26" spans="1:100" ht="15" customHeight="1" x14ac:dyDescent="0.25">
      <c r="A26" s="1276" t="s">
        <v>51</v>
      </c>
      <c r="B26" s="1277"/>
      <c r="C26" s="1278"/>
      <c r="D26" s="562">
        <f t="shared" si="24"/>
        <v>0</v>
      </c>
      <c r="E26" s="563">
        <f t="shared" si="31"/>
        <v>0</v>
      </c>
      <c r="F26" s="564">
        <f t="shared" si="31"/>
        <v>0</v>
      </c>
      <c r="G26" s="558"/>
      <c r="H26" s="548"/>
      <c r="I26" s="558"/>
      <c r="J26" s="25"/>
      <c r="K26" s="558"/>
      <c r="L26" s="548"/>
      <c r="M26" s="558"/>
      <c r="N26" s="25"/>
      <c r="O26" s="558"/>
      <c r="P26" s="548"/>
      <c r="Q26" s="558"/>
      <c r="R26" s="548"/>
      <c r="S26" s="558"/>
      <c r="T26" s="548"/>
      <c r="U26" s="558"/>
      <c r="V26" s="548"/>
      <c r="W26" s="547"/>
      <c r="X26" s="567"/>
      <c r="Y26" s="558"/>
      <c r="Z26" s="548"/>
      <c r="AA26" s="547"/>
      <c r="AB26" s="567"/>
      <c r="AC26" s="558"/>
      <c r="AD26" s="548"/>
      <c r="AE26" s="547"/>
      <c r="AF26" s="567"/>
      <c r="AG26" s="558"/>
      <c r="AH26" s="548"/>
      <c r="AI26" s="547"/>
      <c r="AJ26" s="567"/>
      <c r="AK26" s="558"/>
      <c r="AL26" s="548"/>
      <c r="AM26" s="547"/>
      <c r="AN26" s="548"/>
      <c r="AO26" s="547"/>
      <c r="AP26" s="549"/>
      <c r="AQ26" s="550"/>
      <c r="AR26" s="559"/>
      <c r="AS26" s="559"/>
      <c r="AT26" s="559"/>
      <c r="AU26" s="559"/>
      <c r="AV26" s="559"/>
      <c r="AW26" s="559"/>
      <c r="AX26" s="25"/>
      <c r="AY26" t="str">
        <f t="shared" si="25"/>
        <v/>
      </c>
      <c r="CA26" s="23" t="str">
        <f t="shared" si="16"/>
        <v/>
      </c>
      <c r="CB26" s="23" t="str">
        <f t="shared" si="17"/>
        <v/>
      </c>
      <c r="CC26" s="23" t="str">
        <f t="shared" si="26"/>
        <v/>
      </c>
      <c r="CD26" s="23" t="str">
        <f t="shared" si="27"/>
        <v/>
      </c>
      <c r="CE26" s="23" t="str">
        <f t="shared" si="18"/>
        <v/>
      </c>
      <c r="CF26" s="23" t="str">
        <f t="shared" si="28"/>
        <v/>
      </c>
      <c r="CG26" s="23" t="str">
        <f t="shared" si="29"/>
        <v/>
      </c>
      <c r="CH26" s="23" t="str">
        <f t="shared" si="30"/>
        <v/>
      </c>
      <c r="CO26" s="24">
        <f t="shared" si="19"/>
        <v>0</v>
      </c>
      <c r="CP26" s="24">
        <f t="shared" si="20"/>
        <v>0</v>
      </c>
      <c r="CQ26" s="24">
        <f t="shared" si="21"/>
        <v>0</v>
      </c>
      <c r="CR26" s="24">
        <f t="shared" si="22"/>
        <v>0</v>
      </c>
      <c r="CS26" s="24">
        <f t="shared" si="22"/>
        <v>0</v>
      </c>
      <c r="CT26" s="24">
        <f t="shared" si="22"/>
        <v>0</v>
      </c>
      <c r="CU26" s="24">
        <f t="shared" si="22"/>
        <v>0</v>
      </c>
      <c r="CV26" s="24">
        <f t="shared" si="23"/>
        <v>0</v>
      </c>
    </row>
    <row r="27" spans="1:100" ht="15" customHeight="1" x14ac:dyDescent="0.25">
      <c r="A27" s="1276" t="s">
        <v>52</v>
      </c>
      <c r="B27" s="1277"/>
      <c r="C27" s="1278"/>
      <c r="D27" s="562">
        <f t="shared" si="24"/>
        <v>0</v>
      </c>
      <c r="E27" s="563">
        <f t="shared" si="31"/>
        <v>0</v>
      </c>
      <c r="F27" s="564">
        <f t="shared" si="31"/>
        <v>0</v>
      </c>
      <c r="G27" s="558"/>
      <c r="H27" s="548"/>
      <c r="I27" s="558"/>
      <c r="J27" s="25"/>
      <c r="K27" s="558"/>
      <c r="L27" s="548"/>
      <c r="M27" s="558"/>
      <c r="N27" s="25"/>
      <c r="O27" s="558"/>
      <c r="P27" s="548"/>
      <c r="Q27" s="558"/>
      <c r="R27" s="548"/>
      <c r="S27" s="558"/>
      <c r="T27" s="548"/>
      <c r="U27" s="558"/>
      <c r="V27" s="548"/>
      <c r="W27" s="547"/>
      <c r="X27" s="567"/>
      <c r="Y27" s="558"/>
      <c r="Z27" s="548"/>
      <c r="AA27" s="547"/>
      <c r="AB27" s="567"/>
      <c r="AC27" s="558"/>
      <c r="AD27" s="548"/>
      <c r="AE27" s="547"/>
      <c r="AF27" s="567"/>
      <c r="AG27" s="558"/>
      <c r="AH27" s="548"/>
      <c r="AI27" s="547"/>
      <c r="AJ27" s="567"/>
      <c r="AK27" s="558"/>
      <c r="AL27" s="548"/>
      <c r="AM27" s="547"/>
      <c r="AN27" s="548"/>
      <c r="AO27" s="547"/>
      <c r="AP27" s="549"/>
      <c r="AQ27" s="550"/>
      <c r="AR27" s="559"/>
      <c r="AS27" s="559"/>
      <c r="AT27" s="559"/>
      <c r="AU27" s="559"/>
      <c r="AV27" s="559"/>
      <c r="AW27" s="559"/>
      <c r="AX27" s="25"/>
      <c r="AY27" t="str">
        <f t="shared" si="25"/>
        <v/>
      </c>
      <c r="CA27" s="23" t="str">
        <f t="shared" si="16"/>
        <v/>
      </c>
      <c r="CB27" s="23" t="str">
        <f t="shared" si="17"/>
        <v/>
      </c>
      <c r="CC27" s="23" t="str">
        <f t="shared" si="26"/>
        <v/>
      </c>
      <c r="CD27" s="23" t="str">
        <f t="shared" si="27"/>
        <v/>
      </c>
      <c r="CE27" s="23" t="str">
        <f t="shared" si="18"/>
        <v/>
      </c>
      <c r="CF27" s="23" t="str">
        <f t="shared" si="28"/>
        <v/>
      </c>
      <c r="CG27" s="23" t="str">
        <f t="shared" si="29"/>
        <v/>
      </c>
      <c r="CH27" s="23" t="str">
        <f t="shared" si="30"/>
        <v/>
      </c>
      <c r="CO27" s="24">
        <f t="shared" si="19"/>
        <v>0</v>
      </c>
      <c r="CP27" s="24">
        <f t="shared" si="20"/>
        <v>0</v>
      </c>
      <c r="CQ27" s="24">
        <f t="shared" si="21"/>
        <v>0</v>
      </c>
      <c r="CR27" s="24">
        <f t="shared" si="22"/>
        <v>0</v>
      </c>
      <c r="CS27" s="24">
        <f t="shared" si="22"/>
        <v>0</v>
      </c>
      <c r="CT27" s="24">
        <f t="shared" si="22"/>
        <v>0</v>
      </c>
      <c r="CU27" s="24">
        <f t="shared" si="22"/>
        <v>0</v>
      </c>
      <c r="CV27" s="24">
        <f t="shared" si="23"/>
        <v>0</v>
      </c>
    </row>
    <row r="28" spans="1:100" ht="15" customHeight="1" x14ac:dyDescent="0.25">
      <c r="A28" s="1276" t="s">
        <v>53</v>
      </c>
      <c r="B28" s="1277"/>
      <c r="C28" s="1278"/>
      <c r="D28" s="568">
        <f t="shared" si="24"/>
        <v>14</v>
      </c>
      <c r="E28" s="563">
        <f t="shared" si="31"/>
        <v>6</v>
      </c>
      <c r="F28" s="564">
        <f t="shared" si="31"/>
        <v>8</v>
      </c>
      <c r="G28" s="558">
        <v>0</v>
      </c>
      <c r="H28" s="548">
        <v>0</v>
      </c>
      <c r="I28" s="558">
        <v>0</v>
      </c>
      <c r="J28" s="25">
        <v>0</v>
      </c>
      <c r="K28" s="558">
        <v>0</v>
      </c>
      <c r="L28" s="548">
        <v>0</v>
      </c>
      <c r="M28" s="558">
        <v>0</v>
      </c>
      <c r="N28" s="25">
        <v>0</v>
      </c>
      <c r="O28" s="558">
        <v>0</v>
      </c>
      <c r="P28" s="548">
        <v>0</v>
      </c>
      <c r="Q28" s="558">
        <v>0</v>
      </c>
      <c r="R28" s="548">
        <v>3</v>
      </c>
      <c r="S28" s="558">
        <v>0</v>
      </c>
      <c r="T28" s="548">
        <v>1</v>
      </c>
      <c r="U28" s="558">
        <v>1</v>
      </c>
      <c r="V28" s="548">
        <v>0</v>
      </c>
      <c r="W28" s="547">
        <v>1</v>
      </c>
      <c r="X28" s="567">
        <v>0</v>
      </c>
      <c r="Y28" s="558">
        <v>0</v>
      </c>
      <c r="Z28" s="548">
        <v>2</v>
      </c>
      <c r="AA28" s="547">
        <v>3</v>
      </c>
      <c r="AB28" s="567">
        <v>0</v>
      </c>
      <c r="AC28" s="558">
        <v>0</v>
      </c>
      <c r="AD28" s="548">
        <v>0</v>
      </c>
      <c r="AE28" s="547">
        <v>1</v>
      </c>
      <c r="AF28" s="567">
        <v>0</v>
      </c>
      <c r="AG28" s="558">
        <v>0</v>
      </c>
      <c r="AH28" s="548">
        <v>2</v>
      </c>
      <c r="AI28" s="547">
        <v>0</v>
      </c>
      <c r="AJ28" s="567">
        <v>0</v>
      </c>
      <c r="AK28" s="558">
        <v>0</v>
      </c>
      <c r="AL28" s="548">
        <v>0</v>
      </c>
      <c r="AM28" s="547">
        <v>0</v>
      </c>
      <c r="AN28" s="548">
        <v>0</v>
      </c>
      <c r="AO28" s="547">
        <v>0</v>
      </c>
      <c r="AP28" s="549">
        <v>0</v>
      </c>
      <c r="AQ28" s="550">
        <v>0</v>
      </c>
      <c r="AR28" s="559">
        <v>0</v>
      </c>
      <c r="AS28" s="559">
        <v>0</v>
      </c>
      <c r="AT28" s="559">
        <v>0</v>
      </c>
      <c r="AU28" s="559">
        <v>0</v>
      </c>
      <c r="AV28" s="559">
        <v>0</v>
      </c>
      <c r="AW28" s="559">
        <v>0</v>
      </c>
      <c r="AX28" s="25">
        <v>0</v>
      </c>
      <c r="AY28" t="str">
        <f t="shared" si="25"/>
        <v/>
      </c>
      <c r="CA28" s="23" t="str">
        <f t="shared" si="16"/>
        <v/>
      </c>
      <c r="CB28" s="23" t="str">
        <f t="shared" si="17"/>
        <v/>
      </c>
      <c r="CC28" s="23" t="str">
        <f t="shared" si="26"/>
        <v/>
      </c>
      <c r="CD28" s="23" t="str">
        <f t="shared" si="27"/>
        <v/>
      </c>
      <c r="CE28" s="23" t="str">
        <f t="shared" si="18"/>
        <v/>
      </c>
      <c r="CF28" s="23" t="str">
        <f t="shared" si="28"/>
        <v/>
      </c>
      <c r="CG28" s="23" t="str">
        <f t="shared" si="29"/>
        <v/>
      </c>
      <c r="CH28" s="23" t="str">
        <f t="shared" si="30"/>
        <v/>
      </c>
      <c r="CO28" s="24">
        <f t="shared" si="19"/>
        <v>0</v>
      </c>
      <c r="CP28" s="24">
        <f t="shared" si="20"/>
        <v>0</v>
      </c>
      <c r="CQ28" s="24">
        <f t="shared" si="21"/>
        <v>0</v>
      </c>
      <c r="CR28" s="24">
        <f t="shared" si="22"/>
        <v>0</v>
      </c>
      <c r="CS28" s="24">
        <f t="shared" si="22"/>
        <v>0</v>
      </c>
      <c r="CT28" s="24">
        <f t="shared" si="22"/>
        <v>0</v>
      </c>
      <c r="CU28" s="24">
        <f t="shared" si="22"/>
        <v>0</v>
      </c>
      <c r="CV28" s="24">
        <f t="shared" si="23"/>
        <v>0</v>
      </c>
    </row>
    <row r="29" spans="1:100" ht="15" customHeight="1" x14ac:dyDescent="0.25">
      <c r="A29" s="1276" t="s">
        <v>54</v>
      </c>
      <c r="B29" s="1277"/>
      <c r="C29" s="1278"/>
      <c r="D29" s="568">
        <f t="shared" si="24"/>
        <v>0</v>
      </c>
      <c r="E29" s="563">
        <f t="shared" si="31"/>
        <v>0</v>
      </c>
      <c r="F29" s="564">
        <f t="shared" si="31"/>
        <v>0</v>
      </c>
      <c r="G29" s="558"/>
      <c r="H29" s="548"/>
      <c r="I29" s="558"/>
      <c r="J29" s="25"/>
      <c r="K29" s="558"/>
      <c r="L29" s="548"/>
      <c r="M29" s="558"/>
      <c r="N29" s="25"/>
      <c r="O29" s="558"/>
      <c r="P29" s="548"/>
      <c r="Q29" s="558"/>
      <c r="R29" s="548"/>
      <c r="S29" s="558"/>
      <c r="T29" s="548"/>
      <c r="U29" s="558"/>
      <c r="V29" s="548"/>
      <c r="W29" s="547"/>
      <c r="X29" s="567"/>
      <c r="Y29" s="558"/>
      <c r="Z29" s="548"/>
      <c r="AA29" s="547"/>
      <c r="AB29" s="567"/>
      <c r="AC29" s="558"/>
      <c r="AD29" s="548"/>
      <c r="AE29" s="547"/>
      <c r="AF29" s="567"/>
      <c r="AG29" s="558"/>
      <c r="AH29" s="548"/>
      <c r="AI29" s="547"/>
      <c r="AJ29" s="567"/>
      <c r="AK29" s="558"/>
      <c r="AL29" s="548"/>
      <c r="AM29" s="547"/>
      <c r="AN29" s="548"/>
      <c r="AO29" s="547"/>
      <c r="AP29" s="549"/>
      <c r="AQ29" s="550"/>
      <c r="AR29" s="559"/>
      <c r="AS29" s="559"/>
      <c r="AT29" s="559"/>
      <c r="AU29" s="559"/>
      <c r="AV29" s="559"/>
      <c r="AW29" s="559"/>
      <c r="AX29" s="25"/>
      <c r="AY29" t="str">
        <f t="shared" si="25"/>
        <v/>
      </c>
      <c r="CA29" s="23" t="str">
        <f t="shared" si="16"/>
        <v/>
      </c>
      <c r="CB29" s="23" t="str">
        <f t="shared" si="17"/>
        <v/>
      </c>
      <c r="CC29" s="23" t="str">
        <f t="shared" si="26"/>
        <v/>
      </c>
      <c r="CD29" s="23" t="str">
        <f t="shared" si="27"/>
        <v/>
      </c>
      <c r="CE29" s="23" t="str">
        <f t="shared" si="18"/>
        <v/>
      </c>
      <c r="CF29" s="23" t="str">
        <f t="shared" si="28"/>
        <v/>
      </c>
      <c r="CG29" s="23" t="str">
        <f t="shared" si="29"/>
        <v/>
      </c>
      <c r="CH29" s="23" t="str">
        <f t="shared" si="30"/>
        <v/>
      </c>
      <c r="CO29" s="24">
        <f t="shared" si="19"/>
        <v>0</v>
      </c>
      <c r="CP29" s="24">
        <f t="shared" si="20"/>
        <v>0</v>
      </c>
      <c r="CQ29" s="24">
        <f t="shared" si="21"/>
        <v>0</v>
      </c>
      <c r="CR29" s="24">
        <f t="shared" si="22"/>
        <v>0</v>
      </c>
      <c r="CS29" s="24">
        <f t="shared" si="22"/>
        <v>0</v>
      </c>
      <c r="CT29" s="24">
        <f t="shared" si="22"/>
        <v>0</v>
      </c>
      <c r="CU29" s="24">
        <f t="shared" si="22"/>
        <v>0</v>
      </c>
      <c r="CV29" s="24">
        <f t="shared" si="23"/>
        <v>0</v>
      </c>
    </row>
    <row r="30" spans="1:100" ht="15" customHeight="1" x14ac:dyDescent="0.25">
      <c r="A30" s="1276" t="s">
        <v>55</v>
      </c>
      <c r="B30" s="1277"/>
      <c r="C30" s="1278"/>
      <c r="D30" s="562">
        <f>SUM(E30+F30)</f>
        <v>0</v>
      </c>
      <c r="E30" s="563">
        <f t="shared" si="31"/>
        <v>0</v>
      </c>
      <c r="F30" s="564">
        <f t="shared" si="31"/>
        <v>0</v>
      </c>
      <c r="G30" s="558"/>
      <c r="H30" s="548"/>
      <c r="I30" s="558"/>
      <c r="J30" s="25"/>
      <c r="K30" s="558"/>
      <c r="L30" s="548"/>
      <c r="M30" s="558"/>
      <c r="N30" s="25"/>
      <c r="O30" s="558"/>
      <c r="P30" s="548"/>
      <c r="Q30" s="558"/>
      <c r="R30" s="548"/>
      <c r="S30" s="558"/>
      <c r="T30" s="548"/>
      <c r="U30" s="558"/>
      <c r="V30" s="548"/>
      <c r="W30" s="547"/>
      <c r="X30" s="567"/>
      <c r="Y30" s="558"/>
      <c r="Z30" s="548"/>
      <c r="AA30" s="547"/>
      <c r="AB30" s="567"/>
      <c r="AC30" s="558"/>
      <c r="AD30" s="548"/>
      <c r="AE30" s="547"/>
      <c r="AF30" s="567"/>
      <c r="AG30" s="558"/>
      <c r="AH30" s="548"/>
      <c r="AI30" s="547"/>
      <c r="AJ30" s="567"/>
      <c r="AK30" s="558"/>
      <c r="AL30" s="548"/>
      <c r="AM30" s="547"/>
      <c r="AN30" s="548"/>
      <c r="AO30" s="547"/>
      <c r="AP30" s="549"/>
      <c r="AQ30" s="550"/>
      <c r="AR30" s="559"/>
      <c r="AS30" s="559"/>
      <c r="AT30" s="559"/>
      <c r="AU30" s="559"/>
      <c r="AV30" s="559"/>
      <c r="AW30" s="559"/>
      <c r="AX30" s="25"/>
      <c r="AY30" t="str">
        <f t="shared" si="25"/>
        <v/>
      </c>
      <c r="CA30" s="23" t="str">
        <f t="shared" si="16"/>
        <v/>
      </c>
      <c r="CB30" s="23" t="str">
        <f t="shared" si="17"/>
        <v/>
      </c>
      <c r="CC30" s="23" t="str">
        <f t="shared" si="26"/>
        <v/>
      </c>
      <c r="CD30" s="23" t="str">
        <f t="shared" si="27"/>
        <v/>
      </c>
      <c r="CE30" s="23" t="str">
        <f t="shared" si="18"/>
        <v/>
      </c>
      <c r="CF30" s="23" t="str">
        <f t="shared" si="28"/>
        <v/>
      </c>
      <c r="CG30" s="23" t="str">
        <f t="shared" si="29"/>
        <v/>
      </c>
      <c r="CH30" s="23" t="str">
        <f t="shared" si="30"/>
        <v/>
      </c>
      <c r="CO30" s="24">
        <f t="shared" si="19"/>
        <v>0</v>
      </c>
      <c r="CP30" s="24">
        <f t="shared" si="20"/>
        <v>0</v>
      </c>
      <c r="CQ30" s="24">
        <f t="shared" si="21"/>
        <v>0</v>
      </c>
      <c r="CR30" s="24">
        <f t="shared" si="22"/>
        <v>0</v>
      </c>
      <c r="CS30" s="24">
        <f t="shared" si="22"/>
        <v>0</v>
      </c>
      <c r="CT30" s="24">
        <f t="shared" si="22"/>
        <v>0</v>
      </c>
      <c r="CU30" s="24">
        <f t="shared" si="22"/>
        <v>0</v>
      </c>
      <c r="CV30" s="24">
        <f t="shared" si="23"/>
        <v>0</v>
      </c>
    </row>
    <row r="31" spans="1:100" ht="15" customHeight="1" x14ac:dyDescent="0.25">
      <c r="A31" s="1276" t="s">
        <v>56</v>
      </c>
      <c r="B31" s="1277"/>
      <c r="C31" s="1278"/>
      <c r="D31" s="562">
        <f t="shared" si="24"/>
        <v>61</v>
      </c>
      <c r="E31" s="563">
        <f t="shared" si="31"/>
        <v>18</v>
      </c>
      <c r="F31" s="564">
        <f t="shared" si="31"/>
        <v>43</v>
      </c>
      <c r="G31" s="558">
        <v>0</v>
      </c>
      <c r="H31" s="548">
        <v>0</v>
      </c>
      <c r="I31" s="558">
        <v>0</v>
      </c>
      <c r="J31" s="25">
        <v>0</v>
      </c>
      <c r="K31" s="558">
        <v>0</v>
      </c>
      <c r="L31" s="548">
        <v>0</v>
      </c>
      <c r="M31" s="558">
        <v>0</v>
      </c>
      <c r="N31" s="25">
        <v>0</v>
      </c>
      <c r="O31" s="558">
        <v>0</v>
      </c>
      <c r="P31" s="548">
        <v>0</v>
      </c>
      <c r="Q31" s="558">
        <v>0</v>
      </c>
      <c r="R31" s="548">
        <v>0</v>
      </c>
      <c r="S31" s="558">
        <v>0</v>
      </c>
      <c r="T31" s="548">
        <v>0</v>
      </c>
      <c r="U31" s="558">
        <v>0</v>
      </c>
      <c r="V31" s="548">
        <v>0</v>
      </c>
      <c r="W31" s="547">
        <v>0</v>
      </c>
      <c r="X31" s="567">
        <v>0</v>
      </c>
      <c r="Y31" s="558">
        <v>0</v>
      </c>
      <c r="Z31" s="548">
        <v>0</v>
      </c>
      <c r="AA31" s="547">
        <v>0</v>
      </c>
      <c r="AB31" s="567">
        <v>0</v>
      </c>
      <c r="AC31" s="558">
        <v>0</v>
      </c>
      <c r="AD31" s="548">
        <v>0</v>
      </c>
      <c r="AE31" s="547">
        <v>0</v>
      </c>
      <c r="AF31" s="567">
        <v>3</v>
      </c>
      <c r="AG31" s="558">
        <v>8</v>
      </c>
      <c r="AH31" s="548">
        <v>16</v>
      </c>
      <c r="AI31" s="547">
        <v>4</v>
      </c>
      <c r="AJ31" s="567">
        <v>4</v>
      </c>
      <c r="AK31" s="558">
        <v>2</v>
      </c>
      <c r="AL31" s="548">
        <v>6</v>
      </c>
      <c r="AM31" s="547">
        <v>2</v>
      </c>
      <c r="AN31" s="548">
        <v>12</v>
      </c>
      <c r="AO31" s="547">
        <v>2</v>
      </c>
      <c r="AP31" s="549">
        <v>2</v>
      </c>
      <c r="AQ31" s="550">
        <v>0</v>
      </c>
      <c r="AR31" s="559">
        <v>0</v>
      </c>
      <c r="AS31" s="559">
        <v>0</v>
      </c>
      <c r="AT31" s="559">
        <v>0</v>
      </c>
      <c r="AU31" s="559">
        <v>0</v>
      </c>
      <c r="AV31" s="559">
        <v>0</v>
      </c>
      <c r="AW31" s="559">
        <v>0</v>
      </c>
      <c r="AX31" s="25">
        <v>0</v>
      </c>
      <c r="AY31" t="str">
        <f t="shared" si="25"/>
        <v/>
      </c>
      <c r="CA31" s="23" t="str">
        <f t="shared" si="16"/>
        <v/>
      </c>
      <c r="CB31" s="23" t="str">
        <f t="shared" si="17"/>
        <v/>
      </c>
      <c r="CC31" s="23" t="str">
        <f t="shared" si="26"/>
        <v/>
      </c>
      <c r="CD31" s="23" t="str">
        <f t="shared" si="27"/>
        <v/>
      </c>
      <c r="CE31" s="23" t="str">
        <f t="shared" si="18"/>
        <v/>
      </c>
      <c r="CF31" s="23" t="str">
        <f t="shared" si="28"/>
        <v/>
      </c>
      <c r="CG31" s="23" t="str">
        <f t="shared" si="29"/>
        <v/>
      </c>
      <c r="CH31" s="23" t="str">
        <f t="shared" si="30"/>
        <v/>
      </c>
      <c r="CO31" s="24">
        <f t="shared" si="19"/>
        <v>0</v>
      </c>
      <c r="CP31" s="24">
        <f t="shared" si="20"/>
        <v>0</v>
      </c>
      <c r="CQ31" s="24">
        <f t="shared" si="21"/>
        <v>0</v>
      </c>
      <c r="CR31" s="24">
        <f t="shared" si="22"/>
        <v>0</v>
      </c>
      <c r="CS31" s="24">
        <f t="shared" si="22"/>
        <v>0</v>
      </c>
      <c r="CT31" s="24">
        <f t="shared" si="22"/>
        <v>0</v>
      </c>
      <c r="CU31" s="24">
        <f t="shared" si="22"/>
        <v>0</v>
      </c>
      <c r="CV31" s="24">
        <f t="shared" si="23"/>
        <v>0</v>
      </c>
    </row>
    <row r="32" spans="1:100" ht="15" customHeight="1" x14ac:dyDescent="0.25">
      <c r="A32" s="1276" t="s">
        <v>57</v>
      </c>
      <c r="B32" s="1277"/>
      <c r="C32" s="1278"/>
      <c r="D32" s="562">
        <f t="shared" si="24"/>
        <v>0</v>
      </c>
      <c r="E32" s="563">
        <f t="shared" si="31"/>
        <v>0</v>
      </c>
      <c r="F32" s="564">
        <f t="shared" si="31"/>
        <v>0</v>
      </c>
      <c r="G32" s="558">
        <v>0</v>
      </c>
      <c r="H32" s="548">
        <v>0</v>
      </c>
      <c r="I32" s="558">
        <v>0</v>
      </c>
      <c r="J32" s="25">
        <v>0</v>
      </c>
      <c r="K32" s="558">
        <v>0</v>
      </c>
      <c r="L32" s="548">
        <v>0</v>
      </c>
      <c r="M32" s="558">
        <v>0</v>
      </c>
      <c r="N32" s="25">
        <v>0</v>
      </c>
      <c r="O32" s="558">
        <v>0</v>
      </c>
      <c r="P32" s="548">
        <v>0</v>
      </c>
      <c r="Q32" s="558">
        <v>0</v>
      </c>
      <c r="R32" s="548">
        <v>0</v>
      </c>
      <c r="S32" s="558">
        <v>0</v>
      </c>
      <c r="T32" s="548">
        <v>0</v>
      </c>
      <c r="U32" s="558">
        <v>0</v>
      </c>
      <c r="V32" s="548">
        <v>0</v>
      </c>
      <c r="W32" s="547">
        <v>0</v>
      </c>
      <c r="X32" s="567">
        <v>0</v>
      </c>
      <c r="Y32" s="558">
        <v>0</v>
      </c>
      <c r="Z32" s="548">
        <v>0</v>
      </c>
      <c r="AA32" s="547">
        <v>0</v>
      </c>
      <c r="AB32" s="567">
        <v>0</v>
      </c>
      <c r="AC32" s="558">
        <v>0</v>
      </c>
      <c r="AD32" s="548">
        <v>0</v>
      </c>
      <c r="AE32" s="547">
        <v>0</v>
      </c>
      <c r="AF32" s="567">
        <v>0</v>
      </c>
      <c r="AG32" s="558">
        <v>0</v>
      </c>
      <c r="AH32" s="548">
        <v>0</v>
      </c>
      <c r="AI32" s="547">
        <v>0</v>
      </c>
      <c r="AJ32" s="567">
        <v>0</v>
      </c>
      <c r="AK32" s="558">
        <v>0</v>
      </c>
      <c r="AL32" s="548">
        <v>0</v>
      </c>
      <c r="AM32" s="547">
        <v>0</v>
      </c>
      <c r="AN32" s="548">
        <v>0</v>
      </c>
      <c r="AO32" s="547">
        <v>0</v>
      </c>
      <c r="AP32" s="549">
        <v>0</v>
      </c>
      <c r="AQ32" s="550">
        <v>0</v>
      </c>
      <c r="AR32" s="559">
        <v>0</v>
      </c>
      <c r="AS32" s="559">
        <v>0</v>
      </c>
      <c r="AT32" s="559">
        <v>0</v>
      </c>
      <c r="AU32" s="559">
        <v>0</v>
      </c>
      <c r="AV32" s="559">
        <v>0</v>
      </c>
      <c r="AW32" s="559">
        <v>0</v>
      </c>
      <c r="AX32" s="25">
        <v>0</v>
      </c>
      <c r="AY32" t="str">
        <f t="shared" si="25"/>
        <v/>
      </c>
      <c r="CA32" s="23" t="str">
        <f t="shared" si="16"/>
        <v/>
      </c>
      <c r="CB32" s="23" t="str">
        <f t="shared" si="17"/>
        <v/>
      </c>
      <c r="CC32" s="23" t="str">
        <f t="shared" si="26"/>
        <v/>
      </c>
      <c r="CD32" s="23" t="str">
        <f t="shared" si="27"/>
        <v/>
      </c>
      <c r="CE32" s="23" t="str">
        <f t="shared" si="18"/>
        <v/>
      </c>
      <c r="CF32" s="23" t="str">
        <f t="shared" si="28"/>
        <v/>
      </c>
      <c r="CG32" s="23" t="str">
        <f t="shared" si="29"/>
        <v/>
      </c>
      <c r="CH32" s="23" t="str">
        <f t="shared" si="30"/>
        <v/>
      </c>
      <c r="CO32" s="24">
        <f t="shared" si="19"/>
        <v>0</v>
      </c>
      <c r="CP32" s="24">
        <f t="shared" si="20"/>
        <v>0</v>
      </c>
      <c r="CQ32" s="24">
        <f t="shared" si="21"/>
        <v>0</v>
      </c>
      <c r="CR32" s="24">
        <f t="shared" si="22"/>
        <v>0</v>
      </c>
      <c r="CS32" s="24">
        <f t="shared" si="22"/>
        <v>0</v>
      </c>
      <c r="CT32" s="24">
        <f t="shared" si="22"/>
        <v>0</v>
      </c>
      <c r="CU32" s="24">
        <f t="shared" si="22"/>
        <v>0</v>
      </c>
      <c r="CV32" s="24">
        <f t="shared" si="23"/>
        <v>0</v>
      </c>
    </row>
    <row r="33" spans="1:100" ht="15" customHeight="1" x14ac:dyDescent="0.25">
      <c r="A33" s="1276" t="s">
        <v>58</v>
      </c>
      <c r="B33" s="1277"/>
      <c r="C33" s="1278"/>
      <c r="D33" s="562">
        <f t="shared" si="24"/>
        <v>85</v>
      </c>
      <c r="E33" s="563">
        <f t="shared" si="31"/>
        <v>45</v>
      </c>
      <c r="F33" s="564">
        <f t="shared" si="31"/>
        <v>40</v>
      </c>
      <c r="G33" s="558">
        <v>0</v>
      </c>
      <c r="H33" s="548">
        <v>0</v>
      </c>
      <c r="I33" s="558">
        <v>0</v>
      </c>
      <c r="J33" s="25">
        <v>0</v>
      </c>
      <c r="K33" s="558">
        <v>0</v>
      </c>
      <c r="L33" s="548">
        <v>0</v>
      </c>
      <c r="M33" s="558">
        <v>3</v>
      </c>
      <c r="N33" s="25">
        <v>4</v>
      </c>
      <c r="O33" s="558">
        <v>2</v>
      </c>
      <c r="P33" s="548">
        <v>4</v>
      </c>
      <c r="Q33" s="558">
        <v>3</v>
      </c>
      <c r="R33" s="548">
        <v>6</v>
      </c>
      <c r="S33" s="558">
        <v>4</v>
      </c>
      <c r="T33" s="548">
        <v>0</v>
      </c>
      <c r="U33" s="558">
        <v>14</v>
      </c>
      <c r="V33" s="548">
        <v>6</v>
      </c>
      <c r="W33" s="547">
        <v>11</v>
      </c>
      <c r="X33" s="567">
        <v>11</v>
      </c>
      <c r="Y33" s="558">
        <v>8</v>
      </c>
      <c r="Z33" s="548">
        <v>4</v>
      </c>
      <c r="AA33" s="547">
        <v>0</v>
      </c>
      <c r="AB33" s="567">
        <v>0</v>
      </c>
      <c r="AC33" s="558">
        <v>0</v>
      </c>
      <c r="AD33" s="548">
        <v>0</v>
      </c>
      <c r="AE33" s="547">
        <v>0</v>
      </c>
      <c r="AF33" s="567">
        <v>2</v>
      </c>
      <c r="AG33" s="558">
        <v>0</v>
      </c>
      <c r="AH33" s="548">
        <v>3</v>
      </c>
      <c r="AI33" s="547">
        <v>0</v>
      </c>
      <c r="AJ33" s="567">
        <v>0</v>
      </c>
      <c r="AK33" s="558">
        <v>0</v>
      </c>
      <c r="AL33" s="548">
        <v>0</v>
      </c>
      <c r="AM33" s="547">
        <v>0</v>
      </c>
      <c r="AN33" s="548">
        <v>0</v>
      </c>
      <c r="AO33" s="547">
        <v>0</v>
      </c>
      <c r="AP33" s="549">
        <v>0</v>
      </c>
      <c r="AQ33" s="550">
        <v>0</v>
      </c>
      <c r="AR33" s="559">
        <v>0</v>
      </c>
      <c r="AS33" s="559">
        <v>0</v>
      </c>
      <c r="AT33" s="559">
        <v>0</v>
      </c>
      <c r="AU33" s="559">
        <v>32</v>
      </c>
      <c r="AV33" s="559">
        <v>0</v>
      </c>
      <c r="AW33" s="559">
        <v>0</v>
      </c>
      <c r="AX33" s="25">
        <v>2</v>
      </c>
      <c r="AY33" t="str">
        <f t="shared" si="25"/>
        <v/>
      </c>
      <c r="CA33" s="23" t="str">
        <f t="shared" si="16"/>
        <v/>
      </c>
      <c r="CB33" s="23" t="str">
        <f t="shared" si="17"/>
        <v/>
      </c>
      <c r="CC33" s="23" t="str">
        <f t="shared" si="26"/>
        <v/>
      </c>
      <c r="CD33" s="23" t="str">
        <f t="shared" si="27"/>
        <v/>
      </c>
      <c r="CE33" s="23" t="str">
        <f t="shared" si="18"/>
        <v/>
      </c>
      <c r="CF33" s="23" t="str">
        <f t="shared" si="28"/>
        <v/>
      </c>
      <c r="CG33" s="23" t="str">
        <f t="shared" si="29"/>
        <v/>
      </c>
      <c r="CH33" s="23" t="str">
        <f t="shared" si="30"/>
        <v/>
      </c>
      <c r="CO33" s="24">
        <f t="shared" si="19"/>
        <v>0</v>
      </c>
      <c r="CP33" s="24">
        <f t="shared" si="20"/>
        <v>0</v>
      </c>
      <c r="CQ33" s="24">
        <f t="shared" si="21"/>
        <v>0</v>
      </c>
      <c r="CR33" s="24">
        <f t="shared" si="22"/>
        <v>0</v>
      </c>
      <c r="CS33" s="24">
        <f t="shared" si="22"/>
        <v>0</v>
      </c>
      <c r="CT33" s="24">
        <f t="shared" si="22"/>
        <v>0</v>
      </c>
      <c r="CU33" s="24">
        <f t="shared" si="22"/>
        <v>0</v>
      </c>
      <c r="CV33" s="24">
        <f t="shared" si="23"/>
        <v>0</v>
      </c>
    </row>
    <row r="34" spans="1:100" ht="15" customHeight="1" x14ac:dyDescent="0.25">
      <c r="A34" s="1276" t="s">
        <v>59</v>
      </c>
      <c r="B34" s="1277"/>
      <c r="C34" s="1278"/>
      <c r="D34" s="562">
        <f>SUM(E34+F34)</f>
        <v>0</v>
      </c>
      <c r="E34" s="563">
        <f>SUM(U34+W34+Y34+AA34+AC34+AE34+AG34+AI34+AK34+AM34+AO34)</f>
        <v>0</v>
      </c>
      <c r="F34" s="564">
        <f>SUM(V34+X34+Z34+AB34+AD34+AF34+AH34+AJ34+AL34+AN34+AP34)</f>
        <v>0</v>
      </c>
      <c r="G34" s="565"/>
      <c r="H34" s="566"/>
      <c r="I34" s="565"/>
      <c r="J34" s="53"/>
      <c r="K34" s="565"/>
      <c r="L34" s="566"/>
      <c r="M34" s="565"/>
      <c r="N34" s="53"/>
      <c r="O34" s="565"/>
      <c r="P34" s="566"/>
      <c r="Q34" s="565"/>
      <c r="R34" s="566"/>
      <c r="S34" s="565"/>
      <c r="T34" s="566"/>
      <c r="U34" s="558"/>
      <c r="V34" s="548"/>
      <c r="W34" s="547"/>
      <c r="X34" s="567"/>
      <c r="Y34" s="558"/>
      <c r="Z34" s="548"/>
      <c r="AA34" s="547"/>
      <c r="AB34" s="567"/>
      <c r="AC34" s="558"/>
      <c r="AD34" s="548"/>
      <c r="AE34" s="547"/>
      <c r="AF34" s="567"/>
      <c r="AG34" s="558"/>
      <c r="AH34" s="548"/>
      <c r="AI34" s="547"/>
      <c r="AJ34" s="567"/>
      <c r="AK34" s="558"/>
      <c r="AL34" s="548"/>
      <c r="AM34" s="547"/>
      <c r="AN34" s="548"/>
      <c r="AO34" s="547"/>
      <c r="AP34" s="549"/>
      <c r="AQ34" s="550"/>
      <c r="AR34" s="559"/>
      <c r="AS34" s="559"/>
      <c r="AT34" s="559"/>
      <c r="AU34" s="559"/>
      <c r="AV34" s="559"/>
      <c r="AW34" s="559"/>
      <c r="AX34" s="25"/>
      <c r="AY34" t="str">
        <f t="shared" si="25"/>
        <v/>
      </c>
      <c r="CA34" s="23" t="str">
        <f t="shared" si="16"/>
        <v/>
      </c>
      <c r="CB34" s="23" t="str">
        <f t="shared" si="17"/>
        <v/>
      </c>
      <c r="CC34" s="23" t="str">
        <f t="shared" si="26"/>
        <v/>
      </c>
      <c r="CD34" s="23" t="str">
        <f t="shared" si="27"/>
        <v/>
      </c>
      <c r="CE34" s="23" t="str">
        <f t="shared" si="18"/>
        <v/>
      </c>
      <c r="CF34" s="23" t="str">
        <f t="shared" si="28"/>
        <v/>
      </c>
      <c r="CG34" s="23" t="str">
        <f t="shared" si="29"/>
        <v/>
      </c>
      <c r="CH34" s="23" t="str">
        <f t="shared" si="30"/>
        <v/>
      </c>
      <c r="CO34" s="24">
        <f t="shared" si="19"/>
        <v>0</v>
      </c>
      <c r="CP34" s="24">
        <f t="shared" si="20"/>
        <v>0</v>
      </c>
      <c r="CQ34" s="24">
        <f t="shared" si="21"/>
        <v>0</v>
      </c>
      <c r="CR34" s="24">
        <f t="shared" si="22"/>
        <v>0</v>
      </c>
      <c r="CS34" s="24">
        <f t="shared" si="22"/>
        <v>0</v>
      </c>
      <c r="CT34" s="24">
        <f t="shared" si="22"/>
        <v>0</v>
      </c>
      <c r="CU34" s="24">
        <f t="shared" si="22"/>
        <v>0</v>
      </c>
      <c r="CV34" s="24">
        <f t="shared" si="23"/>
        <v>0</v>
      </c>
    </row>
    <row r="35" spans="1:100" ht="15" customHeight="1" x14ac:dyDescent="0.25">
      <c r="A35" s="1276" t="s">
        <v>60</v>
      </c>
      <c r="B35" s="1277"/>
      <c r="C35" s="1278"/>
      <c r="D35" s="562">
        <f>SUM(E35+F35)</f>
        <v>0</v>
      </c>
      <c r="E35" s="563">
        <f t="shared" ref="E35:F38" si="32">SUM(G35+I35+K35+M35+O35+Q35+S35+U35+W35+Y35+AA35+AC35+AE35+AG35+AI35+AK35+AM35+AO35)</f>
        <v>0</v>
      </c>
      <c r="F35" s="564">
        <f t="shared" si="32"/>
        <v>0</v>
      </c>
      <c r="G35" s="558"/>
      <c r="H35" s="548"/>
      <c r="I35" s="558"/>
      <c r="J35" s="25"/>
      <c r="K35" s="558"/>
      <c r="L35" s="548"/>
      <c r="M35" s="558"/>
      <c r="N35" s="25"/>
      <c r="O35" s="558"/>
      <c r="P35" s="548"/>
      <c r="Q35" s="558"/>
      <c r="R35" s="548"/>
      <c r="S35" s="558"/>
      <c r="T35" s="548"/>
      <c r="U35" s="558"/>
      <c r="V35" s="548"/>
      <c r="W35" s="547"/>
      <c r="X35" s="567"/>
      <c r="Y35" s="558"/>
      <c r="Z35" s="548"/>
      <c r="AA35" s="547"/>
      <c r="AB35" s="567"/>
      <c r="AC35" s="558"/>
      <c r="AD35" s="548"/>
      <c r="AE35" s="547"/>
      <c r="AF35" s="567"/>
      <c r="AG35" s="558"/>
      <c r="AH35" s="548"/>
      <c r="AI35" s="547"/>
      <c r="AJ35" s="567"/>
      <c r="AK35" s="558"/>
      <c r="AL35" s="548"/>
      <c r="AM35" s="547"/>
      <c r="AN35" s="548"/>
      <c r="AO35" s="547"/>
      <c r="AP35" s="549"/>
      <c r="AQ35" s="550"/>
      <c r="AR35" s="559"/>
      <c r="AS35" s="559"/>
      <c r="AT35" s="559"/>
      <c r="AU35" s="559"/>
      <c r="AV35" s="559"/>
      <c r="AW35" s="559"/>
      <c r="AX35" s="25"/>
      <c r="AY35" t="str">
        <f t="shared" si="25"/>
        <v/>
      </c>
      <c r="CA35" s="23" t="str">
        <f t="shared" si="16"/>
        <v/>
      </c>
      <c r="CB35" s="23" t="str">
        <f t="shared" si="17"/>
        <v/>
      </c>
      <c r="CC35" s="23" t="str">
        <f t="shared" si="26"/>
        <v/>
      </c>
      <c r="CD35" s="23" t="str">
        <f t="shared" si="27"/>
        <v/>
      </c>
      <c r="CE35" s="23" t="str">
        <f t="shared" si="18"/>
        <v/>
      </c>
      <c r="CF35" s="23" t="str">
        <f t="shared" si="28"/>
        <v/>
      </c>
      <c r="CG35" s="23" t="str">
        <f t="shared" si="29"/>
        <v/>
      </c>
      <c r="CH35" s="23" t="str">
        <f t="shared" si="30"/>
        <v/>
      </c>
      <c r="CO35" s="24">
        <f t="shared" si="19"/>
        <v>0</v>
      </c>
      <c r="CP35" s="24">
        <f t="shared" si="20"/>
        <v>0</v>
      </c>
      <c r="CQ35" s="24">
        <f t="shared" si="21"/>
        <v>0</v>
      </c>
      <c r="CR35" s="24">
        <f t="shared" si="22"/>
        <v>0</v>
      </c>
      <c r="CS35" s="24">
        <f t="shared" si="22"/>
        <v>0</v>
      </c>
      <c r="CT35" s="24">
        <f t="shared" si="22"/>
        <v>0</v>
      </c>
      <c r="CU35" s="24">
        <f t="shared" si="22"/>
        <v>0</v>
      </c>
      <c r="CV35" s="24">
        <f t="shared" si="23"/>
        <v>0</v>
      </c>
    </row>
    <row r="36" spans="1:100" ht="15" customHeight="1" x14ac:dyDescent="0.25">
      <c r="A36" s="1276" t="s">
        <v>61</v>
      </c>
      <c r="B36" s="1277"/>
      <c r="C36" s="1278"/>
      <c r="D36" s="562">
        <f>SUM(E36+F36)</f>
        <v>0</v>
      </c>
      <c r="E36" s="563">
        <f>SUM(G36+I36+K36+M36+O36+Q36+S36+U36+W36+Y36+AA36+AC36+AE36+AG36+AI36+AK36+AM36+AO36)</f>
        <v>0</v>
      </c>
      <c r="F36" s="564">
        <f>SUM(H36+J36+L36+N36+P36+R36+T36+V36+X36+Z36+AB36+AD36+AF36+AH36+AJ36+AL36+AN36+AP36)</f>
        <v>0</v>
      </c>
      <c r="G36" s="558"/>
      <c r="H36" s="548"/>
      <c r="I36" s="558"/>
      <c r="J36" s="25"/>
      <c r="K36" s="558"/>
      <c r="L36" s="548"/>
      <c r="M36" s="558"/>
      <c r="N36" s="25"/>
      <c r="O36" s="558"/>
      <c r="P36" s="548"/>
      <c r="Q36" s="558"/>
      <c r="R36" s="548"/>
      <c r="S36" s="558"/>
      <c r="T36" s="548"/>
      <c r="U36" s="558"/>
      <c r="V36" s="548"/>
      <c r="W36" s="547"/>
      <c r="X36" s="567"/>
      <c r="Y36" s="558"/>
      <c r="Z36" s="548"/>
      <c r="AA36" s="547"/>
      <c r="AB36" s="567"/>
      <c r="AC36" s="558"/>
      <c r="AD36" s="548"/>
      <c r="AE36" s="547"/>
      <c r="AF36" s="567"/>
      <c r="AG36" s="558"/>
      <c r="AH36" s="548"/>
      <c r="AI36" s="547"/>
      <c r="AJ36" s="567"/>
      <c r="AK36" s="558"/>
      <c r="AL36" s="548"/>
      <c r="AM36" s="547"/>
      <c r="AN36" s="548"/>
      <c r="AO36" s="547"/>
      <c r="AP36" s="549"/>
      <c r="AQ36" s="550"/>
      <c r="AR36" s="559"/>
      <c r="AS36" s="559"/>
      <c r="AT36" s="559"/>
      <c r="AU36" s="559"/>
      <c r="AV36" s="559"/>
      <c r="AW36" s="559"/>
      <c r="AX36" s="25"/>
      <c r="AY36" t="str">
        <f t="shared" si="25"/>
        <v/>
      </c>
      <c r="CA36" s="23" t="str">
        <f t="shared" si="16"/>
        <v/>
      </c>
      <c r="CB36" s="23" t="str">
        <f t="shared" si="17"/>
        <v/>
      </c>
      <c r="CC36" s="23" t="str">
        <f t="shared" si="26"/>
        <v/>
      </c>
      <c r="CD36" s="23" t="str">
        <f t="shared" si="27"/>
        <v/>
      </c>
      <c r="CE36" s="23" t="str">
        <f t="shared" si="18"/>
        <v/>
      </c>
      <c r="CF36" s="23" t="str">
        <f t="shared" si="28"/>
        <v/>
      </c>
      <c r="CG36" s="23" t="str">
        <f t="shared" si="29"/>
        <v/>
      </c>
      <c r="CH36" s="23" t="str">
        <f t="shared" si="30"/>
        <v/>
      </c>
      <c r="CO36" s="24">
        <f t="shared" si="19"/>
        <v>0</v>
      </c>
      <c r="CP36" s="24">
        <f t="shared" si="20"/>
        <v>0</v>
      </c>
      <c r="CQ36" s="24">
        <f t="shared" si="21"/>
        <v>0</v>
      </c>
      <c r="CR36" s="24">
        <f t="shared" si="22"/>
        <v>0</v>
      </c>
      <c r="CS36" s="24">
        <f t="shared" si="22"/>
        <v>0</v>
      </c>
      <c r="CT36" s="24">
        <f t="shared" si="22"/>
        <v>0</v>
      </c>
      <c r="CU36" s="24">
        <f t="shared" si="22"/>
        <v>0</v>
      </c>
      <c r="CV36" s="24">
        <f t="shared" si="23"/>
        <v>0</v>
      </c>
    </row>
    <row r="37" spans="1:100" ht="15" customHeight="1" x14ac:dyDescent="0.25">
      <c r="A37" s="1279" t="s">
        <v>62</v>
      </c>
      <c r="B37" s="1280"/>
      <c r="C37" s="1281"/>
      <c r="D37" s="562">
        <f t="shared" si="24"/>
        <v>104</v>
      </c>
      <c r="E37" s="563">
        <f t="shared" si="32"/>
        <v>31</v>
      </c>
      <c r="F37" s="564">
        <f t="shared" si="32"/>
        <v>73</v>
      </c>
      <c r="G37" s="558">
        <v>0</v>
      </c>
      <c r="H37" s="548">
        <v>0</v>
      </c>
      <c r="I37" s="558">
        <v>0</v>
      </c>
      <c r="J37" s="25">
        <v>0</v>
      </c>
      <c r="K37" s="558">
        <v>0</v>
      </c>
      <c r="L37" s="548">
        <v>0</v>
      </c>
      <c r="M37" s="558">
        <v>0</v>
      </c>
      <c r="N37" s="25">
        <v>0</v>
      </c>
      <c r="O37" s="558">
        <v>0</v>
      </c>
      <c r="P37" s="548">
        <v>0</v>
      </c>
      <c r="Q37" s="558">
        <v>0</v>
      </c>
      <c r="R37" s="548">
        <v>0</v>
      </c>
      <c r="S37" s="558">
        <v>1</v>
      </c>
      <c r="T37" s="548">
        <v>0</v>
      </c>
      <c r="U37" s="558">
        <v>0</v>
      </c>
      <c r="V37" s="548">
        <v>0</v>
      </c>
      <c r="W37" s="547">
        <v>0</v>
      </c>
      <c r="X37" s="567">
        <v>0</v>
      </c>
      <c r="Y37" s="558">
        <v>7</v>
      </c>
      <c r="Z37" s="548">
        <v>8</v>
      </c>
      <c r="AA37" s="547">
        <v>5</v>
      </c>
      <c r="AB37" s="567">
        <v>5</v>
      </c>
      <c r="AC37" s="558">
        <v>5</v>
      </c>
      <c r="AD37" s="548">
        <v>9</v>
      </c>
      <c r="AE37" s="547">
        <v>1</v>
      </c>
      <c r="AF37" s="567">
        <v>24</v>
      </c>
      <c r="AG37" s="558">
        <v>0</v>
      </c>
      <c r="AH37" s="548">
        <v>13</v>
      </c>
      <c r="AI37" s="547">
        <v>8</v>
      </c>
      <c r="AJ37" s="567">
        <v>8</v>
      </c>
      <c r="AK37" s="558">
        <v>1</v>
      </c>
      <c r="AL37" s="548">
        <v>5</v>
      </c>
      <c r="AM37" s="547">
        <v>3</v>
      </c>
      <c r="AN37" s="548">
        <v>1</v>
      </c>
      <c r="AO37" s="547">
        <v>0</v>
      </c>
      <c r="AP37" s="549">
        <v>0</v>
      </c>
      <c r="AQ37" s="550">
        <v>0</v>
      </c>
      <c r="AR37" s="559">
        <v>0</v>
      </c>
      <c r="AS37" s="559">
        <v>0</v>
      </c>
      <c r="AT37" s="559">
        <v>0</v>
      </c>
      <c r="AU37" s="559">
        <v>0</v>
      </c>
      <c r="AV37" s="559">
        <v>0</v>
      </c>
      <c r="AW37" s="559">
        <v>0</v>
      </c>
      <c r="AX37" s="25">
        <v>0</v>
      </c>
      <c r="AY37" t="str">
        <f t="shared" si="25"/>
        <v/>
      </c>
      <c r="CA37" s="23" t="str">
        <f t="shared" si="16"/>
        <v/>
      </c>
      <c r="CB37" s="23" t="str">
        <f t="shared" si="17"/>
        <v/>
      </c>
      <c r="CC37" s="23" t="str">
        <f t="shared" si="26"/>
        <v/>
      </c>
      <c r="CD37" s="23" t="str">
        <f t="shared" si="27"/>
        <v/>
      </c>
      <c r="CE37" s="23" t="str">
        <f t="shared" si="18"/>
        <v/>
      </c>
      <c r="CF37" s="23" t="str">
        <f t="shared" si="28"/>
        <v/>
      </c>
      <c r="CG37" s="23" t="str">
        <f t="shared" si="29"/>
        <v/>
      </c>
      <c r="CH37" s="23" t="str">
        <f t="shared" si="30"/>
        <v/>
      </c>
      <c r="CO37" s="24">
        <f t="shared" si="19"/>
        <v>0</v>
      </c>
      <c r="CP37" s="24">
        <f t="shared" si="20"/>
        <v>0</v>
      </c>
      <c r="CQ37" s="24">
        <f t="shared" si="21"/>
        <v>0</v>
      </c>
      <c r="CR37" s="24">
        <f t="shared" si="22"/>
        <v>0</v>
      </c>
      <c r="CS37" s="24">
        <f t="shared" si="22"/>
        <v>0</v>
      </c>
      <c r="CT37" s="24">
        <f t="shared" si="22"/>
        <v>0</v>
      </c>
      <c r="CU37" s="24">
        <f t="shared" si="22"/>
        <v>0</v>
      </c>
      <c r="CV37" s="24">
        <f t="shared" si="23"/>
        <v>0</v>
      </c>
    </row>
    <row r="38" spans="1:100" ht="15" customHeight="1" x14ac:dyDescent="0.25">
      <c r="A38" s="54" t="s">
        <v>63</v>
      </c>
      <c r="B38" s="55"/>
      <c r="C38" s="56"/>
      <c r="D38" s="26">
        <f t="shared" ref="D38" si="33">SUM(E38+F38)</f>
        <v>0</v>
      </c>
      <c r="E38" s="27">
        <f t="shared" si="32"/>
        <v>0</v>
      </c>
      <c r="F38" s="28">
        <f t="shared" si="32"/>
        <v>0</v>
      </c>
      <c r="G38" s="29"/>
      <c r="H38" s="30"/>
      <c r="I38" s="29"/>
      <c r="J38" s="30"/>
      <c r="K38" s="29"/>
      <c r="L38" s="30"/>
      <c r="M38" s="29"/>
      <c r="N38" s="30"/>
      <c r="O38" s="29"/>
      <c r="P38" s="30"/>
      <c r="Q38" s="29"/>
      <c r="R38" s="30"/>
      <c r="S38" s="29"/>
      <c r="T38" s="30"/>
      <c r="U38" s="29"/>
      <c r="V38" s="30"/>
      <c r="W38" s="57"/>
      <c r="X38" s="58"/>
      <c r="Y38" s="29"/>
      <c r="Z38" s="30"/>
      <c r="AA38" s="57"/>
      <c r="AB38" s="58"/>
      <c r="AC38" s="29"/>
      <c r="AD38" s="30"/>
      <c r="AE38" s="57"/>
      <c r="AF38" s="58"/>
      <c r="AG38" s="29"/>
      <c r="AH38" s="30"/>
      <c r="AI38" s="57"/>
      <c r="AJ38" s="58"/>
      <c r="AK38" s="29"/>
      <c r="AL38" s="30"/>
      <c r="AM38" s="57"/>
      <c r="AN38" s="30"/>
      <c r="AO38" s="57"/>
      <c r="AP38" s="59"/>
      <c r="AQ38" s="33"/>
      <c r="AR38" s="34"/>
      <c r="AS38" s="34"/>
      <c r="AT38" s="34"/>
      <c r="AU38" s="34"/>
      <c r="AV38" s="34"/>
      <c r="AW38" s="34"/>
      <c r="AX38" s="30"/>
      <c r="AY38" t="str">
        <f>CA38&amp;CB38&amp;CC38&amp;CD38&amp;CE38&amp;CF38&amp;CG38&amp;CH38</f>
        <v/>
      </c>
      <c r="CA38" s="23" t="str">
        <f t="shared" si="16"/>
        <v/>
      </c>
      <c r="CB38" s="23" t="str">
        <f t="shared" si="17"/>
        <v/>
      </c>
      <c r="CC38" s="23" t="str">
        <f t="shared" si="26"/>
        <v/>
      </c>
      <c r="CD38" s="23" t="str">
        <f t="shared" si="27"/>
        <v/>
      </c>
      <c r="CE38" s="23" t="str">
        <f>IF(AND(D38&gt;0,AU38="")," * No olvide digitar la variable Usuarios con Discapacidad. Digite Cero si no tiene.",IF(AU38&gt;$D38," * La variable Usuarios con Discapacidad No puede ser mayor al Total Ambos Sexos.",""))</f>
        <v/>
      </c>
      <c r="CF38" s="23" t="str">
        <f t="shared" si="28"/>
        <v/>
      </c>
      <c r="CG38" s="23" t="str">
        <f t="shared" si="29"/>
        <v/>
      </c>
      <c r="CH38" s="23" t="str">
        <f t="shared" si="30"/>
        <v/>
      </c>
      <c r="CO38" s="24">
        <f t="shared" si="19"/>
        <v>0</v>
      </c>
      <c r="CP38" s="24">
        <f t="shared" si="20"/>
        <v>0</v>
      </c>
      <c r="CQ38" s="24">
        <f t="shared" si="21"/>
        <v>0</v>
      </c>
      <c r="CR38" s="24">
        <f t="shared" si="22"/>
        <v>0</v>
      </c>
      <c r="CS38" s="24">
        <f t="shared" si="22"/>
        <v>0</v>
      </c>
      <c r="CT38" s="24">
        <f t="shared" si="22"/>
        <v>0</v>
      </c>
      <c r="CU38" s="24">
        <f t="shared" si="22"/>
        <v>0</v>
      </c>
      <c r="CV38" s="24">
        <f t="shared" si="23"/>
        <v>0</v>
      </c>
    </row>
    <row r="39" spans="1:100" x14ac:dyDescent="0.25">
      <c r="A39" s="1725" t="s">
        <v>64</v>
      </c>
      <c r="B39" s="1725"/>
      <c r="C39" s="1725"/>
      <c r="D39" s="1178">
        <f>SUM(D21:D38)</f>
        <v>485</v>
      </c>
      <c r="E39" s="1179">
        <f>SUM(E21:E38)</f>
        <v>209</v>
      </c>
      <c r="F39" s="61">
        <f t="shared" ref="F39:AX39" si="34">SUM(F21:F38)</f>
        <v>276</v>
      </c>
      <c r="G39" s="1178">
        <f t="shared" si="34"/>
        <v>0</v>
      </c>
      <c r="H39" s="61">
        <f t="shared" si="34"/>
        <v>0</v>
      </c>
      <c r="I39" s="1178">
        <f t="shared" si="34"/>
        <v>0</v>
      </c>
      <c r="J39" s="61">
        <f t="shared" si="34"/>
        <v>0</v>
      </c>
      <c r="K39" s="1178">
        <f t="shared" si="34"/>
        <v>0</v>
      </c>
      <c r="L39" s="61">
        <f t="shared" si="34"/>
        <v>0</v>
      </c>
      <c r="M39" s="1178">
        <f t="shared" si="34"/>
        <v>5</v>
      </c>
      <c r="N39" s="61">
        <f t="shared" si="34"/>
        <v>4</v>
      </c>
      <c r="O39" s="1178">
        <f t="shared" si="34"/>
        <v>3</v>
      </c>
      <c r="P39" s="61">
        <f t="shared" si="34"/>
        <v>6</v>
      </c>
      <c r="Q39" s="1178">
        <f t="shared" si="34"/>
        <v>7</v>
      </c>
      <c r="R39" s="61">
        <f t="shared" si="34"/>
        <v>9</v>
      </c>
      <c r="S39" s="1178">
        <f t="shared" si="34"/>
        <v>8</v>
      </c>
      <c r="T39" s="61">
        <f t="shared" si="34"/>
        <v>2</v>
      </c>
      <c r="U39" s="1178">
        <f t="shared" si="34"/>
        <v>21</v>
      </c>
      <c r="V39" s="61">
        <f t="shared" si="34"/>
        <v>8</v>
      </c>
      <c r="W39" s="1178">
        <f t="shared" si="34"/>
        <v>22</v>
      </c>
      <c r="X39" s="61">
        <f t="shared" si="34"/>
        <v>15</v>
      </c>
      <c r="Y39" s="1178">
        <f t="shared" si="34"/>
        <v>51</v>
      </c>
      <c r="Z39" s="61">
        <f t="shared" si="34"/>
        <v>33</v>
      </c>
      <c r="AA39" s="1178">
        <f t="shared" si="34"/>
        <v>28</v>
      </c>
      <c r="AB39" s="61">
        <f t="shared" si="34"/>
        <v>27</v>
      </c>
      <c r="AC39" s="1178">
        <f t="shared" si="34"/>
        <v>8</v>
      </c>
      <c r="AD39" s="61">
        <f t="shared" si="34"/>
        <v>20</v>
      </c>
      <c r="AE39" s="1178">
        <f t="shared" si="34"/>
        <v>5</v>
      </c>
      <c r="AF39" s="61">
        <f t="shared" si="34"/>
        <v>42</v>
      </c>
      <c r="AG39" s="1178">
        <f t="shared" si="34"/>
        <v>11</v>
      </c>
      <c r="AH39" s="61">
        <f t="shared" si="34"/>
        <v>45</v>
      </c>
      <c r="AI39" s="1178">
        <f t="shared" si="34"/>
        <v>22</v>
      </c>
      <c r="AJ39" s="61">
        <f t="shared" si="34"/>
        <v>20</v>
      </c>
      <c r="AK39" s="1178">
        <f t="shared" si="34"/>
        <v>4</v>
      </c>
      <c r="AL39" s="61">
        <f t="shared" si="34"/>
        <v>17</v>
      </c>
      <c r="AM39" s="1178">
        <f t="shared" si="34"/>
        <v>9</v>
      </c>
      <c r="AN39" s="61">
        <f t="shared" si="34"/>
        <v>21</v>
      </c>
      <c r="AO39" s="1178">
        <f t="shared" si="34"/>
        <v>5</v>
      </c>
      <c r="AP39" s="61">
        <f t="shared" si="34"/>
        <v>7</v>
      </c>
      <c r="AQ39" s="1178">
        <f t="shared" si="34"/>
        <v>0</v>
      </c>
      <c r="AR39" s="61">
        <f t="shared" si="34"/>
        <v>0</v>
      </c>
      <c r="AS39" s="1178">
        <f t="shared" si="34"/>
        <v>0</v>
      </c>
      <c r="AT39" s="61">
        <f t="shared" si="34"/>
        <v>25</v>
      </c>
      <c r="AU39" s="1178">
        <f t="shared" si="34"/>
        <v>45</v>
      </c>
      <c r="AV39" s="61">
        <f t="shared" si="34"/>
        <v>0</v>
      </c>
      <c r="AW39" s="1178">
        <f t="shared" si="34"/>
        <v>0</v>
      </c>
      <c r="AX39" s="61">
        <f t="shared" si="34"/>
        <v>2</v>
      </c>
    </row>
    <row r="40" spans="1:100" ht="18" customHeight="1" x14ac:dyDescent="0.25">
      <c r="A40" s="35" t="s">
        <v>65</v>
      </c>
      <c r="B40" s="62"/>
      <c r="C40" s="62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63"/>
      <c r="AS40" s="63"/>
      <c r="AT40" s="63"/>
      <c r="AU40" s="4"/>
      <c r="AV40" s="4"/>
      <c r="AW40" s="4"/>
      <c r="AX40" s="4"/>
    </row>
    <row r="41" spans="1:100" ht="15" customHeight="1" x14ac:dyDescent="0.25">
      <c r="A41" s="1359" t="s">
        <v>66</v>
      </c>
      <c r="B41" s="1360"/>
      <c r="C41" s="1360"/>
      <c r="D41" s="1359" t="s">
        <v>67</v>
      </c>
      <c r="E41" s="1360"/>
      <c r="F41" s="1306"/>
      <c r="G41" s="1682" t="s">
        <v>5</v>
      </c>
      <c r="H41" s="1301"/>
      <c r="I41" s="1301"/>
      <c r="J41" s="1301"/>
      <c r="K41" s="1301"/>
      <c r="L41" s="1301"/>
      <c r="M41" s="1301"/>
      <c r="N41" s="1301"/>
      <c r="O41" s="1301"/>
      <c r="P41" s="1301"/>
      <c r="Q41" s="1301"/>
      <c r="R41" s="1301"/>
      <c r="S41" s="1301"/>
      <c r="T41" s="1301"/>
      <c r="U41" s="1301"/>
      <c r="V41" s="1301"/>
      <c r="W41" s="1301"/>
      <c r="X41" s="1301"/>
      <c r="Y41" s="1301"/>
      <c r="Z41" s="1301"/>
      <c r="AA41" s="1301"/>
      <c r="AB41" s="1301"/>
      <c r="AC41" s="1301"/>
      <c r="AD41" s="1301"/>
      <c r="AE41" s="1301"/>
      <c r="AF41" s="1301"/>
      <c r="AG41" s="1301"/>
      <c r="AH41" s="1301"/>
      <c r="AI41" s="1301"/>
      <c r="AJ41" s="1301"/>
      <c r="AK41" s="1301"/>
      <c r="AL41" s="1301"/>
      <c r="AM41" s="1301"/>
      <c r="AN41" s="1301"/>
      <c r="AO41" s="1301"/>
      <c r="AP41" s="1693"/>
      <c r="AQ41" s="1303" t="s">
        <v>6</v>
      </c>
      <c r="AR41" s="1381" t="s">
        <v>68</v>
      </c>
      <c r="AS41" s="1381" t="s">
        <v>8</v>
      </c>
      <c r="AT41" s="1381" t="s">
        <v>9</v>
      </c>
      <c r="AU41" s="1381" t="s">
        <v>69</v>
      </c>
      <c r="AV41" s="1381" t="s">
        <v>13</v>
      </c>
      <c r="AW41" s="1381" t="s">
        <v>10</v>
      </c>
      <c r="AX41" s="1306" t="s">
        <v>11</v>
      </c>
    </row>
    <row r="42" spans="1:100" x14ac:dyDescent="0.25">
      <c r="A42" s="1395"/>
      <c r="B42" s="1396"/>
      <c r="C42" s="1478"/>
      <c r="D42" s="1479"/>
      <c r="E42" s="1480"/>
      <c r="F42" s="1308"/>
      <c r="G42" s="1716" t="s">
        <v>14</v>
      </c>
      <c r="H42" s="1285"/>
      <c r="I42" s="1682" t="s">
        <v>15</v>
      </c>
      <c r="J42" s="1268"/>
      <c r="K42" s="1301" t="s">
        <v>16</v>
      </c>
      <c r="L42" s="1268"/>
      <c r="M42" s="1682" t="s">
        <v>17</v>
      </c>
      <c r="N42" s="1268"/>
      <c r="O42" s="1682" t="s">
        <v>18</v>
      </c>
      <c r="P42" s="1268"/>
      <c r="Q42" s="1682" t="s">
        <v>19</v>
      </c>
      <c r="R42" s="1268"/>
      <c r="S42" s="1682" t="s">
        <v>20</v>
      </c>
      <c r="T42" s="1268"/>
      <c r="U42" s="1682" t="s">
        <v>21</v>
      </c>
      <c r="V42" s="1268"/>
      <c r="W42" s="1682" t="s">
        <v>22</v>
      </c>
      <c r="X42" s="1268"/>
      <c r="Y42" s="1682" t="s">
        <v>23</v>
      </c>
      <c r="Z42" s="1285"/>
      <c r="AA42" s="1682" t="s">
        <v>24</v>
      </c>
      <c r="AB42" s="1285"/>
      <c r="AC42" s="1682" t="s">
        <v>25</v>
      </c>
      <c r="AD42" s="1285"/>
      <c r="AE42" s="1682" t="s">
        <v>26</v>
      </c>
      <c r="AF42" s="1285"/>
      <c r="AG42" s="1682" t="s">
        <v>27</v>
      </c>
      <c r="AH42" s="1285"/>
      <c r="AI42" s="1682" t="s">
        <v>28</v>
      </c>
      <c r="AJ42" s="1285"/>
      <c r="AK42" s="1682" t="s">
        <v>29</v>
      </c>
      <c r="AL42" s="1285"/>
      <c r="AM42" s="1682" t="s">
        <v>30</v>
      </c>
      <c r="AN42" s="1285"/>
      <c r="AO42" s="1682" t="s">
        <v>31</v>
      </c>
      <c r="AP42" s="1698"/>
      <c r="AQ42" s="1304"/>
      <c r="AR42" s="1382"/>
      <c r="AS42" s="1382"/>
      <c r="AT42" s="1382"/>
      <c r="AU42" s="1382"/>
      <c r="AV42" s="1382"/>
      <c r="AW42" s="1382"/>
      <c r="AX42" s="1307"/>
    </row>
    <row r="43" spans="1:100" ht="21" customHeight="1" x14ac:dyDescent="0.25">
      <c r="A43" s="1478"/>
      <c r="B43" s="1478"/>
      <c r="C43" s="1307"/>
      <c r="D43" s="1174" t="s">
        <v>32</v>
      </c>
      <c r="E43" s="1180" t="s">
        <v>33</v>
      </c>
      <c r="F43" s="65" t="s">
        <v>34</v>
      </c>
      <c r="G43" s="1174" t="s">
        <v>33</v>
      </c>
      <c r="H43" s="65" t="s">
        <v>34</v>
      </c>
      <c r="I43" s="1174" t="s">
        <v>33</v>
      </c>
      <c r="J43" s="65" t="s">
        <v>34</v>
      </c>
      <c r="K43" s="1175" t="s">
        <v>33</v>
      </c>
      <c r="L43" s="65" t="s">
        <v>34</v>
      </c>
      <c r="M43" s="1180" t="s">
        <v>33</v>
      </c>
      <c r="N43" s="65" t="s">
        <v>34</v>
      </c>
      <c r="O43" s="1180" t="s">
        <v>33</v>
      </c>
      <c r="P43" s="65" t="s">
        <v>34</v>
      </c>
      <c r="Q43" s="1180" t="s">
        <v>33</v>
      </c>
      <c r="R43" s="65" t="s">
        <v>34</v>
      </c>
      <c r="S43" s="1180" t="s">
        <v>33</v>
      </c>
      <c r="T43" s="65" t="s">
        <v>34</v>
      </c>
      <c r="U43" s="1172" t="s">
        <v>33</v>
      </c>
      <c r="V43" s="12" t="s">
        <v>34</v>
      </c>
      <c r="W43" s="1172" t="s">
        <v>33</v>
      </c>
      <c r="X43" s="12" t="s">
        <v>34</v>
      </c>
      <c r="Y43" s="1176" t="s">
        <v>33</v>
      </c>
      <c r="Z43" s="12" t="s">
        <v>34</v>
      </c>
      <c r="AA43" s="1176" t="s">
        <v>33</v>
      </c>
      <c r="AB43" s="12" t="s">
        <v>34</v>
      </c>
      <c r="AC43" s="1176" t="s">
        <v>33</v>
      </c>
      <c r="AD43" s="12" t="s">
        <v>34</v>
      </c>
      <c r="AE43" s="1176" t="s">
        <v>33</v>
      </c>
      <c r="AF43" s="12" t="s">
        <v>34</v>
      </c>
      <c r="AG43" s="1176" t="s">
        <v>33</v>
      </c>
      <c r="AH43" s="12" t="s">
        <v>34</v>
      </c>
      <c r="AI43" s="1176" t="s">
        <v>33</v>
      </c>
      <c r="AJ43" s="12" t="s">
        <v>34</v>
      </c>
      <c r="AK43" s="1176" t="s">
        <v>33</v>
      </c>
      <c r="AL43" s="12" t="s">
        <v>34</v>
      </c>
      <c r="AM43" s="1176" t="s">
        <v>33</v>
      </c>
      <c r="AN43" s="12" t="s">
        <v>34</v>
      </c>
      <c r="AO43" s="1176" t="s">
        <v>33</v>
      </c>
      <c r="AP43" s="1079" t="s">
        <v>34</v>
      </c>
      <c r="AQ43" s="1305"/>
      <c r="AR43" s="1383"/>
      <c r="AS43" s="1383"/>
      <c r="AT43" s="1383"/>
      <c r="AU43" s="1383"/>
      <c r="AV43" s="1383"/>
      <c r="AW43" s="1383"/>
      <c r="AX43" s="1308"/>
    </row>
    <row r="44" spans="1:100" ht="15" customHeight="1" x14ac:dyDescent="0.25">
      <c r="A44" s="1518" t="s">
        <v>70</v>
      </c>
      <c r="B44" s="1684"/>
      <c r="C44" s="1520"/>
      <c r="D44" s="692">
        <f t="shared" ref="D44:D62" si="35">SUM(E44+F44)</f>
        <v>0</v>
      </c>
      <c r="E44" s="67">
        <f>+S44+Y44+AA44+AC44+AE44+AG44+AI44+AK44+AM44+AO44</f>
        <v>0</v>
      </c>
      <c r="F44" s="661">
        <f>+T44+Z44+AB44+AD44+AF44+AH44+AJ44+AL44+AN44+AP44</f>
        <v>0</v>
      </c>
      <c r="G44" s="569"/>
      <c r="H44" s="69"/>
      <c r="I44" s="569"/>
      <c r="J44" s="69"/>
      <c r="K44" s="569"/>
      <c r="L44" s="69"/>
      <c r="M44" s="569"/>
      <c r="N44" s="69"/>
      <c r="O44" s="569"/>
      <c r="P44" s="69"/>
      <c r="Q44" s="569"/>
      <c r="R44" s="69"/>
      <c r="S44" s="693"/>
      <c r="T44" s="71"/>
      <c r="U44" s="569"/>
      <c r="V44" s="69"/>
      <c r="W44" s="569"/>
      <c r="X44" s="69"/>
      <c r="Y44" s="693"/>
      <c r="Z44" s="71"/>
      <c r="AA44" s="652"/>
      <c r="AB44" s="71"/>
      <c r="AC44" s="694"/>
      <c r="AD44" s="71"/>
      <c r="AE44" s="652"/>
      <c r="AF44" s="71"/>
      <c r="AG44" s="693"/>
      <c r="AH44" s="71"/>
      <c r="AI44" s="693"/>
      <c r="AJ44" s="71"/>
      <c r="AK44" s="652"/>
      <c r="AL44" s="71"/>
      <c r="AM44" s="694"/>
      <c r="AN44" s="71"/>
      <c r="AO44" s="1151"/>
      <c r="AP44" s="72"/>
      <c r="AQ44" s="695"/>
      <c r="AR44" s="74"/>
      <c r="AS44" s="74"/>
      <c r="AT44" s="74"/>
      <c r="AU44" s="74"/>
      <c r="AV44" s="74"/>
      <c r="AW44" s="74"/>
      <c r="AX44" s="663"/>
      <c r="AY44" t="str">
        <f>CA44&amp;CB44&amp;CC44&amp;CD44&amp;CE44&amp;CF44&amp;CG44&amp;CH44</f>
        <v/>
      </c>
      <c r="CA44" s="23" t="str">
        <f>IF(AND((Y44+Z44)&gt;0,AQ44="")," * No olvide digitar la variable 12 años (incluido en el grupo de 10-14 años). Digite Cero si no tiene.",IF(AQ44&gt;(Y44+Z44),"* Las Consultas de 12 años (incluido en el grupo de 10-14 años) NO DEBEN ser mayor que el total de Consultas entre 10-14 años",""))</f>
        <v/>
      </c>
      <c r="CB44" s="23" t="str">
        <f>IF(AND($F44&gt;0,AR44="")," * No olvide digitar la variable Gestantes. Digite cero si no tiene.",IF(AR44&gt;$F44," * La variable Gestantes NO DEBEN ser mayor al Total de Mujeres. ",""))</f>
        <v/>
      </c>
      <c r="CC44" s="23" t="str">
        <f>IF(AND((AK44+AL44)&gt;0,AS44="")," * No olvide digitar la variable 60 años (incluido en grupos de 60-64 años). Digite Cero si no tiene.",IF(AS44&gt;(AK44+AL44)," * La variable 60 años (incluido en grupos de 60-64 años) NO DEBE ser mayor que el Total de consultas del grupo 60-64 años",""))</f>
        <v/>
      </c>
      <c r="CD44" s="23" t="str">
        <f>IF(AND(D44&gt;0,AT44="")," * No olvide digitar la variable Usuarios con Discapacidad. Digite Cero si no tiene.",IF(AT44&gt;D44," * La variable Usuarios con Discapacidad No puede ser mayor al Total Ambos Sexos.",""))</f>
        <v/>
      </c>
      <c r="CE44" s="23" t="str">
        <f>IF(AND(D44&gt;0,AU44="")," * No olvide digitar la variable Niños, niñas, adolescentes y jóvenes SENAME. Digite Cero si no tiene.",IF(AU44&gt;$D44," * La variable Usuarios con Discapacidad No puede ser mayor al Total Ambos Sexos.",""))</f>
        <v/>
      </c>
      <c r="CF44" s="23" t="str">
        <f>IF(AND($D44&gt;0,AV44="")," * No olvide digitar la variable Niños, niñas, adolescentes y jóvenes Mejor Niñez. Digite Cero si no tiene.",IF(AV44&gt;$D44," * La variable Niños, niñas, adolescentes y jóvenes Mejor Niñez No puede ser mayor al Total Ambos Sexos.",""))</f>
        <v/>
      </c>
      <c r="CG44" s="23" t="str">
        <f>IF(AND($D44&gt;0,AW44="")," * No olvide digitar la variable Migrantes. Digite Cero si no tiene.",IF(AW44&gt;$D44," * La variable Migrantes No puede ser mayor al Total Ambos Sexos.",""))</f>
        <v/>
      </c>
      <c r="CH44" s="23" t="str">
        <f>IF(AND($D44&gt;0,AX44="")," * No olvide digitar la variable Persona con ingreso integral y condición crónica. Digite Cero si no tiene.",IF(AX44&gt;$D44," * La variable Persona con ingreso integral y condición crónica no puede ser mayor al Total Ambos Sexos.",""))</f>
        <v/>
      </c>
      <c r="CO44" s="24">
        <f>IF(AND((Y44+Z44)&gt;0,AQ44=""),1,IF(AQ44&gt;(Y44+Z44),1,0))</f>
        <v>0</v>
      </c>
      <c r="CP44" s="24">
        <f>IF(AND($F44&gt;0,AR44=""),1,IF(AR44&gt;$F44,1,0))</f>
        <v>0</v>
      </c>
      <c r="CQ44" s="24">
        <f>IF(AND((AK44+AL44)&gt;0,AS44=""),1,IF(AS44&gt;(AK44+AL44),1,0))</f>
        <v>0</v>
      </c>
      <c r="CR44" s="24">
        <f>IF(AND($D44&gt;0,AT44=""),1,IF(AT44&gt;$D44,1,0))</f>
        <v>0</v>
      </c>
      <c r="CS44" s="24">
        <f>IF(AND($D44&gt;0,AU44=""),1,IF(AU44&gt;$D44,1,0))</f>
        <v>0</v>
      </c>
      <c r="CT44" s="24">
        <f>IF(AND($D44&gt;0,AV44=""),1,IF(AV44&gt;$D44,1,0))</f>
        <v>0</v>
      </c>
      <c r="CU44" s="24">
        <f>IF(AND($D44&gt;0,AW44=""),1,IF(AW44&gt;$D44,1,0))</f>
        <v>0</v>
      </c>
      <c r="CV44" s="24">
        <f>IF(AND(D44&gt;0,AX44=""),1,IF(AX44&gt;D44,1,0))</f>
        <v>0</v>
      </c>
    </row>
    <row r="45" spans="1:100" ht="15" customHeight="1" x14ac:dyDescent="0.25">
      <c r="A45" s="1276" t="s">
        <v>71</v>
      </c>
      <c r="B45" s="1277"/>
      <c r="C45" s="1278"/>
      <c r="D45" s="76">
        <f t="shared" si="35"/>
        <v>0</v>
      </c>
      <c r="E45" s="77">
        <f>+G45+I45+K45+M45+O45+Q45+S45+U45+W45+Y45+AA45</f>
        <v>0</v>
      </c>
      <c r="F45" s="78">
        <f>+H45+J45+L45+N45+P45+R45+T45+V45+X45+Z45+AB45</f>
        <v>0</v>
      </c>
      <c r="G45" s="79"/>
      <c r="H45" s="80"/>
      <c r="I45" s="79"/>
      <c r="J45" s="81"/>
      <c r="K45" s="79"/>
      <c r="L45" s="80"/>
      <c r="M45" s="79"/>
      <c r="N45" s="80"/>
      <c r="O45" s="79"/>
      <c r="P45" s="80"/>
      <c r="Q45" s="79"/>
      <c r="R45" s="82"/>
      <c r="S45" s="79"/>
      <c r="T45" s="82"/>
      <c r="U45" s="79"/>
      <c r="V45" s="80"/>
      <c r="W45" s="79"/>
      <c r="X45" s="82"/>
      <c r="Y45" s="79"/>
      <c r="Z45" s="82"/>
      <c r="AA45" s="79"/>
      <c r="AB45" s="80"/>
      <c r="AC45" s="570"/>
      <c r="AD45" s="571"/>
      <c r="AE45" s="572"/>
      <c r="AF45" s="571"/>
      <c r="AG45" s="570"/>
      <c r="AH45" s="83"/>
      <c r="AI45" s="570"/>
      <c r="AJ45" s="83"/>
      <c r="AK45" s="572"/>
      <c r="AL45" s="84"/>
      <c r="AM45" s="570"/>
      <c r="AN45" s="571"/>
      <c r="AO45" s="572"/>
      <c r="AP45" s="573"/>
      <c r="AQ45" s="85"/>
      <c r="AR45" s="574"/>
      <c r="AS45" s="575"/>
      <c r="AT45" s="86"/>
      <c r="AU45" s="86"/>
      <c r="AV45" s="86"/>
      <c r="AW45" s="86"/>
      <c r="AX45" s="80"/>
      <c r="AY45" t="str">
        <f>CA45&amp;CB45&amp;CD45&amp;CE45&amp;CF45&amp;CG45&amp;CH45</f>
        <v/>
      </c>
      <c r="CA45" s="23" t="str">
        <f>IF(AND((Y45+Z45)&gt;0,AQ45="")," * No olvide digitar la variable 12 años (incluido en el grupo de 10-14 años). Digite Cero si no tiene.",IF(AQ45&gt;(Y45+Z45),"* Las Consultas de 12 años (incluido en el grupo de 10-14 años) NO DEBEN ser mayor que el total de Consultas entre 10-14 años",""))</f>
        <v/>
      </c>
      <c r="CB45" s="23" t="str">
        <f>IF(AND($F45&gt;0,AR45="")," * No olvide digitar la variable Gestante. Digite cero si no tiene.",IF(AR45&gt;$F45," * La variable Gestante NO DEBEN ser mayor al Total de Mujeres. ",""))</f>
        <v/>
      </c>
      <c r="CC45" s="87"/>
      <c r="CD45" s="23" t="str">
        <f t="shared" ref="CD45:CD46" si="36">IF(AND(D45&gt;0,AT45="")," * No olvide digitar la variable Usuarios con Discapacidad. Digite Cero si no tiene.",IF(AT45&gt;D45," * La variable Usuarios con Discapacidad No puede ser mayor al Total Ambos Sexos.",""))</f>
        <v/>
      </c>
      <c r="CE45" s="23" t="str">
        <f t="shared" ref="CE45:CE46" si="37">IF(AND(D45&gt;0,AU45="")," * No olvide digitar la variable Niños, niñas, adolescentes y jóvenes SENAME. Digite Cero si no tiene.",IF(AU45&gt;$D45," * La variable Usuarios con Discapacidad No puede ser mayor al Total Ambos Sexos.",""))</f>
        <v/>
      </c>
      <c r="CF45" s="23" t="str">
        <f t="shared" ref="CF45:CF46" si="38">IF(AND($D45&gt;0,AV45="")," * No olvide digitar la variable Niños, niñas, adolescentes y jóvenes Mejor Niñez. Digite Cero si no tiene.",IF(AV45&gt;$D45," * La variable Niños, niñas, adolescentes y jóvenes Mejor Niñez No puede ser mayor al Total Ambos Sexos.",""))</f>
        <v/>
      </c>
      <c r="CG45" s="23" t="str">
        <f t="shared" ref="CG45:CG46" si="39">IF(AND($D45&gt;0,AW45="")," * No olvide digitar la variable Migrantes. Digite Cero si no tiene.",IF(AW45&gt;$D45," * La variable Migrantes No puede ser mayor al Total Ambos Sexos.",""))</f>
        <v/>
      </c>
      <c r="CH45" s="23" t="str">
        <f t="shared" ref="CH45:CH46" si="40">IF(AND($D45&gt;0,AX45="")," * No olvide digitar la variable Persona con ingreso integral y condición crónica. Digite Cero si no tiene.",IF(AX45&gt;$D45," * La variable Persona con ingreso integral y condición crónica no puede ser mayor al Total Ambos Sexos.",""))</f>
        <v/>
      </c>
      <c r="CO45" s="24">
        <f t="shared" ref="CO45:CO56" si="41">IF(AND((Y45+Z45)&gt;0,AQ45=""),1,IF(AQ45&gt;(Y45+Z45),1,0))</f>
        <v>0</v>
      </c>
      <c r="CP45" s="24">
        <f t="shared" ref="CP45:CP56" si="42">IF(AND($F45&gt;0,AR45=""),1,IF(AR45&gt;$F45,1,0))</f>
        <v>0</v>
      </c>
      <c r="CQ45" s="87"/>
      <c r="CR45" s="24">
        <f t="shared" ref="CR45:CU56" si="43">IF(AND($D45&gt;0,AT45=""),1,IF(AT45&gt;$D45,1,0))</f>
        <v>0</v>
      </c>
      <c r="CS45" s="24">
        <f t="shared" si="43"/>
        <v>0</v>
      </c>
      <c r="CT45" s="24">
        <f t="shared" si="43"/>
        <v>0</v>
      </c>
      <c r="CU45" s="24">
        <f t="shared" si="43"/>
        <v>0</v>
      </c>
      <c r="CV45" s="24">
        <f t="shared" ref="CV45:CV56" si="44">IF(AND(D45&gt;0,AX45=""),1,IF(AX45&gt;D45,1,0))</f>
        <v>0</v>
      </c>
    </row>
    <row r="46" spans="1:100" ht="15" customHeight="1" x14ac:dyDescent="0.25">
      <c r="A46" s="1276" t="s">
        <v>72</v>
      </c>
      <c r="B46" s="1277"/>
      <c r="C46" s="1278"/>
      <c r="D46" s="76">
        <f t="shared" si="35"/>
        <v>0</v>
      </c>
      <c r="E46" s="77">
        <f>+G46+I46+K46+M46+O46+Q46+S46+U46+W46+Y46+AA46</f>
        <v>0</v>
      </c>
      <c r="F46" s="78">
        <f>+H46+J46+L46+N46+P46+R46+T46+V46+X46+Z46+AB46</f>
        <v>0</v>
      </c>
      <c r="G46" s="79"/>
      <c r="H46" s="80"/>
      <c r="I46" s="79"/>
      <c r="J46" s="81"/>
      <c r="K46" s="79"/>
      <c r="L46" s="80"/>
      <c r="M46" s="79"/>
      <c r="N46" s="80"/>
      <c r="O46" s="79"/>
      <c r="P46" s="80"/>
      <c r="Q46" s="79"/>
      <c r="R46" s="82"/>
      <c r="S46" s="79"/>
      <c r="T46" s="82"/>
      <c r="U46" s="79"/>
      <c r="V46" s="80"/>
      <c r="W46" s="79"/>
      <c r="X46" s="82"/>
      <c r="Y46" s="79"/>
      <c r="Z46" s="82"/>
      <c r="AA46" s="79"/>
      <c r="AB46" s="80"/>
      <c r="AC46" s="570"/>
      <c r="AD46" s="571"/>
      <c r="AE46" s="572"/>
      <c r="AF46" s="571"/>
      <c r="AG46" s="570"/>
      <c r="AH46" s="83"/>
      <c r="AI46" s="570"/>
      <c r="AJ46" s="83"/>
      <c r="AK46" s="572"/>
      <c r="AL46" s="84"/>
      <c r="AM46" s="570"/>
      <c r="AN46" s="571"/>
      <c r="AO46" s="572"/>
      <c r="AP46" s="573"/>
      <c r="AQ46" s="85"/>
      <c r="AR46" s="574"/>
      <c r="AS46" s="575"/>
      <c r="AT46" s="86"/>
      <c r="AU46" s="86"/>
      <c r="AV46" s="86"/>
      <c r="AW46" s="86"/>
      <c r="AX46" s="80"/>
      <c r="AY46" t="str">
        <f>CA46&amp;CB46&amp;CD46&amp;CE46&amp;CF46&amp;CG46&amp;CH46</f>
        <v/>
      </c>
      <c r="CA46" s="23" t="str">
        <f>IF(AND((Y46+Z46)&gt;0,AQ46="")," * No olvide digitar la variable 12 años (incluido en el grupo de 10-14 años). Digite Cero si no tiene.",IF(AQ46&gt;(Y46+Z46),"* Las Consultas de 12 años (incluido en el grupo de 10-14 años) NO DEBEN ser mayor que el total de Consultas entre 10-14 años",""))</f>
        <v/>
      </c>
      <c r="CB46" s="23" t="str">
        <f>IF(AND($F46&gt;0,AR46="")," * No olvide digitar la variable Gestante. Digite cero si no tiene.",IF(AR46&gt;$F46," * La variable Gestante NO DEBEN ser mayor al Total de Mujeres. ",""))</f>
        <v/>
      </c>
      <c r="CC46" s="87"/>
      <c r="CD46" s="23" t="str">
        <f t="shared" si="36"/>
        <v/>
      </c>
      <c r="CE46" s="23" t="str">
        <f t="shared" si="37"/>
        <v/>
      </c>
      <c r="CF46" s="23" t="str">
        <f t="shared" si="38"/>
        <v/>
      </c>
      <c r="CG46" s="23" t="str">
        <f t="shared" si="39"/>
        <v/>
      </c>
      <c r="CH46" s="23" t="str">
        <f t="shared" si="40"/>
        <v/>
      </c>
      <c r="CO46" s="24">
        <f t="shared" si="41"/>
        <v>0</v>
      </c>
      <c r="CP46" s="24">
        <f t="shared" si="42"/>
        <v>0</v>
      </c>
      <c r="CQ46" s="87"/>
      <c r="CR46" s="24">
        <f t="shared" si="43"/>
        <v>0</v>
      </c>
      <c r="CS46" s="24">
        <f t="shared" si="43"/>
        <v>0</v>
      </c>
      <c r="CT46" s="24">
        <f t="shared" si="43"/>
        <v>0</v>
      </c>
      <c r="CU46" s="24">
        <f t="shared" si="43"/>
        <v>0</v>
      </c>
      <c r="CV46" s="24">
        <f t="shared" si="44"/>
        <v>0</v>
      </c>
    </row>
    <row r="47" spans="1:100" ht="15" customHeight="1" x14ac:dyDescent="0.25">
      <c r="A47" s="1276" t="s">
        <v>73</v>
      </c>
      <c r="B47" s="1277"/>
      <c r="C47" s="1278"/>
      <c r="D47" s="76">
        <f t="shared" si="35"/>
        <v>0</v>
      </c>
      <c r="E47" s="77">
        <f>SUM(S47+U47+W47+Y47+AA47+AC47+AE47+AG47+AI47+AK47+AM47+AO47)</f>
        <v>0</v>
      </c>
      <c r="F47" s="78">
        <f>SUM(T47+V47+X47+Z47+AB47+AD47+AF47+AH47+AJ47+AL47+AN47+AP47)</f>
        <v>0</v>
      </c>
      <c r="G47" s="569"/>
      <c r="H47" s="69"/>
      <c r="I47" s="569"/>
      <c r="J47" s="69"/>
      <c r="K47" s="569"/>
      <c r="L47" s="69"/>
      <c r="M47" s="569"/>
      <c r="N47" s="69"/>
      <c r="O47" s="569"/>
      <c r="P47" s="69"/>
      <c r="Q47" s="569"/>
      <c r="R47" s="69"/>
      <c r="S47" s="576"/>
      <c r="T47" s="577"/>
      <c r="U47" s="576"/>
      <c r="V47" s="577"/>
      <c r="W47" s="576"/>
      <c r="X47" s="577"/>
      <c r="Y47" s="576"/>
      <c r="Z47" s="577"/>
      <c r="AA47" s="578"/>
      <c r="AB47" s="579"/>
      <c r="AC47" s="576"/>
      <c r="AD47" s="577"/>
      <c r="AE47" s="578"/>
      <c r="AF47" s="577"/>
      <c r="AG47" s="576"/>
      <c r="AH47" s="577"/>
      <c r="AI47" s="576"/>
      <c r="AJ47" s="577"/>
      <c r="AK47" s="578"/>
      <c r="AL47" s="579"/>
      <c r="AM47" s="576"/>
      <c r="AN47" s="577"/>
      <c r="AO47" s="578"/>
      <c r="AP47" s="580"/>
      <c r="AQ47" s="581"/>
      <c r="AR47" s="574"/>
      <c r="AS47" s="574"/>
      <c r="AT47" s="574"/>
      <c r="AU47" s="574"/>
      <c r="AV47" s="574"/>
      <c r="AW47" s="574"/>
      <c r="AX47" s="88"/>
      <c r="AY47" t="str">
        <f t="shared" ref="AY47:AY55" si="45">CA47&amp;CB47&amp;CC47&amp;CD47&amp;CE47&amp;CF47&amp;CG47&amp;CH47</f>
        <v/>
      </c>
      <c r="CA47" s="23" t="str">
        <f>IF(AND((Y47+Z47)&gt;0,AQ47="")," * No olvide digitar la variable 12 años (incluido en el grupo de 10-14 años). Digite Cero si no tiene.",IF(AQ47&gt;(Y47+Z47),"* Las Consultas de 12 años (incluido en el grupo de 10-14 años) NO DEBEN ser mayor que el total de Consultas entre 10-14 años",""))</f>
        <v/>
      </c>
      <c r="CB47" s="23" t="str">
        <f>IF(AND($F47&gt;0,AR47="")," * No olvide digitar la variable Gestante. Digite cero si no tiene.",IF(AR47&gt;$F47," * La variable Gestante NO DEBEN ser mayor al Total de Mujeres. ",""))</f>
        <v/>
      </c>
      <c r="CC47" s="23" t="str">
        <f>IF(AND((AK47+AL47)&gt;0,AS47="")," * No olvide digitar la variable 60 años (incluido en grupos de 60-64 años). Digite Cero si no tiene.",IF(AS47&gt;(AK47+AL47)," * La variable 60 años (incluido en grupos de 60-64 años) NO DEBE ser mayor que el Total de consultas del grupo 60-64 años",""))</f>
        <v/>
      </c>
      <c r="CD47" s="23" t="str">
        <f>IF(AND(D47&gt;0,AT47="")," * No olvide digitar la variable Usuarios con Discapacidad. Digite Cero si no tiene.",IF(AT47&gt;D47," * La variable Usuarios con Discapacidad No puede ser mayor al Total Ambos Sexos.",""))</f>
        <v/>
      </c>
      <c r="CE47" s="23" t="str">
        <f>IF(AND(D47&gt;0,AU47="")," * No olvide digitar la variable Niños, niñas, adolescentes y jóvenes SENAME. Digite Cero si no tiene.",IF(AU47&gt;$D47," * La variable Usuarios con Discapacidad No puede ser mayor al Total Ambos Sexos.",""))</f>
        <v/>
      </c>
      <c r="CF47" s="23" t="str">
        <f>IF(AND($D47&gt;0,AV47="")," * No olvide digitar la variable Niños, niñas, adolescentes y jóvenes Mejor Niñez. Digite Cero si no tiene.",IF(AV47&gt;$D47," * La variable Niños, niñas, adolescentes y jóvenes Mejor Niñez No puede ser mayor al Total Ambos Sexos.",""))</f>
        <v/>
      </c>
      <c r="CG47" s="23" t="str">
        <f>IF(AND($D47&gt;0,AW47="")," * No olvide digitar la variable Migrantes. Digite Cero si no tiene.",IF(AW47&gt;$D47," * La variable Migrantes No puede ser mayor al Total Ambos Sexos.",""))</f>
        <v/>
      </c>
      <c r="CH47" s="23" t="str">
        <f>IF(AND($D47&gt;0,AX47="")," * No olvide digitar la variable Persona con ingreso integral y condición crónica. Digite Cero si no tiene.",IF(AX47&gt;$D47," * La variable Persona con ingreso integral y condición crónica no puede ser mayor al Total Ambos Sexos.",""))</f>
        <v/>
      </c>
      <c r="CO47" s="24">
        <f t="shared" si="41"/>
        <v>0</v>
      </c>
      <c r="CP47" s="24">
        <f t="shared" si="42"/>
        <v>0</v>
      </c>
      <c r="CQ47" s="24">
        <f t="shared" ref="CQ47:CQ56" si="46">IF(AND((AK47+AL47)&gt;0,AS47=""),1,IF(AS47&gt;(AK47+AL47),1,0))</f>
        <v>0</v>
      </c>
      <c r="CR47" s="24">
        <f t="shared" si="43"/>
        <v>0</v>
      </c>
      <c r="CS47" s="24">
        <f t="shared" si="43"/>
        <v>0</v>
      </c>
      <c r="CT47" s="24">
        <f t="shared" si="43"/>
        <v>0</v>
      </c>
      <c r="CU47" s="24">
        <f t="shared" si="43"/>
        <v>0</v>
      </c>
      <c r="CV47" s="24">
        <f t="shared" si="44"/>
        <v>0</v>
      </c>
    </row>
    <row r="48" spans="1:100" ht="15" customHeight="1" x14ac:dyDescent="0.25">
      <c r="A48" s="1313" t="s">
        <v>74</v>
      </c>
      <c r="B48" s="1447"/>
      <c r="C48" s="1314"/>
      <c r="D48" s="76">
        <f t="shared" si="35"/>
        <v>9</v>
      </c>
      <c r="E48" s="77">
        <f>SUM(G48+I48+K48+M48+O48+Q48+S48+U48+W48+Y48+AA48+AC48+AE48+AG48+AI48+AK48+AM48+AO48)</f>
        <v>2</v>
      </c>
      <c r="F48" s="89">
        <f>SUM(H48+J48+L48+N48+P48+R48+T48+V48+X48+Z48+AB48+AD48+AF48+AH48+AJ48+AL48+AN48+AP48)</f>
        <v>7</v>
      </c>
      <c r="G48" s="79">
        <v>0</v>
      </c>
      <c r="H48" s="80">
        <v>0</v>
      </c>
      <c r="I48" s="79">
        <v>0</v>
      </c>
      <c r="J48" s="81">
        <v>0</v>
      </c>
      <c r="K48" s="79">
        <v>0</v>
      </c>
      <c r="L48" s="80">
        <v>0</v>
      </c>
      <c r="M48" s="79">
        <v>0</v>
      </c>
      <c r="N48" s="80">
        <v>0</v>
      </c>
      <c r="O48" s="79">
        <v>0</v>
      </c>
      <c r="P48" s="80">
        <v>0</v>
      </c>
      <c r="Q48" s="79">
        <v>0</v>
      </c>
      <c r="R48" s="82">
        <v>0</v>
      </c>
      <c r="S48" s="79">
        <v>0</v>
      </c>
      <c r="T48" s="82">
        <v>0</v>
      </c>
      <c r="U48" s="79">
        <v>0</v>
      </c>
      <c r="V48" s="80">
        <v>0</v>
      </c>
      <c r="W48" s="79">
        <v>0</v>
      </c>
      <c r="X48" s="82">
        <v>0</v>
      </c>
      <c r="Y48" s="79">
        <v>0</v>
      </c>
      <c r="Z48" s="82">
        <v>0</v>
      </c>
      <c r="AA48" s="79">
        <v>0</v>
      </c>
      <c r="AB48" s="80">
        <v>0</v>
      </c>
      <c r="AC48" s="576">
        <v>0</v>
      </c>
      <c r="AD48" s="88">
        <v>0</v>
      </c>
      <c r="AE48" s="578">
        <v>0</v>
      </c>
      <c r="AF48" s="90">
        <v>2</v>
      </c>
      <c r="AG48" s="576">
        <v>0</v>
      </c>
      <c r="AH48" s="90">
        <v>2</v>
      </c>
      <c r="AI48" s="576">
        <v>2</v>
      </c>
      <c r="AJ48" s="88">
        <v>0</v>
      </c>
      <c r="AK48" s="578">
        <v>0</v>
      </c>
      <c r="AL48" s="90">
        <v>0</v>
      </c>
      <c r="AM48" s="576">
        <v>0</v>
      </c>
      <c r="AN48" s="88">
        <v>3</v>
      </c>
      <c r="AO48" s="578">
        <v>0</v>
      </c>
      <c r="AP48" s="580">
        <v>0</v>
      </c>
      <c r="AQ48" s="581">
        <v>0</v>
      </c>
      <c r="AR48" s="574">
        <v>0</v>
      </c>
      <c r="AS48" s="574">
        <v>0</v>
      </c>
      <c r="AT48" s="574">
        <v>0</v>
      </c>
      <c r="AU48" s="574">
        <v>0</v>
      </c>
      <c r="AV48" s="574">
        <v>0</v>
      </c>
      <c r="AW48" s="574">
        <v>0</v>
      </c>
      <c r="AX48" s="88">
        <v>0</v>
      </c>
      <c r="AY48" t="str">
        <f>CA48&amp;CB48&amp;CC48&amp;CD48&amp;CE48&amp;CF48&amp;CG48&amp;CH48</f>
        <v/>
      </c>
      <c r="CA48" s="23" t="str">
        <f>IF(AND((Y48+Z48)&gt;0,AQ48="")," * No olvide digitar la variable 12 años (incluido en el grupo de 10-14 años). Digite Cero si no tiene.",IF(AQ48&gt;(Y48+Z48),"* Las Consultas de 12 años (incluido en el grupo de 10-14 años) NO DEBEN ser mayor que el total de Consultas entre 10-14 años",""))</f>
        <v/>
      </c>
      <c r="CB48" s="23" t="str">
        <f t="shared" ref="CB48:CB56" si="47">IF(AND($F48&gt;0,AR48="")," * No olvide digitar la variable Gestante. Digite cero si no tiene.",IF(AR48&gt;$F48," * La variable Gestante NO DEBEN ser mayor al Total de Mujeres. ",""))</f>
        <v/>
      </c>
      <c r="CC48" s="23" t="str">
        <f t="shared" ref="CC48:CC56" si="48">IF(AND((AK48+AL48)&gt;0,AS48="")," * No olvide digitar la variable 60 años (incluido en grupos de 60-64 años). Digite Cero si no tiene.",IF(AS48&gt;(AK48+AL48)," * La variable 60 años (incluido en grupos de 60-64 años) NO DEBE ser mayor que el Total de consultas del grupo 60-64 años",""))</f>
        <v/>
      </c>
      <c r="CD48" s="23" t="str">
        <f t="shared" ref="CD48:CD56" si="49">IF(AND(D48&gt;0,AT48="")," * No olvide digitar la variable Usuarios con Discapacidad. Digite Cero si no tiene.",IF(AT48&gt;D48," * La variable Usuarios con Discapacidad No puede ser mayor al Total Ambos Sexos.",""))</f>
        <v/>
      </c>
      <c r="CE48" s="23" t="str">
        <f t="shared" ref="CE48:CE56" si="50">IF(AND(D48&gt;0,AU48="")," * No olvide digitar la variable Niños, niñas, adolescentes y jóvenes SENAME. Digite Cero si no tiene.",IF(AU48&gt;$D48," * La variable Usuarios con Discapacidad No puede ser mayor al Total Ambos Sexos.",""))</f>
        <v/>
      </c>
      <c r="CF48" s="23" t="str">
        <f t="shared" ref="CF48:CF56" si="51">IF(AND($D48&gt;0,AV48="")," * No olvide digitar la variable Niños, niñas, adolescentes y jóvenes Mejor Niñez. Digite Cero si no tiene.",IF(AV48&gt;$D48," * La variable Niños, niñas, adolescentes y jóvenes Mejor Niñez No puede ser mayor al Total Ambos Sexos.",""))</f>
        <v/>
      </c>
      <c r="CG48" s="23" t="str">
        <f t="shared" ref="CG48:CG56" si="52">IF(AND($D48&gt;0,AW48="")," * No olvide digitar la variable Migrantes. Digite Cero si no tiene.",IF(AW48&gt;$D48," * La variable Migrantes No puede ser mayor al Total Ambos Sexos.",""))</f>
        <v/>
      </c>
      <c r="CH48" s="23" t="str">
        <f>IF(AND($D48&gt;0,AX48="")," * No olvide digitar la variable Persona con ingreso integral y condición crónica. Digite Cero si no tiene.",IF(AX48&gt;$D48," * La variable Persona con ingreso integral y condición crónica no puede ser mayor al Total Ambos Sexos.",""))</f>
        <v/>
      </c>
      <c r="CO48" s="24">
        <f t="shared" si="41"/>
        <v>0</v>
      </c>
      <c r="CP48" s="24">
        <f t="shared" si="42"/>
        <v>0</v>
      </c>
      <c r="CQ48" s="24">
        <f t="shared" si="46"/>
        <v>0</v>
      </c>
      <c r="CR48" s="24">
        <f t="shared" si="43"/>
        <v>0</v>
      </c>
      <c r="CS48" s="24">
        <f t="shared" si="43"/>
        <v>0</v>
      </c>
      <c r="CT48" s="24">
        <f t="shared" si="43"/>
        <v>0</v>
      </c>
      <c r="CU48" s="24">
        <f t="shared" si="43"/>
        <v>0</v>
      </c>
      <c r="CV48" s="24">
        <f t="shared" si="44"/>
        <v>0</v>
      </c>
    </row>
    <row r="49" spans="1:100" ht="15" customHeight="1" x14ac:dyDescent="0.25">
      <c r="A49" s="1373" t="s">
        <v>75</v>
      </c>
      <c r="B49" s="1374"/>
      <c r="C49" s="1375"/>
      <c r="D49" s="91">
        <f t="shared" si="35"/>
        <v>5</v>
      </c>
      <c r="E49" s="77">
        <f>SUM(G49+I49+K49+M49+O49+Q49+S49+U49+W49+Y49+AA49+AC49+AE49+AG49+AI49+AK49+AM49+AO49)</f>
        <v>0</v>
      </c>
      <c r="F49" s="89">
        <f>SUM(H49+J49+L49+N49+P49+R49+T49+V49+X49+Z49+AB49+AD49+AF49+AH49+AJ49+AL49+AN49+AP49)</f>
        <v>5</v>
      </c>
      <c r="G49" s="92">
        <v>0</v>
      </c>
      <c r="H49" s="80">
        <v>0</v>
      </c>
      <c r="I49" s="79">
        <v>0</v>
      </c>
      <c r="J49" s="81">
        <v>0</v>
      </c>
      <c r="K49" s="79">
        <v>0</v>
      </c>
      <c r="L49" s="80">
        <v>0</v>
      </c>
      <c r="M49" s="79">
        <v>0</v>
      </c>
      <c r="N49" s="80">
        <v>0</v>
      </c>
      <c r="O49" s="79">
        <v>0</v>
      </c>
      <c r="P49" s="80">
        <v>0</v>
      </c>
      <c r="Q49" s="79">
        <v>0</v>
      </c>
      <c r="R49" s="82">
        <v>0</v>
      </c>
      <c r="S49" s="79">
        <v>0</v>
      </c>
      <c r="T49" s="82">
        <v>0</v>
      </c>
      <c r="U49" s="79">
        <v>0</v>
      </c>
      <c r="V49" s="80">
        <v>0</v>
      </c>
      <c r="W49" s="79">
        <v>0</v>
      </c>
      <c r="X49" s="82">
        <v>0</v>
      </c>
      <c r="Y49" s="79">
        <v>0</v>
      </c>
      <c r="Z49" s="82">
        <v>0</v>
      </c>
      <c r="AA49" s="79">
        <v>0</v>
      </c>
      <c r="AB49" s="80">
        <v>0</v>
      </c>
      <c r="AC49" s="93">
        <v>0</v>
      </c>
      <c r="AD49" s="94">
        <v>0</v>
      </c>
      <c r="AE49" s="95">
        <v>0</v>
      </c>
      <c r="AF49" s="96">
        <v>1</v>
      </c>
      <c r="AG49" s="93">
        <v>0</v>
      </c>
      <c r="AH49" s="96">
        <v>0</v>
      </c>
      <c r="AI49" s="93">
        <v>0</v>
      </c>
      <c r="AJ49" s="94">
        <v>0</v>
      </c>
      <c r="AK49" s="97">
        <v>0</v>
      </c>
      <c r="AL49" s="98">
        <v>1</v>
      </c>
      <c r="AM49" s="93">
        <v>0</v>
      </c>
      <c r="AN49" s="94">
        <v>3</v>
      </c>
      <c r="AO49" s="95">
        <v>0</v>
      </c>
      <c r="AP49" s="99">
        <v>0</v>
      </c>
      <c r="AQ49" s="100">
        <v>0</v>
      </c>
      <c r="AR49" s="101">
        <v>0</v>
      </c>
      <c r="AS49" s="101">
        <v>0</v>
      </c>
      <c r="AT49" s="101">
        <v>0</v>
      </c>
      <c r="AU49" s="101">
        <v>0</v>
      </c>
      <c r="AV49" s="101">
        <v>0</v>
      </c>
      <c r="AW49" s="101">
        <v>0</v>
      </c>
      <c r="AX49" s="94">
        <v>0</v>
      </c>
      <c r="AY49" t="str">
        <f t="shared" si="45"/>
        <v/>
      </c>
      <c r="CA49" s="23" t="str">
        <f t="shared" ref="CA49:CA56" si="53">IF(AND((Y49+Z49)&gt;0,AQ49="")," * No olvide digitar la variable 12 años (incluido en el grupo de 10-14 años). Digite Cero si no tiene.",IF(AQ49&gt;(Y49+Z49),"* Las Consultas de 12 años (incluido en el grupo de 10-14 años) NO DEBEN ser mayor que el total de Consultas entre 10-14 años",""))</f>
        <v/>
      </c>
      <c r="CB49" s="23" t="str">
        <f t="shared" si="47"/>
        <v/>
      </c>
      <c r="CC49" s="23" t="str">
        <f t="shared" si="48"/>
        <v/>
      </c>
      <c r="CD49" s="23" t="str">
        <f t="shared" si="49"/>
        <v/>
      </c>
      <c r="CE49" s="23" t="str">
        <f t="shared" si="50"/>
        <v/>
      </c>
      <c r="CF49" s="23" t="str">
        <f t="shared" si="51"/>
        <v/>
      </c>
      <c r="CG49" s="23" t="str">
        <f t="shared" si="52"/>
        <v/>
      </c>
      <c r="CH49" s="23" t="str">
        <f>IF(AND($D49&gt;0,AX49="")," * No olvide digitar la variable Persona con ingreso integral y condición crónica. Digite Cero si no tiene.",IF(AX49&gt;$D49," * La variable Persona con ingreso integral y condición crónica no puede ser mayor al Total Ambos Sexos.",""))</f>
        <v/>
      </c>
      <c r="CO49" s="24">
        <f t="shared" si="41"/>
        <v>0</v>
      </c>
      <c r="CP49" s="24">
        <f t="shared" si="42"/>
        <v>0</v>
      </c>
      <c r="CQ49" s="24">
        <f t="shared" si="46"/>
        <v>0</v>
      </c>
      <c r="CR49" s="24">
        <f t="shared" si="43"/>
        <v>0</v>
      </c>
      <c r="CS49" s="24">
        <f t="shared" si="43"/>
        <v>0</v>
      </c>
      <c r="CT49" s="24">
        <f t="shared" si="43"/>
        <v>0</v>
      </c>
      <c r="CU49" s="24">
        <f t="shared" si="43"/>
        <v>0</v>
      </c>
      <c r="CV49" s="24">
        <f t="shared" si="44"/>
        <v>0</v>
      </c>
    </row>
    <row r="50" spans="1:100" ht="15" customHeight="1" x14ac:dyDescent="0.25">
      <c r="A50" s="1724" t="s">
        <v>76</v>
      </c>
      <c r="B50" s="1469"/>
      <c r="C50" s="1470"/>
      <c r="D50" s="1181">
        <f t="shared" si="35"/>
        <v>0</v>
      </c>
      <c r="E50" s="1182">
        <f>+G50+I50+K50+M50+O50+Q50+S50+U50+W50+Y50+AA50+AC50+AE50+AG50+AI50+AK50+AM50+AO50</f>
        <v>0</v>
      </c>
      <c r="F50" s="104">
        <f>+H50+J50+L50+N50+P50+R50+T50+V50+X50+Z50+AB50+AD50+AF50+AH50+AJ50+AL50+AN50+AP50</f>
        <v>0</v>
      </c>
      <c r="G50" s="1183"/>
      <c r="H50" s="105"/>
      <c r="I50" s="1183"/>
      <c r="J50" s="106"/>
      <c r="K50" s="1183"/>
      <c r="L50" s="105"/>
      <c r="M50" s="1183"/>
      <c r="N50" s="105"/>
      <c r="O50" s="1183"/>
      <c r="P50" s="105"/>
      <c r="Q50" s="1183"/>
      <c r="R50" s="1184"/>
      <c r="S50" s="1183"/>
      <c r="T50" s="1184"/>
      <c r="U50" s="1183"/>
      <c r="V50" s="1184"/>
      <c r="W50" s="1183"/>
      <c r="X50" s="1184"/>
      <c r="Y50" s="1183"/>
      <c r="Z50" s="1184"/>
      <c r="AA50" s="1183"/>
      <c r="AB50" s="1184"/>
      <c r="AC50" s="1185"/>
      <c r="AD50" s="1184"/>
      <c r="AE50" s="1186"/>
      <c r="AF50" s="1184"/>
      <c r="AG50" s="1183"/>
      <c r="AH50" s="1184"/>
      <c r="AI50" s="1183"/>
      <c r="AJ50" s="1184"/>
      <c r="AK50" s="1183"/>
      <c r="AL50" s="1184"/>
      <c r="AM50" s="1185"/>
      <c r="AN50" s="1184"/>
      <c r="AO50" s="106"/>
      <c r="AP50" s="1187"/>
      <c r="AQ50" s="1188"/>
      <c r="AR50" s="1189"/>
      <c r="AS50" s="1189"/>
      <c r="AT50" s="1189"/>
      <c r="AU50" s="1189"/>
      <c r="AV50" s="1189"/>
      <c r="AW50" s="1189"/>
      <c r="AX50" s="105"/>
      <c r="AY50" t="str">
        <f t="shared" si="45"/>
        <v/>
      </c>
      <c r="CA50" s="23" t="str">
        <f t="shared" si="53"/>
        <v/>
      </c>
      <c r="CB50" s="23" t="str">
        <f t="shared" si="47"/>
        <v/>
      </c>
      <c r="CC50" s="23" t="str">
        <f t="shared" si="48"/>
        <v/>
      </c>
      <c r="CD50" s="23" t="str">
        <f t="shared" si="49"/>
        <v/>
      </c>
      <c r="CE50" s="23" t="str">
        <f t="shared" si="50"/>
        <v/>
      </c>
      <c r="CF50" s="23" t="str">
        <f t="shared" si="51"/>
        <v/>
      </c>
      <c r="CG50" s="23" t="str">
        <f t="shared" si="52"/>
        <v/>
      </c>
      <c r="CH50" s="23" t="str">
        <f t="shared" ref="CH50:CH56" si="54">IF(AND($D50&gt;0,AX50="")," * No olvide digitar la variable Persona con ingreso integral y condición crónica. Digite Cero si no tiene.",IF(AX50&gt;$D50," * La variable Persona con ingreso integral y condición crónica no puede ser mayor al Total Ambos Sexos.",""))</f>
        <v/>
      </c>
      <c r="CO50" s="24">
        <f t="shared" si="41"/>
        <v>0</v>
      </c>
      <c r="CP50" s="24">
        <f t="shared" si="42"/>
        <v>0</v>
      </c>
      <c r="CQ50" s="24">
        <f t="shared" si="46"/>
        <v>0</v>
      </c>
      <c r="CR50" s="24">
        <f t="shared" si="43"/>
        <v>0</v>
      </c>
      <c r="CS50" s="24">
        <f t="shared" si="43"/>
        <v>0</v>
      </c>
      <c r="CT50" s="24">
        <f t="shared" si="43"/>
        <v>0</v>
      </c>
      <c r="CU50" s="24">
        <f t="shared" si="43"/>
        <v>0</v>
      </c>
      <c r="CV50" s="24">
        <f t="shared" si="44"/>
        <v>0</v>
      </c>
    </row>
    <row r="51" spans="1:100" ht="15" customHeight="1" x14ac:dyDescent="0.25">
      <c r="A51" s="1471" t="s">
        <v>77</v>
      </c>
      <c r="B51" s="1472"/>
      <c r="C51" s="107">
        <v>0</v>
      </c>
      <c r="D51" s="108">
        <f t="shared" si="35"/>
        <v>0</v>
      </c>
      <c r="E51" s="109">
        <f>SUM(G51+I51+K51+M51+O51+Q51+S51+U51+W51+Y51+AA51+AC51+AE51+AG51+AI51+AK51+AM51+AO51)</f>
        <v>0</v>
      </c>
      <c r="F51" s="78">
        <f>SUM(H51+J51+L51+N51+P51+R51+T51+V51+X51+Z51+AB51+AD51+AF51+AH51+AJ51+AL51+AN51+AP51)</f>
        <v>0</v>
      </c>
      <c r="G51" s="79"/>
      <c r="H51" s="80"/>
      <c r="I51" s="79"/>
      <c r="J51" s="81"/>
      <c r="K51" s="79"/>
      <c r="L51" s="80"/>
      <c r="M51" s="79"/>
      <c r="N51" s="80"/>
      <c r="O51" s="79"/>
      <c r="P51" s="80"/>
      <c r="Q51" s="79"/>
      <c r="R51" s="82"/>
      <c r="S51" s="79"/>
      <c r="T51" s="82"/>
      <c r="U51" s="79"/>
      <c r="V51" s="82"/>
      <c r="W51" s="79"/>
      <c r="X51" s="82"/>
      <c r="Y51" s="79"/>
      <c r="Z51" s="82"/>
      <c r="AA51" s="79"/>
      <c r="AB51" s="82"/>
      <c r="AC51" s="110"/>
      <c r="AD51" s="82"/>
      <c r="AE51" s="111"/>
      <c r="AF51" s="82"/>
      <c r="AG51" s="79"/>
      <c r="AH51" s="82"/>
      <c r="AI51" s="79"/>
      <c r="AJ51" s="82"/>
      <c r="AK51" s="79"/>
      <c r="AL51" s="82"/>
      <c r="AM51" s="110"/>
      <c r="AN51" s="82"/>
      <c r="AO51" s="81"/>
      <c r="AP51" s="112"/>
      <c r="AQ51" s="85"/>
      <c r="AR51" s="86"/>
      <c r="AS51" s="86"/>
      <c r="AT51" s="86"/>
      <c r="AU51" s="86"/>
      <c r="AV51" s="86"/>
      <c r="AW51" s="86"/>
      <c r="AX51" s="80"/>
      <c r="AY51" t="str">
        <f t="shared" si="45"/>
        <v/>
      </c>
      <c r="CA51" s="23" t="str">
        <f t="shared" si="53"/>
        <v/>
      </c>
      <c r="CB51" s="23" t="str">
        <f t="shared" si="47"/>
        <v/>
      </c>
      <c r="CC51" s="23" t="str">
        <f t="shared" si="48"/>
        <v/>
      </c>
      <c r="CD51" s="23" t="str">
        <f t="shared" si="49"/>
        <v/>
      </c>
      <c r="CE51" s="23" t="str">
        <f t="shared" si="50"/>
        <v/>
      </c>
      <c r="CF51" s="23" t="str">
        <f t="shared" si="51"/>
        <v/>
      </c>
      <c r="CG51" s="23" t="str">
        <f t="shared" si="52"/>
        <v/>
      </c>
      <c r="CH51" s="23" t="str">
        <f t="shared" si="54"/>
        <v/>
      </c>
      <c r="CO51" s="24">
        <f t="shared" si="41"/>
        <v>0</v>
      </c>
      <c r="CP51" s="24">
        <f t="shared" si="42"/>
        <v>0</v>
      </c>
      <c r="CQ51" s="24">
        <f t="shared" si="46"/>
        <v>0</v>
      </c>
      <c r="CR51" s="24">
        <f t="shared" si="43"/>
        <v>0</v>
      </c>
      <c r="CS51" s="24">
        <f t="shared" si="43"/>
        <v>0</v>
      </c>
      <c r="CT51" s="24">
        <f t="shared" si="43"/>
        <v>0</v>
      </c>
      <c r="CU51" s="24">
        <f t="shared" si="43"/>
        <v>0</v>
      </c>
      <c r="CV51" s="24">
        <f t="shared" si="44"/>
        <v>0</v>
      </c>
    </row>
    <row r="52" spans="1:100" ht="15" customHeight="1" x14ac:dyDescent="0.25">
      <c r="A52" s="1473"/>
      <c r="B52" s="1474"/>
      <c r="C52" s="582" t="s">
        <v>78</v>
      </c>
      <c r="D52" s="583">
        <f t="shared" si="35"/>
        <v>0</v>
      </c>
      <c r="E52" s="109">
        <f t="shared" ref="E52:F61" si="55">SUM(G52+I52+K52+M52+O52+Q52+S52+U52+W52+Y52+AA52+AC52+AE52+AG52+AI52+AK52+AM52+AO52)</f>
        <v>0</v>
      </c>
      <c r="F52" s="78">
        <f t="shared" si="55"/>
        <v>0</v>
      </c>
      <c r="G52" s="576"/>
      <c r="H52" s="88"/>
      <c r="I52" s="576"/>
      <c r="J52" s="90"/>
      <c r="K52" s="576"/>
      <c r="L52" s="88"/>
      <c r="M52" s="576"/>
      <c r="N52" s="88"/>
      <c r="O52" s="576"/>
      <c r="P52" s="88"/>
      <c r="Q52" s="576"/>
      <c r="R52" s="577"/>
      <c r="S52" s="576"/>
      <c r="T52" s="577"/>
      <c r="U52" s="576"/>
      <c r="V52" s="577"/>
      <c r="W52" s="576"/>
      <c r="X52" s="577"/>
      <c r="Y52" s="576"/>
      <c r="Z52" s="577"/>
      <c r="AA52" s="576"/>
      <c r="AB52" s="577"/>
      <c r="AC52" s="584"/>
      <c r="AD52" s="577"/>
      <c r="AE52" s="578"/>
      <c r="AF52" s="577"/>
      <c r="AG52" s="576"/>
      <c r="AH52" s="577"/>
      <c r="AI52" s="576"/>
      <c r="AJ52" s="577"/>
      <c r="AK52" s="576"/>
      <c r="AL52" s="577"/>
      <c r="AM52" s="584"/>
      <c r="AN52" s="577"/>
      <c r="AO52" s="90"/>
      <c r="AP52" s="580"/>
      <c r="AQ52" s="581"/>
      <c r="AR52" s="574"/>
      <c r="AS52" s="574"/>
      <c r="AT52" s="574"/>
      <c r="AU52" s="574"/>
      <c r="AV52" s="574"/>
      <c r="AW52" s="574"/>
      <c r="AX52" s="88"/>
      <c r="AY52" t="str">
        <f t="shared" si="45"/>
        <v/>
      </c>
      <c r="CA52" s="23" t="str">
        <f t="shared" si="53"/>
        <v/>
      </c>
      <c r="CB52" s="23" t="str">
        <f t="shared" si="47"/>
        <v/>
      </c>
      <c r="CC52" s="23" t="str">
        <f t="shared" si="48"/>
        <v/>
      </c>
      <c r="CD52" s="23" t="str">
        <f t="shared" si="49"/>
        <v/>
      </c>
      <c r="CE52" s="23" t="str">
        <f t="shared" si="50"/>
        <v/>
      </c>
      <c r="CF52" s="23" t="str">
        <f t="shared" si="51"/>
        <v/>
      </c>
      <c r="CG52" s="23" t="str">
        <f t="shared" si="52"/>
        <v/>
      </c>
      <c r="CH52" s="23" t="str">
        <f t="shared" si="54"/>
        <v/>
      </c>
      <c r="CO52" s="24">
        <f t="shared" si="41"/>
        <v>0</v>
      </c>
      <c r="CP52" s="24">
        <f t="shared" si="42"/>
        <v>0</v>
      </c>
      <c r="CQ52" s="24">
        <f t="shared" si="46"/>
        <v>0</v>
      </c>
      <c r="CR52" s="24">
        <f t="shared" si="43"/>
        <v>0</v>
      </c>
      <c r="CS52" s="24">
        <f t="shared" si="43"/>
        <v>0</v>
      </c>
      <c r="CT52" s="24">
        <f t="shared" si="43"/>
        <v>0</v>
      </c>
      <c r="CU52" s="24">
        <f t="shared" si="43"/>
        <v>0</v>
      </c>
      <c r="CV52" s="24">
        <f t="shared" si="44"/>
        <v>0</v>
      </c>
    </row>
    <row r="53" spans="1:100" ht="15" customHeight="1" x14ac:dyDescent="0.25">
      <c r="A53" s="1473"/>
      <c r="B53" s="1474"/>
      <c r="C53" s="582" t="s">
        <v>79</v>
      </c>
      <c r="D53" s="583">
        <f t="shared" si="35"/>
        <v>0</v>
      </c>
      <c r="E53" s="109">
        <f t="shared" si="55"/>
        <v>0</v>
      </c>
      <c r="F53" s="78">
        <f t="shared" si="55"/>
        <v>0</v>
      </c>
      <c r="G53" s="576"/>
      <c r="H53" s="88"/>
      <c r="I53" s="576"/>
      <c r="J53" s="90"/>
      <c r="K53" s="576"/>
      <c r="L53" s="88"/>
      <c r="M53" s="576"/>
      <c r="N53" s="88"/>
      <c r="O53" s="576"/>
      <c r="P53" s="88"/>
      <c r="Q53" s="576"/>
      <c r="R53" s="577"/>
      <c r="S53" s="576"/>
      <c r="T53" s="577"/>
      <c r="U53" s="576"/>
      <c r="V53" s="577"/>
      <c r="W53" s="576"/>
      <c r="X53" s="577"/>
      <c r="Y53" s="576"/>
      <c r="Z53" s="577"/>
      <c r="AA53" s="576"/>
      <c r="AB53" s="577"/>
      <c r="AC53" s="584"/>
      <c r="AD53" s="577"/>
      <c r="AE53" s="578"/>
      <c r="AF53" s="577"/>
      <c r="AG53" s="576"/>
      <c r="AH53" s="577"/>
      <c r="AI53" s="576"/>
      <c r="AJ53" s="577"/>
      <c r="AK53" s="576"/>
      <c r="AL53" s="577"/>
      <c r="AM53" s="584"/>
      <c r="AN53" s="577"/>
      <c r="AO53" s="90"/>
      <c r="AP53" s="580"/>
      <c r="AQ53" s="581"/>
      <c r="AR53" s="574"/>
      <c r="AS53" s="574"/>
      <c r="AT53" s="574"/>
      <c r="AU53" s="574"/>
      <c r="AV53" s="574"/>
      <c r="AW53" s="574"/>
      <c r="AX53" s="88"/>
      <c r="AY53" t="str">
        <f t="shared" si="45"/>
        <v/>
      </c>
      <c r="CA53" s="23" t="str">
        <f t="shared" si="53"/>
        <v/>
      </c>
      <c r="CB53" s="23" t="str">
        <f t="shared" si="47"/>
        <v/>
      </c>
      <c r="CC53" s="23" t="str">
        <f t="shared" si="48"/>
        <v/>
      </c>
      <c r="CD53" s="23" t="str">
        <f t="shared" si="49"/>
        <v/>
      </c>
      <c r="CE53" s="23" t="str">
        <f t="shared" si="50"/>
        <v/>
      </c>
      <c r="CF53" s="23" t="str">
        <f t="shared" si="51"/>
        <v/>
      </c>
      <c r="CG53" s="23" t="str">
        <f t="shared" si="52"/>
        <v/>
      </c>
      <c r="CH53" s="23" t="str">
        <f t="shared" si="54"/>
        <v/>
      </c>
      <c r="CO53" s="24">
        <f t="shared" si="41"/>
        <v>0</v>
      </c>
      <c r="CP53" s="24">
        <f t="shared" si="42"/>
        <v>0</v>
      </c>
      <c r="CQ53" s="24">
        <f t="shared" si="46"/>
        <v>0</v>
      </c>
      <c r="CR53" s="24">
        <f t="shared" si="43"/>
        <v>0</v>
      </c>
      <c r="CS53" s="24">
        <f t="shared" si="43"/>
        <v>0</v>
      </c>
      <c r="CT53" s="24">
        <f t="shared" si="43"/>
        <v>0</v>
      </c>
      <c r="CU53" s="24">
        <f t="shared" si="43"/>
        <v>0</v>
      </c>
      <c r="CV53" s="24">
        <f t="shared" si="44"/>
        <v>0</v>
      </c>
    </row>
    <row r="54" spans="1:100" ht="15" customHeight="1" x14ac:dyDescent="0.25">
      <c r="A54" s="1473"/>
      <c r="B54" s="1474"/>
      <c r="C54" s="582" t="s">
        <v>80</v>
      </c>
      <c r="D54" s="583">
        <f t="shared" si="35"/>
        <v>0</v>
      </c>
      <c r="E54" s="109">
        <f>SUM(G54+I54+K54+M54+O54+Q54+S54+U54+W54+Y54+AA54+AC54+AE54+AG54+AI54+AK54+AM54+AO54)</f>
        <v>0</v>
      </c>
      <c r="F54" s="78">
        <f t="shared" si="55"/>
        <v>0</v>
      </c>
      <c r="G54" s="576"/>
      <c r="H54" s="88"/>
      <c r="I54" s="576"/>
      <c r="J54" s="90"/>
      <c r="K54" s="576"/>
      <c r="L54" s="88"/>
      <c r="M54" s="576"/>
      <c r="N54" s="88"/>
      <c r="O54" s="576"/>
      <c r="P54" s="88"/>
      <c r="Q54" s="576"/>
      <c r="R54" s="577"/>
      <c r="S54" s="576"/>
      <c r="T54" s="577"/>
      <c r="U54" s="576"/>
      <c r="V54" s="577"/>
      <c r="W54" s="576"/>
      <c r="X54" s="577"/>
      <c r="Y54" s="576"/>
      <c r="Z54" s="577"/>
      <c r="AA54" s="576"/>
      <c r="AB54" s="577"/>
      <c r="AC54" s="584"/>
      <c r="AD54" s="577"/>
      <c r="AE54" s="578"/>
      <c r="AF54" s="577"/>
      <c r="AG54" s="576"/>
      <c r="AH54" s="577"/>
      <c r="AI54" s="576"/>
      <c r="AJ54" s="577"/>
      <c r="AK54" s="576"/>
      <c r="AL54" s="577"/>
      <c r="AM54" s="584"/>
      <c r="AN54" s="577"/>
      <c r="AO54" s="90"/>
      <c r="AP54" s="580"/>
      <c r="AQ54" s="581"/>
      <c r="AR54" s="574"/>
      <c r="AS54" s="574"/>
      <c r="AT54" s="574"/>
      <c r="AU54" s="574"/>
      <c r="AV54" s="574"/>
      <c r="AW54" s="574"/>
      <c r="AX54" s="88"/>
      <c r="AY54" t="str">
        <f t="shared" si="45"/>
        <v/>
      </c>
      <c r="CA54" s="23" t="str">
        <f t="shared" si="53"/>
        <v/>
      </c>
      <c r="CB54" s="23" t="str">
        <f t="shared" si="47"/>
        <v/>
      </c>
      <c r="CC54" s="23" t="str">
        <f t="shared" si="48"/>
        <v/>
      </c>
      <c r="CD54" s="23" t="str">
        <f t="shared" si="49"/>
        <v/>
      </c>
      <c r="CE54" s="23" t="str">
        <f t="shared" si="50"/>
        <v/>
      </c>
      <c r="CF54" s="23" t="str">
        <f t="shared" si="51"/>
        <v/>
      </c>
      <c r="CG54" s="23" t="str">
        <f t="shared" si="52"/>
        <v/>
      </c>
      <c r="CH54" s="23" t="str">
        <f t="shared" si="54"/>
        <v/>
      </c>
      <c r="CO54" s="24">
        <f t="shared" si="41"/>
        <v>0</v>
      </c>
      <c r="CP54" s="24">
        <f t="shared" si="42"/>
        <v>0</v>
      </c>
      <c r="CQ54" s="24">
        <f t="shared" si="46"/>
        <v>0</v>
      </c>
      <c r="CR54" s="24">
        <f t="shared" si="43"/>
        <v>0</v>
      </c>
      <c r="CS54" s="24">
        <f t="shared" si="43"/>
        <v>0</v>
      </c>
      <c r="CT54" s="24">
        <f t="shared" si="43"/>
        <v>0</v>
      </c>
      <c r="CU54" s="24">
        <f t="shared" si="43"/>
        <v>0</v>
      </c>
      <c r="CV54" s="24">
        <f t="shared" si="44"/>
        <v>0</v>
      </c>
    </row>
    <row r="55" spans="1:100" ht="15" customHeight="1" x14ac:dyDescent="0.25">
      <c r="A55" s="1473"/>
      <c r="B55" s="1474"/>
      <c r="C55" s="113" t="s">
        <v>81</v>
      </c>
      <c r="D55" s="114">
        <f>SUM(E55+F55)</f>
        <v>0</v>
      </c>
      <c r="E55" s="109">
        <f>SUM(G55+I55+K55+M55+O55+Q55+S55+U55+W55+Y55+AA55+AC55+AE55+AG55+AI55+AK55+AM55+AO55)</f>
        <v>0</v>
      </c>
      <c r="F55" s="78">
        <f>SUM(H55+J55+L55+N55+P55+R55+T55+V55+X55+Z55+AB55+AD55+AF55+AH55+AJ55+AL55+AN55+AP55)</f>
        <v>0</v>
      </c>
      <c r="G55" s="576"/>
      <c r="H55" s="88"/>
      <c r="I55" s="576"/>
      <c r="J55" s="90"/>
      <c r="K55" s="115"/>
      <c r="L55" s="116"/>
      <c r="M55" s="115"/>
      <c r="N55" s="116"/>
      <c r="O55" s="115"/>
      <c r="P55" s="116"/>
      <c r="Q55" s="115"/>
      <c r="R55" s="117"/>
      <c r="S55" s="115"/>
      <c r="T55" s="117"/>
      <c r="U55" s="115"/>
      <c r="V55" s="117"/>
      <c r="W55" s="115"/>
      <c r="X55" s="117"/>
      <c r="Y55" s="115"/>
      <c r="Z55" s="117"/>
      <c r="AA55" s="115"/>
      <c r="AB55" s="117"/>
      <c r="AC55" s="118"/>
      <c r="AD55" s="117"/>
      <c r="AE55" s="119"/>
      <c r="AF55" s="117"/>
      <c r="AG55" s="115"/>
      <c r="AH55" s="117"/>
      <c r="AI55" s="115"/>
      <c r="AJ55" s="117"/>
      <c r="AK55" s="115"/>
      <c r="AL55" s="117"/>
      <c r="AM55" s="118"/>
      <c r="AN55" s="117"/>
      <c r="AO55" s="120"/>
      <c r="AP55" s="121"/>
      <c r="AQ55" s="122"/>
      <c r="AR55" s="123"/>
      <c r="AS55" s="123"/>
      <c r="AT55" s="123"/>
      <c r="AU55" s="123"/>
      <c r="AV55" s="123"/>
      <c r="AW55" s="123"/>
      <c r="AX55" s="116"/>
      <c r="AY55" t="str">
        <f t="shared" si="45"/>
        <v/>
      </c>
      <c r="CA55" s="23" t="str">
        <f t="shared" si="53"/>
        <v/>
      </c>
      <c r="CB55" s="23" t="str">
        <f t="shared" si="47"/>
        <v/>
      </c>
      <c r="CC55" s="23" t="str">
        <f t="shared" si="48"/>
        <v/>
      </c>
      <c r="CD55" s="23" t="str">
        <f t="shared" si="49"/>
        <v/>
      </c>
      <c r="CE55" s="23" t="str">
        <f t="shared" si="50"/>
        <v/>
      </c>
      <c r="CF55" s="23" t="str">
        <f t="shared" si="51"/>
        <v/>
      </c>
      <c r="CG55" s="23" t="str">
        <f t="shared" si="52"/>
        <v/>
      </c>
      <c r="CH55" s="23" t="str">
        <f t="shared" si="54"/>
        <v/>
      </c>
      <c r="CO55" s="24">
        <f t="shared" si="41"/>
        <v>0</v>
      </c>
      <c r="CP55" s="24">
        <f t="shared" si="42"/>
        <v>0</v>
      </c>
      <c r="CQ55" s="24">
        <f t="shared" si="46"/>
        <v>0</v>
      </c>
      <c r="CR55" s="24">
        <f t="shared" si="43"/>
        <v>0</v>
      </c>
      <c r="CS55" s="24">
        <f t="shared" si="43"/>
        <v>0</v>
      </c>
      <c r="CT55" s="24">
        <f t="shared" si="43"/>
        <v>0</v>
      </c>
      <c r="CU55" s="24">
        <f t="shared" si="43"/>
        <v>0</v>
      </c>
      <c r="CV55" s="24">
        <f t="shared" si="44"/>
        <v>0</v>
      </c>
    </row>
    <row r="56" spans="1:100" ht="15" customHeight="1" x14ac:dyDescent="0.25">
      <c r="A56" s="1473"/>
      <c r="B56" s="1474"/>
      <c r="C56" s="113" t="s">
        <v>82</v>
      </c>
      <c r="D56" s="91">
        <f t="shared" si="35"/>
        <v>0</v>
      </c>
      <c r="E56" s="124">
        <f>SUM(K56+M56+O56+Q56+S56+U56+W56+Y56+AA56+AC56+AE56+AG56+AI56+AK56+AM56+AO56)</f>
        <v>0</v>
      </c>
      <c r="F56" s="125">
        <f>SUM(L56+N56+P56+R56+T56+V56+X56+Z56+AB56+AD56+AF56+AH56+AJ56+AL56+AN56+AP56)</f>
        <v>0</v>
      </c>
      <c r="G56" s="126"/>
      <c r="H56" s="127"/>
      <c r="I56" s="126"/>
      <c r="J56" s="127"/>
      <c r="K56" s="92"/>
      <c r="L56" s="128"/>
      <c r="M56" s="92"/>
      <c r="N56" s="128"/>
      <c r="O56" s="92"/>
      <c r="P56" s="128"/>
      <c r="Q56" s="92"/>
      <c r="R56" s="129"/>
      <c r="S56" s="92"/>
      <c r="T56" s="129"/>
      <c r="U56" s="92"/>
      <c r="V56" s="129"/>
      <c r="W56" s="92"/>
      <c r="X56" s="129"/>
      <c r="Y56" s="92"/>
      <c r="Z56" s="129"/>
      <c r="AA56" s="92"/>
      <c r="AB56" s="129"/>
      <c r="AC56" s="130"/>
      <c r="AD56" s="129"/>
      <c r="AE56" s="131"/>
      <c r="AF56" s="129"/>
      <c r="AG56" s="92"/>
      <c r="AH56" s="129"/>
      <c r="AI56" s="92"/>
      <c r="AJ56" s="129"/>
      <c r="AK56" s="92"/>
      <c r="AL56" s="129"/>
      <c r="AM56" s="130"/>
      <c r="AN56" s="129"/>
      <c r="AO56" s="132"/>
      <c r="AP56" s="133"/>
      <c r="AQ56" s="134"/>
      <c r="AR56" s="135"/>
      <c r="AS56" s="135"/>
      <c r="AT56" s="135"/>
      <c r="AU56" s="135"/>
      <c r="AV56" s="135"/>
      <c r="AW56" s="135"/>
      <c r="AX56" s="128"/>
      <c r="AY56" t="str">
        <f>CA56&amp;CB56&amp;CC56&amp;CD56&amp;CE56&amp;CF56&amp;CG56&amp;CH56</f>
        <v/>
      </c>
      <c r="CA56" s="23" t="str">
        <f t="shared" si="53"/>
        <v/>
      </c>
      <c r="CB56" s="23" t="str">
        <f t="shared" si="47"/>
        <v/>
      </c>
      <c r="CC56" s="23" t="str">
        <f t="shared" si="48"/>
        <v/>
      </c>
      <c r="CD56" s="23" t="str">
        <f t="shared" si="49"/>
        <v/>
      </c>
      <c r="CE56" s="23" t="str">
        <f t="shared" si="50"/>
        <v/>
      </c>
      <c r="CF56" s="23" t="str">
        <f t="shared" si="51"/>
        <v/>
      </c>
      <c r="CG56" s="23" t="str">
        <f t="shared" si="52"/>
        <v/>
      </c>
      <c r="CH56" s="23" t="str">
        <f t="shared" si="54"/>
        <v/>
      </c>
      <c r="CO56" s="24">
        <f t="shared" si="41"/>
        <v>0</v>
      </c>
      <c r="CP56" s="24">
        <f t="shared" si="42"/>
        <v>0</v>
      </c>
      <c r="CQ56" s="24">
        <f t="shared" si="46"/>
        <v>0</v>
      </c>
      <c r="CR56" s="24">
        <f t="shared" si="43"/>
        <v>0</v>
      </c>
      <c r="CS56" s="24">
        <f t="shared" si="43"/>
        <v>0</v>
      </c>
      <c r="CT56" s="24">
        <f t="shared" si="43"/>
        <v>0</v>
      </c>
      <c r="CU56" s="24">
        <f t="shared" si="43"/>
        <v>0</v>
      </c>
      <c r="CV56" s="24">
        <f t="shared" si="44"/>
        <v>0</v>
      </c>
    </row>
    <row r="57" spans="1:100" ht="15" customHeight="1" x14ac:dyDescent="0.25">
      <c r="A57" s="1725" t="s">
        <v>4</v>
      </c>
      <c r="B57" s="1725"/>
      <c r="C57" s="1725"/>
      <c r="D57" s="1181">
        <f>SUM(D51:D56)</f>
        <v>0</v>
      </c>
      <c r="E57" s="1190">
        <f>SUM(E51:E56)</f>
        <v>0</v>
      </c>
      <c r="F57" s="104">
        <f>SUM(F51:F56)</f>
        <v>0</v>
      </c>
      <c r="G57" s="1181">
        <f>SUM(G51:G56)</f>
        <v>0</v>
      </c>
      <c r="H57" s="1190">
        <f t="shared" ref="H57:AW57" si="56">SUM(H51:H56)</f>
        <v>0</v>
      </c>
      <c r="I57" s="1181">
        <f t="shared" si="56"/>
        <v>0</v>
      </c>
      <c r="J57" s="1190">
        <f t="shared" si="56"/>
        <v>0</v>
      </c>
      <c r="K57" s="1181">
        <f t="shared" si="56"/>
        <v>0</v>
      </c>
      <c r="L57" s="1190">
        <f t="shared" si="56"/>
        <v>0</v>
      </c>
      <c r="M57" s="1181">
        <f t="shared" si="56"/>
        <v>0</v>
      </c>
      <c r="N57" s="1190">
        <f t="shared" si="56"/>
        <v>0</v>
      </c>
      <c r="O57" s="1181">
        <f t="shared" si="56"/>
        <v>0</v>
      </c>
      <c r="P57" s="1190">
        <f t="shared" si="56"/>
        <v>0</v>
      </c>
      <c r="Q57" s="1181">
        <f t="shared" si="56"/>
        <v>0</v>
      </c>
      <c r="R57" s="1190">
        <f t="shared" si="56"/>
        <v>0</v>
      </c>
      <c r="S57" s="1181">
        <f t="shared" si="56"/>
        <v>0</v>
      </c>
      <c r="T57" s="1190">
        <f t="shared" si="56"/>
        <v>0</v>
      </c>
      <c r="U57" s="1181">
        <f t="shared" si="56"/>
        <v>0</v>
      </c>
      <c r="V57" s="1190">
        <f t="shared" si="56"/>
        <v>0</v>
      </c>
      <c r="W57" s="1181">
        <f t="shared" si="56"/>
        <v>0</v>
      </c>
      <c r="X57" s="1190">
        <f t="shared" si="56"/>
        <v>0</v>
      </c>
      <c r="Y57" s="1181">
        <f>SUM(Y51:Y56)</f>
        <v>0</v>
      </c>
      <c r="Z57" s="1190">
        <f>SUM(Z51:Z56)</f>
        <v>0</v>
      </c>
      <c r="AA57" s="1181">
        <f t="shared" si="56"/>
        <v>0</v>
      </c>
      <c r="AB57" s="1190">
        <f t="shared" si="56"/>
        <v>0</v>
      </c>
      <c r="AC57" s="1181">
        <f t="shared" si="56"/>
        <v>0</v>
      </c>
      <c r="AD57" s="1190">
        <f t="shared" si="56"/>
        <v>0</v>
      </c>
      <c r="AE57" s="1181">
        <f t="shared" si="56"/>
        <v>0</v>
      </c>
      <c r="AF57" s="1190">
        <f t="shared" si="56"/>
        <v>0</v>
      </c>
      <c r="AG57" s="1181">
        <f t="shared" si="56"/>
        <v>0</v>
      </c>
      <c r="AH57" s="1190">
        <f t="shared" si="56"/>
        <v>0</v>
      </c>
      <c r="AI57" s="1181">
        <f t="shared" si="56"/>
        <v>0</v>
      </c>
      <c r="AJ57" s="1190">
        <f t="shared" si="56"/>
        <v>0</v>
      </c>
      <c r="AK57" s="1181">
        <f t="shared" si="56"/>
        <v>0</v>
      </c>
      <c r="AL57" s="1190">
        <f t="shared" si="56"/>
        <v>0</v>
      </c>
      <c r="AM57" s="1181">
        <f t="shared" si="56"/>
        <v>0</v>
      </c>
      <c r="AN57" s="1190">
        <f t="shared" si="56"/>
        <v>0</v>
      </c>
      <c r="AO57" s="1181">
        <f t="shared" si="56"/>
        <v>0</v>
      </c>
      <c r="AP57" s="1191">
        <f t="shared" si="56"/>
        <v>0</v>
      </c>
      <c r="AQ57" s="1192">
        <f t="shared" si="56"/>
        <v>0</v>
      </c>
      <c r="AR57" s="1182">
        <f t="shared" si="56"/>
        <v>0</v>
      </c>
      <c r="AS57" s="1182">
        <f t="shared" si="56"/>
        <v>0</v>
      </c>
      <c r="AT57" s="1182">
        <f t="shared" si="56"/>
        <v>0</v>
      </c>
      <c r="AU57" s="1182">
        <f t="shared" si="56"/>
        <v>0</v>
      </c>
      <c r="AV57" s="1182">
        <f>SUM(AV51:AV56)</f>
        <v>0</v>
      </c>
      <c r="AW57" s="1182">
        <f t="shared" si="56"/>
        <v>0</v>
      </c>
      <c r="AX57" s="104">
        <f>SUM(AX51:AX56)</f>
        <v>0</v>
      </c>
      <c r="AY57" t="str">
        <f t="shared" ref="AY57:AY66" si="57">CA57&amp;CB57&amp;CC57&amp;CD57&amp;CE57&amp;CF57&amp;CG57&amp;CH57</f>
        <v/>
      </c>
    </row>
    <row r="58" spans="1:100" ht="15" customHeight="1" x14ac:dyDescent="0.25">
      <c r="A58" s="1473" t="s">
        <v>83</v>
      </c>
      <c r="B58" s="1474"/>
      <c r="C58" s="138">
        <v>0</v>
      </c>
      <c r="D58" s="692">
        <f t="shared" si="35"/>
        <v>0</v>
      </c>
      <c r="E58" s="139">
        <f t="shared" si="55"/>
        <v>0</v>
      </c>
      <c r="F58" s="140">
        <f t="shared" si="55"/>
        <v>0</v>
      </c>
      <c r="G58" s="693"/>
      <c r="H58" s="71"/>
      <c r="I58" s="693"/>
      <c r="J58" s="71"/>
      <c r="K58" s="693"/>
      <c r="L58" s="71"/>
      <c r="M58" s="693"/>
      <c r="N58" s="71"/>
      <c r="O58" s="693"/>
      <c r="P58" s="71"/>
      <c r="Q58" s="693"/>
      <c r="R58" s="71"/>
      <c r="S58" s="693"/>
      <c r="T58" s="71"/>
      <c r="U58" s="693"/>
      <c r="V58" s="71"/>
      <c r="W58" s="693"/>
      <c r="X58" s="71"/>
      <c r="Y58" s="693"/>
      <c r="Z58" s="71"/>
      <c r="AA58" s="693"/>
      <c r="AB58" s="71"/>
      <c r="AC58" s="693"/>
      <c r="AD58" s="71"/>
      <c r="AE58" s="693"/>
      <c r="AF58" s="71"/>
      <c r="AG58" s="693"/>
      <c r="AH58" s="71"/>
      <c r="AI58" s="693"/>
      <c r="AJ58" s="71"/>
      <c r="AK58" s="693"/>
      <c r="AL58" s="71"/>
      <c r="AM58" s="693"/>
      <c r="AN58" s="71"/>
      <c r="AO58" s="693"/>
      <c r="AP58" s="72"/>
      <c r="AQ58" s="695"/>
      <c r="AR58" s="74"/>
      <c r="AS58" s="74"/>
      <c r="AT58" s="74"/>
      <c r="AU58" s="74"/>
      <c r="AV58" s="74"/>
      <c r="AW58" s="74"/>
      <c r="AX58" s="663"/>
      <c r="AY58" t="str">
        <f t="shared" si="57"/>
        <v/>
      </c>
      <c r="CA58" s="23" t="str">
        <f t="shared" ref="CA58:CA62" si="58">IF(AND((Y58+Z58)&gt;0,AQ58="")," * No olvide digitar la variable 12 años (incluido en el grupo de 10-14 años). Digite Cero si no tiene.",IF(AQ58&gt;(Y58+Z58),"* Las Consultas de 12 años (incluido en el grupo de 10-14 años) NO DEBEN ser mayor que el total de Consultas entre 10-14 años",""))</f>
        <v/>
      </c>
      <c r="CB58" s="23" t="str">
        <f t="shared" ref="CB58:CB62" si="59">IF(AND($F58&gt;0,AR58="")," * No olvide digitar la variable Gestante. Digite cero si no tiene.",IF(AR58&gt;$F58," * La variable Gestante NO DEBEN ser mayor al Total de Mujeres. ",""))</f>
        <v/>
      </c>
      <c r="CC58" s="23" t="str">
        <f t="shared" ref="CC58:CC62" si="60">IF(AND((AK58+AL58)&gt;0,AS58="")," * No olvide digitar la variable 60 años (incluido en grupos de 60-64 años). Digite Cero si no tiene.",IF(AS58&gt;(AK58+AL58)," * La variable 60 años (incluido en grupos de 60-64 años) NO DEBE ser mayor que el Total de consultas del grupo 60-64 años",""))</f>
        <v/>
      </c>
      <c r="CD58" s="23" t="str">
        <f t="shared" ref="CD58:CD62" si="61">IF(AND(D58&gt;0,AT58="")," * No olvide digitar la variable Usuarios con Discapacidad. Digite Cero si no tiene.",IF(AT58&gt;D58," * La variable Usuarios con Discapacidad No puede ser mayor al Total Ambos Sexos.",""))</f>
        <v/>
      </c>
      <c r="CE58" s="23" t="str">
        <f t="shared" ref="CE58:CE62" si="62">IF(AND(D58&gt;0,AU58="")," * No olvide digitar la variable Niños, niñas, adolescentes y jóvenes SENAME. Digite Cero si no tiene.",IF(AU58&gt;$D58," * La variable Usuarios con Discapacidad No puede ser mayor al Total Ambos Sexos.",""))</f>
        <v/>
      </c>
      <c r="CF58" s="23" t="str">
        <f t="shared" ref="CF58:CF62" si="63">IF(AND($D58&gt;0,AV58="")," * No olvide digitar la variable Niños, niñas, adolescentes y jóvenes Mejor Niñez. Digite Cero si no tiene.",IF(AV58&gt;$D58," * La variable Niños, niñas, adolescentes y jóvenes Mejor Niñez No puede ser mayor al Total Ambos Sexos.",""))</f>
        <v/>
      </c>
      <c r="CG58" s="23" t="str">
        <f t="shared" ref="CG58:CG62" si="64">IF(AND($D58&gt;0,AW58="")," * No olvide digitar la variable Migrantes. Digite Cero si no tiene.",IF(AW58&gt;$D58," * La variable Migrantes No puede ser mayor al Total Ambos Sexos.",""))</f>
        <v/>
      </c>
      <c r="CH58" s="23" t="str">
        <f t="shared" ref="CH58:CH62" si="65">IF(AND($D58&gt;0,AX58="")," * No olvide digitar la variable Persona con ingreso integral y condición crónica. Digite Cero si no tiene.",IF(AX58&gt;$D58," * La variable Persona con ingreso integral y condición crónica no puede ser mayor al Total Ambos Sexos.",""))</f>
        <v/>
      </c>
      <c r="CO58" s="24">
        <f>IF(AND((Y58+Z58)&gt;0,AQ58=""),1,IF(AQ58&gt;(Y58+Z58),1,0))</f>
        <v>0</v>
      </c>
      <c r="CP58" s="24">
        <f>IF(AND($F58&gt;0,AR58=""),1,IF(AR58&gt;$F58,1,0))</f>
        <v>0</v>
      </c>
      <c r="CQ58" s="24">
        <f>IF(AND((AK58+AL58)&gt;0,AS58=""),1,IF(AS58&gt;(AK58+AL58),1,0))</f>
        <v>0</v>
      </c>
      <c r="CR58" s="24">
        <f t="shared" ref="CR58:CU62" si="66">IF(AND($D58&gt;0,AT58=""),1,IF(AT58&gt;$D58,1,0))</f>
        <v>0</v>
      </c>
      <c r="CS58" s="24">
        <f t="shared" si="66"/>
        <v>0</v>
      </c>
      <c r="CT58" s="24">
        <f t="shared" si="66"/>
        <v>0</v>
      </c>
      <c r="CU58" s="24">
        <f t="shared" si="66"/>
        <v>0</v>
      </c>
      <c r="CV58" s="24">
        <f>IF(AND(D58&gt;0,AX58=""),1,IF(AX58&gt;D58,1,0))</f>
        <v>0</v>
      </c>
    </row>
    <row r="59" spans="1:100" ht="15" customHeight="1" x14ac:dyDescent="0.25">
      <c r="A59" s="1473"/>
      <c r="B59" s="1474"/>
      <c r="C59" s="582" t="s">
        <v>84</v>
      </c>
      <c r="D59" s="583">
        <f t="shared" si="35"/>
        <v>0</v>
      </c>
      <c r="E59" s="465">
        <f t="shared" si="55"/>
        <v>0</v>
      </c>
      <c r="F59" s="486">
        <f t="shared" si="55"/>
        <v>0</v>
      </c>
      <c r="G59" s="576"/>
      <c r="H59" s="577"/>
      <c r="I59" s="576"/>
      <c r="J59" s="577"/>
      <c r="K59" s="576"/>
      <c r="L59" s="577"/>
      <c r="M59" s="576"/>
      <c r="N59" s="577"/>
      <c r="O59" s="576"/>
      <c r="P59" s="577"/>
      <c r="Q59" s="576"/>
      <c r="R59" s="577"/>
      <c r="S59" s="576"/>
      <c r="T59" s="577"/>
      <c r="U59" s="576"/>
      <c r="V59" s="577"/>
      <c r="W59" s="576"/>
      <c r="X59" s="577"/>
      <c r="Y59" s="576"/>
      <c r="Z59" s="577"/>
      <c r="AA59" s="576"/>
      <c r="AB59" s="577"/>
      <c r="AC59" s="576"/>
      <c r="AD59" s="577"/>
      <c r="AE59" s="576"/>
      <c r="AF59" s="577"/>
      <c r="AG59" s="576"/>
      <c r="AH59" s="577"/>
      <c r="AI59" s="576"/>
      <c r="AJ59" s="577"/>
      <c r="AK59" s="576"/>
      <c r="AL59" s="577"/>
      <c r="AM59" s="576"/>
      <c r="AN59" s="577"/>
      <c r="AO59" s="576"/>
      <c r="AP59" s="580"/>
      <c r="AQ59" s="581"/>
      <c r="AR59" s="574"/>
      <c r="AS59" s="574"/>
      <c r="AT59" s="574"/>
      <c r="AU59" s="574"/>
      <c r="AV59" s="574"/>
      <c r="AW59" s="574"/>
      <c r="AX59" s="88"/>
      <c r="AY59" t="str">
        <f t="shared" si="57"/>
        <v/>
      </c>
      <c r="CA59" s="23" t="str">
        <f t="shared" si="58"/>
        <v/>
      </c>
      <c r="CB59" s="23" t="str">
        <f t="shared" si="59"/>
        <v/>
      </c>
      <c r="CC59" s="23" t="str">
        <f t="shared" si="60"/>
        <v/>
      </c>
      <c r="CD59" s="23" t="str">
        <f t="shared" si="61"/>
        <v/>
      </c>
      <c r="CE59" s="23" t="str">
        <f t="shared" si="62"/>
        <v/>
      </c>
      <c r="CF59" s="23" t="str">
        <f t="shared" si="63"/>
        <v/>
      </c>
      <c r="CG59" s="23" t="str">
        <f t="shared" si="64"/>
        <v/>
      </c>
      <c r="CH59" s="23" t="str">
        <f t="shared" si="65"/>
        <v/>
      </c>
      <c r="CO59" s="24">
        <f>IF(AND((Y59+Z59)&gt;0,AQ59=""),1,IF(AQ59&gt;(Y59+Z59),1,0))</f>
        <v>0</v>
      </c>
      <c r="CP59" s="24">
        <f>IF(AND($F59&gt;0,AR59=""),1,IF(AR59&gt;$F59,1,0))</f>
        <v>0</v>
      </c>
      <c r="CQ59" s="24">
        <f>IF(AND((AK59+AL59)&gt;0,AS59=""),1,IF(AS59&gt;(AK59+AL59),1,0))</f>
        <v>0</v>
      </c>
      <c r="CR59" s="24">
        <f t="shared" si="66"/>
        <v>0</v>
      </c>
      <c r="CS59" s="24">
        <f t="shared" si="66"/>
        <v>0</v>
      </c>
      <c r="CT59" s="24">
        <f t="shared" si="66"/>
        <v>0</v>
      </c>
      <c r="CU59" s="24">
        <f t="shared" si="66"/>
        <v>0</v>
      </c>
      <c r="CV59" s="24">
        <f>IF(AND(D59&gt;0,AX59=""),1,IF(AX59&gt;D59,1,0))</f>
        <v>0</v>
      </c>
    </row>
    <row r="60" spans="1:100" ht="15" customHeight="1" x14ac:dyDescent="0.25">
      <c r="A60" s="1473"/>
      <c r="B60" s="1474"/>
      <c r="C60" s="582" t="s">
        <v>85</v>
      </c>
      <c r="D60" s="583">
        <f t="shared" si="35"/>
        <v>0</v>
      </c>
      <c r="E60" s="465">
        <f>SUM(G60+I60+K60+M60+O60+Q60+S60+U60+W60+Y60+AA60+AC60+AE60+AG60+AI60+AK60+AM60+AO60)</f>
        <v>0</v>
      </c>
      <c r="F60" s="486">
        <f>SUM(H60+J60+L60+N60+P60+R60+T60+V60+X60+Z60+AB60+AD60+AF60+AH60+AJ60+AL60+AN60+AP60)</f>
        <v>0</v>
      </c>
      <c r="G60" s="585"/>
      <c r="H60" s="586"/>
      <c r="I60" s="576"/>
      <c r="J60" s="577"/>
      <c r="K60" s="576"/>
      <c r="L60" s="577"/>
      <c r="M60" s="576"/>
      <c r="N60" s="577"/>
      <c r="O60" s="576"/>
      <c r="P60" s="577"/>
      <c r="Q60" s="576"/>
      <c r="R60" s="577"/>
      <c r="S60" s="576"/>
      <c r="T60" s="577"/>
      <c r="U60" s="576"/>
      <c r="V60" s="577"/>
      <c r="W60" s="576"/>
      <c r="X60" s="577"/>
      <c r="Y60" s="576"/>
      <c r="Z60" s="577"/>
      <c r="AA60" s="576"/>
      <c r="AB60" s="577"/>
      <c r="AC60" s="576"/>
      <c r="AD60" s="577"/>
      <c r="AE60" s="576"/>
      <c r="AF60" s="577"/>
      <c r="AG60" s="576"/>
      <c r="AH60" s="577"/>
      <c r="AI60" s="576"/>
      <c r="AJ60" s="577"/>
      <c r="AK60" s="576"/>
      <c r="AL60" s="577"/>
      <c r="AM60" s="576"/>
      <c r="AN60" s="577"/>
      <c r="AO60" s="576"/>
      <c r="AP60" s="580"/>
      <c r="AQ60" s="581"/>
      <c r="AR60" s="574"/>
      <c r="AS60" s="574"/>
      <c r="AT60" s="574"/>
      <c r="AU60" s="574"/>
      <c r="AV60" s="574"/>
      <c r="AW60" s="574"/>
      <c r="AX60" s="88"/>
      <c r="AY60" t="str">
        <f t="shared" si="57"/>
        <v/>
      </c>
      <c r="CA60" s="23" t="str">
        <f t="shared" si="58"/>
        <v/>
      </c>
      <c r="CB60" s="23" t="str">
        <f t="shared" si="59"/>
        <v/>
      </c>
      <c r="CC60" s="23" t="str">
        <f t="shared" si="60"/>
        <v/>
      </c>
      <c r="CD60" s="23" t="str">
        <f t="shared" si="61"/>
        <v/>
      </c>
      <c r="CE60" s="23" t="str">
        <f t="shared" si="62"/>
        <v/>
      </c>
      <c r="CF60" s="23" t="str">
        <f t="shared" si="63"/>
        <v/>
      </c>
      <c r="CG60" s="23" t="str">
        <f t="shared" si="64"/>
        <v/>
      </c>
      <c r="CH60" s="23" t="str">
        <f t="shared" si="65"/>
        <v/>
      </c>
      <c r="CO60" s="24">
        <f>IF(AND((Y60+Z60)&gt;0,AQ60=""),1,IF(AQ60&gt;(Y60+Z60),1,0))</f>
        <v>0</v>
      </c>
      <c r="CP60" s="24">
        <f>IF(AND($F60&gt;0,AR60=""),1,IF(AR60&gt;$F60,1,0))</f>
        <v>0</v>
      </c>
      <c r="CQ60" s="24">
        <f>IF(AND((AK60+AL60)&gt;0,AS60=""),1,IF(AS60&gt;(AK60+AL60),1,0))</f>
        <v>0</v>
      </c>
      <c r="CR60" s="24">
        <f t="shared" si="66"/>
        <v>0</v>
      </c>
      <c r="CS60" s="24">
        <f t="shared" si="66"/>
        <v>0</v>
      </c>
      <c r="CT60" s="24">
        <f t="shared" si="66"/>
        <v>0</v>
      </c>
      <c r="CU60" s="24">
        <f t="shared" si="66"/>
        <v>0</v>
      </c>
      <c r="CV60" s="24">
        <f>IF(AND(D60&gt;0,AX60=""),1,IF(AX60&gt;D60,1,0))</f>
        <v>0</v>
      </c>
    </row>
    <row r="61" spans="1:100" ht="15" customHeight="1" x14ac:dyDescent="0.25">
      <c r="A61" s="1473"/>
      <c r="B61" s="1474"/>
      <c r="C61" s="582" t="s">
        <v>86</v>
      </c>
      <c r="D61" s="583">
        <f t="shared" si="35"/>
        <v>0</v>
      </c>
      <c r="E61" s="465">
        <f t="shared" si="55"/>
        <v>0</v>
      </c>
      <c r="F61" s="486">
        <f t="shared" si="55"/>
        <v>0</v>
      </c>
      <c r="G61" s="585"/>
      <c r="H61" s="586"/>
      <c r="I61" s="585"/>
      <c r="J61" s="586"/>
      <c r="K61" s="576"/>
      <c r="L61" s="577"/>
      <c r="M61" s="576"/>
      <c r="N61" s="577"/>
      <c r="O61" s="576"/>
      <c r="P61" s="577"/>
      <c r="Q61" s="576"/>
      <c r="R61" s="577"/>
      <c r="S61" s="576"/>
      <c r="T61" s="577"/>
      <c r="U61" s="576"/>
      <c r="V61" s="577"/>
      <c r="W61" s="576"/>
      <c r="X61" s="577"/>
      <c r="Y61" s="576"/>
      <c r="Z61" s="577"/>
      <c r="AA61" s="576"/>
      <c r="AB61" s="577"/>
      <c r="AC61" s="576"/>
      <c r="AD61" s="577"/>
      <c r="AE61" s="576"/>
      <c r="AF61" s="577"/>
      <c r="AG61" s="576"/>
      <c r="AH61" s="577"/>
      <c r="AI61" s="576"/>
      <c r="AJ61" s="577"/>
      <c r="AK61" s="576"/>
      <c r="AL61" s="577"/>
      <c r="AM61" s="576"/>
      <c r="AN61" s="577"/>
      <c r="AO61" s="576"/>
      <c r="AP61" s="580"/>
      <c r="AQ61" s="581"/>
      <c r="AR61" s="574"/>
      <c r="AS61" s="574"/>
      <c r="AT61" s="574"/>
      <c r="AU61" s="574"/>
      <c r="AV61" s="574"/>
      <c r="AW61" s="574"/>
      <c r="AX61" s="88"/>
      <c r="AY61" t="str">
        <f t="shared" si="57"/>
        <v/>
      </c>
      <c r="CA61" s="23" t="str">
        <f t="shared" si="58"/>
        <v/>
      </c>
      <c r="CB61" s="23" t="str">
        <f t="shared" si="59"/>
        <v/>
      </c>
      <c r="CC61" s="23" t="str">
        <f t="shared" si="60"/>
        <v/>
      </c>
      <c r="CD61" s="23" t="str">
        <f t="shared" si="61"/>
        <v/>
      </c>
      <c r="CE61" s="23" t="str">
        <f t="shared" si="62"/>
        <v/>
      </c>
      <c r="CF61" s="23" t="str">
        <f t="shared" si="63"/>
        <v/>
      </c>
      <c r="CG61" s="23" t="str">
        <f t="shared" si="64"/>
        <v/>
      </c>
      <c r="CH61" s="23" t="str">
        <f t="shared" si="65"/>
        <v/>
      </c>
      <c r="CO61" s="24">
        <f>IF(AND((Y61+Z61)&gt;0,AQ61=""),1,IF(AQ61&gt;(Y61+Z61),1,0))</f>
        <v>0</v>
      </c>
      <c r="CP61" s="24">
        <f>IF(AND($F61&gt;0,AR61=""),1,IF(AR61&gt;$F61,1,0))</f>
        <v>0</v>
      </c>
      <c r="CQ61" s="24">
        <f>IF(AND((AK61+AL61)&gt;0,AS61=""),1,IF(AS61&gt;(AK61+AL61),1,0))</f>
        <v>0</v>
      </c>
      <c r="CR61" s="24">
        <f t="shared" si="66"/>
        <v>0</v>
      </c>
      <c r="CS61" s="24">
        <f t="shared" si="66"/>
        <v>0</v>
      </c>
      <c r="CT61" s="24">
        <f t="shared" si="66"/>
        <v>0</v>
      </c>
      <c r="CU61" s="24">
        <f t="shared" si="66"/>
        <v>0</v>
      </c>
      <c r="CV61" s="24">
        <f>IF(AND(D61&gt;0,AX61=""),1,IF(AX61&gt;D61,1,0))</f>
        <v>0</v>
      </c>
    </row>
    <row r="62" spans="1:100" ht="15" customHeight="1" x14ac:dyDescent="0.25">
      <c r="A62" s="1476"/>
      <c r="B62" s="1477"/>
      <c r="C62" s="141" t="s">
        <v>87</v>
      </c>
      <c r="D62" s="91">
        <f t="shared" si="35"/>
        <v>0</v>
      </c>
      <c r="E62" s="124">
        <f>SUM(G62+I62+K62+M62+O62+Q62+S62+U62+W62+Y62+AA62+AC62+AE62+AG62+AI62+AK62+AM62+AO62)</f>
        <v>0</v>
      </c>
      <c r="F62" s="142">
        <f>SUM(H62+J62+L62+N62+P62+R62+T62+V62+X62+Z62+AB62+AD62+AF62+AH62+AJ62+AL62+AN62+AP62)</f>
        <v>0</v>
      </c>
      <c r="G62" s="126"/>
      <c r="H62" s="143"/>
      <c r="I62" s="126"/>
      <c r="J62" s="143"/>
      <c r="K62" s="92"/>
      <c r="L62" s="129"/>
      <c r="M62" s="92"/>
      <c r="N62" s="129"/>
      <c r="O62" s="92"/>
      <c r="P62" s="129"/>
      <c r="Q62" s="92"/>
      <c r="R62" s="129"/>
      <c r="S62" s="92"/>
      <c r="T62" s="129"/>
      <c r="U62" s="92"/>
      <c r="V62" s="129"/>
      <c r="W62" s="92"/>
      <c r="X62" s="129"/>
      <c r="Y62" s="92"/>
      <c r="Z62" s="129"/>
      <c r="AA62" s="92"/>
      <c r="AB62" s="129"/>
      <c r="AC62" s="92"/>
      <c r="AD62" s="129"/>
      <c r="AE62" s="92"/>
      <c r="AF62" s="129"/>
      <c r="AG62" s="92"/>
      <c r="AH62" s="129"/>
      <c r="AI62" s="92"/>
      <c r="AJ62" s="129"/>
      <c r="AK62" s="92"/>
      <c r="AL62" s="129"/>
      <c r="AM62" s="92"/>
      <c r="AN62" s="129"/>
      <c r="AO62" s="92"/>
      <c r="AP62" s="133"/>
      <c r="AQ62" s="134"/>
      <c r="AR62" s="135"/>
      <c r="AS62" s="135"/>
      <c r="AT62" s="135"/>
      <c r="AU62" s="135"/>
      <c r="AV62" s="135"/>
      <c r="AW62" s="135"/>
      <c r="AX62" s="128"/>
      <c r="AY62" t="str">
        <f t="shared" si="57"/>
        <v/>
      </c>
      <c r="CA62" s="23" t="str">
        <f t="shared" si="58"/>
        <v/>
      </c>
      <c r="CB62" s="23" t="str">
        <f t="shared" si="59"/>
        <v/>
      </c>
      <c r="CC62" s="23" t="str">
        <f t="shared" si="60"/>
        <v/>
      </c>
      <c r="CD62" s="23" t="str">
        <f t="shared" si="61"/>
        <v/>
      </c>
      <c r="CE62" s="23" t="str">
        <f t="shared" si="62"/>
        <v/>
      </c>
      <c r="CF62" s="23" t="str">
        <f t="shared" si="63"/>
        <v/>
      </c>
      <c r="CG62" s="23" t="str">
        <f t="shared" si="64"/>
        <v/>
      </c>
      <c r="CH62" s="23" t="str">
        <f t="shared" si="65"/>
        <v/>
      </c>
      <c r="CO62" s="24">
        <f>IF(AND((Y62+Z62)&gt;0,AQ62=""),1,IF(AQ62&gt;(Y62+Z62),1,0))</f>
        <v>0</v>
      </c>
      <c r="CP62" s="24">
        <f>IF(AND($F62&gt;0,AR62=""),1,IF(AR62&gt;$F62,1,0))</f>
        <v>0</v>
      </c>
      <c r="CQ62" s="24">
        <f>IF(AND((AK62+AL62)&gt;0,AS62=""),1,IF(AS62&gt;(AK62+AL62),1,0))</f>
        <v>0</v>
      </c>
      <c r="CR62" s="24">
        <f t="shared" si="66"/>
        <v>0</v>
      </c>
      <c r="CS62" s="24">
        <f t="shared" si="66"/>
        <v>0</v>
      </c>
      <c r="CT62" s="24">
        <f t="shared" si="66"/>
        <v>0</v>
      </c>
      <c r="CU62" s="24">
        <f t="shared" si="66"/>
        <v>0</v>
      </c>
      <c r="CV62" s="24">
        <f>IF(AND(D62&gt;0,AX62=""),1,IF(AX62&gt;D62,1,0))</f>
        <v>0</v>
      </c>
    </row>
    <row r="63" spans="1:100" ht="15" customHeight="1" x14ac:dyDescent="0.25">
      <c r="A63" s="1682" t="s">
        <v>4</v>
      </c>
      <c r="B63" s="1301"/>
      <c r="C63" s="1308"/>
      <c r="D63" s="1181">
        <f>SUM(D58:D62)</f>
        <v>0</v>
      </c>
      <c r="E63" s="1182">
        <f>SUM(E58:E62)</f>
        <v>0</v>
      </c>
      <c r="F63" s="1193">
        <f>SUM(F58:F62)</f>
        <v>0</v>
      </c>
      <c r="G63" s="1181">
        <f t="shared" ref="G63:AX63" si="67">SUM(G58:G62)</f>
        <v>0</v>
      </c>
      <c r="H63" s="1190">
        <f t="shared" si="67"/>
        <v>0</v>
      </c>
      <c r="I63" s="1181">
        <f t="shared" si="67"/>
        <v>0</v>
      </c>
      <c r="J63" s="1190">
        <f t="shared" si="67"/>
        <v>0</v>
      </c>
      <c r="K63" s="1181">
        <f t="shared" si="67"/>
        <v>0</v>
      </c>
      <c r="L63" s="1190">
        <f t="shared" si="67"/>
        <v>0</v>
      </c>
      <c r="M63" s="1181">
        <f t="shared" si="67"/>
        <v>0</v>
      </c>
      <c r="N63" s="1190">
        <f t="shared" si="67"/>
        <v>0</v>
      </c>
      <c r="O63" s="1181">
        <f t="shared" si="67"/>
        <v>0</v>
      </c>
      <c r="P63" s="1190">
        <f t="shared" si="67"/>
        <v>0</v>
      </c>
      <c r="Q63" s="1181">
        <f t="shared" si="67"/>
        <v>0</v>
      </c>
      <c r="R63" s="1190">
        <f t="shared" si="67"/>
        <v>0</v>
      </c>
      <c r="S63" s="1181">
        <f t="shared" si="67"/>
        <v>0</v>
      </c>
      <c r="T63" s="1193">
        <f t="shared" si="67"/>
        <v>0</v>
      </c>
      <c r="U63" s="1181">
        <f t="shared" si="67"/>
        <v>0</v>
      </c>
      <c r="V63" s="1190">
        <f t="shared" si="67"/>
        <v>0</v>
      </c>
      <c r="W63" s="1181">
        <f t="shared" si="67"/>
        <v>0</v>
      </c>
      <c r="X63" s="1190">
        <f t="shared" si="67"/>
        <v>0</v>
      </c>
      <c r="Y63" s="1181">
        <f t="shared" si="67"/>
        <v>0</v>
      </c>
      <c r="Z63" s="1190">
        <f t="shared" si="67"/>
        <v>0</v>
      </c>
      <c r="AA63" s="1181">
        <f t="shared" si="67"/>
        <v>0</v>
      </c>
      <c r="AB63" s="1190">
        <f t="shared" si="67"/>
        <v>0</v>
      </c>
      <c r="AC63" s="1181">
        <f t="shared" si="67"/>
        <v>0</v>
      </c>
      <c r="AD63" s="1190">
        <f t="shared" si="67"/>
        <v>0</v>
      </c>
      <c r="AE63" s="1181">
        <f t="shared" si="67"/>
        <v>0</v>
      </c>
      <c r="AF63" s="1190">
        <f t="shared" si="67"/>
        <v>0</v>
      </c>
      <c r="AG63" s="1181">
        <f t="shared" si="67"/>
        <v>0</v>
      </c>
      <c r="AH63" s="1190">
        <f t="shared" si="67"/>
        <v>0</v>
      </c>
      <c r="AI63" s="1181">
        <f t="shared" si="67"/>
        <v>0</v>
      </c>
      <c r="AJ63" s="1190">
        <f t="shared" si="67"/>
        <v>0</v>
      </c>
      <c r="AK63" s="1181">
        <f t="shared" si="67"/>
        <v>0</v>
      </c>
      <c r="AL63" s="1190">
        <f t="shared" si="67"/>
        <v>0</v>
      </c>
      <c r="AM63" s="1181">
        <f t="shared" si="67"/>
        <v>0</v>
      </c>
      <c r="AN63" s="1190">
        <f t="shared" si="67"/>
        <v>0</v>
      </c>
      <c r="AO63" s="1181">
        <f t="shared" si="67"/>
        <v>0</v>
      </c>
      <c r="AP63" s="1191">
        <f t="shared" si="67"/>
        <v>0</v>
      </c>
      <c r="AQ63" s="1192">
        <f t="shared" si="67"/>
        <v>0</v>
      </c>
      <c r="AR63" s="1182">
        <f t="shared" si="67"/>
        <v>0</v>
      </c>
      <c r="AS63" s="1182">
        <f t="shared" si="67"/>
        <v>0</v>
      </c>
      <c r="AT63" s="1182">
        <f t="shared" si="67"/>
        <v>0</v>
      </c>
      <c r="AU63" s="1182">
        <f t="shared" si="67"/>
        <v>0</v>
      </c>
      <c r="AV63" s="1182">
        <f>SUM(AV58:AV62)</f>
        <v>0</v>
      </c>
      <c r="AW63" s="1182">
        <f t="shared" si="67"/>
        <v>0</v>
      </c>
      <c r="AX63" s="104">
        <f t="shared" si="67"/>
        <v>0</v>
      </c>
    </row>
    <row r="64" spans="1:100" ht="15" customHeight="1" x14ac:dyDescent="0.25">
      <c r="A64" s="1406" t="s">
        <v>88</v>
      </c>
      <c r="B64" s="1319"/>
      <c r="C64" s="696">
        <v>0</v>
      </c>
      <c r="D64" s="114">
        <f>SUM(E64:F64)</f>
        <v>0</v>
      </c>
      <c r="E64" s="146">
        <f t="shared" ref="E64:F66" si="68">SUM(AA64+AC64+AE64+AG64+AI64+AK64+AM64+AO64)</f>
        <v>0</v>
      </c>
      <c r="F64" s="147">
        <f t="shared" si="68"/>
        <v>0</v>
      </c>
      <c r="G64" s="697"/>
      <c r="H64" s="149"/>
      <c r="I64" s="653"/>
      <c r="J64" s="149"/>
      <c r="K64" s="653"/>
      <c r="L64" s="149"/>
      <c r="M64" s="653"/>
      <c r="N64" s="149"/>
      <c r="O64" s="653"/>
      <c r="P64" s="149"/>
      <c r="Q64" s="653"/>
      <c r="R64" s="149"/>
      <c r="S64" s="151"/>
      <c r="T64" s="152"/>
      <c r="U64" s="653"/>
      <c r="V64" s="149"/>
      <c r="W64" s="653"/>
      <c r="X64" s="149"/>
      <c r="Y64" s="653"/>
      <c r="Z64" s="149"/>
      <c r="AA64" s="115"/>
      <c r="AB64" s="117"/>
      <c r="AC64" s="153"/>
      <c r="AD64" s="154"/>
      <c r="AE64" s="97"/>
      <c r="AF64" s="155"/>
      <c r="AG64" s="97"/>
      <c r="AH64" s="155"/>
      <c r="AI64" s="119"/>
      <c r="AJ64" s="117"/>
      <c r="AK64" s="115"/>
      <c r="AL64" s="117"/>
      <c r="AM64" s="153"/>
      <c r="AN64" s="154"/>
      <c r="AO64" s="119"/>
      <c r="AP64" s="72"/>
      <c r="AQ64" s="156"/>
      <c r="AR64" s="123"/>
      <c r="AS64" s="123"/>
      <c r="AT64" s="157"/>
      <c r="AU64" s="123"/>
      <c r="AV64" s="123"/>
      <c r="AW64" s="157"/>
      <c r="AX64" s="158"/>
      <c r="AY64" t="str">
        <f t="shared" si="57"/>
        <v/>
      </c>
      <c r="CA64" s="23" t="str">
        <f>IF(AND((Y64+Z64)&gt;0,AQ64="")," * No olvide digitar la variable 12 años (incluido en el grupo de 10-14 años). Digite Cero si no tiene.",IF(AQ64&gt;(Y64+Z64),"* Las Consultas de 12 años (incluido en el grupo de 10-14 años) NO DEBEN ser mayor que el total de Consultas entre 10-14 años",""))</f>
        <v/>
      </c>
      <c r="CB64" s="23" t="str">
        <f>IF(AND($F64&gt;0,AR64="")," * No olvide digitar la variable Gestante. Digite cero si no tiene.",IF(AR64&gt;$F64," * La variable Gestante NO DEBEN ser mayor al Total de Mujeres. ",""))</f>
        <v/>
      </c>
      <c r="CC64" s="23" t="str">
        <f t="shared" ref="CC64:CC66" si="69">IF(AND((AK64+AL64)&gt;0,AS64="")," * No olvide digitar la variable 60 años (incluido en grupos de 60-64 años). Digite Cero si no tiene.",IF(AS64&gt;(AK64+AL64)," * La variable 60 años (incluido en grupos de 60-64 años) NO DEBE ser mayor que el Total de consultas del grupo 60-64 años",""))</f>
        <v/>
      </c>
      <c r="CD64" s="23" t="str">
        <f t="shared" ref="CD64:CD66" si="70">IF(AND(D64&gt;0,AT64="")," * No olvide digitar la variable Usuarios con Discapacidad. Digite Cero si no tiene.",IF(AT64&gt;D64," * La variable Usuarios con Discapacidad No puede ser mayor al Total Ambos Sexos.",""))</f>
        <v/>
      </c>
      <c r="CE64" s="23" t="str">
        <f t="shared" ref="CE64:CE66" si="71">IF(AND(D64&gt;0,AU64="")," * No olvide digitar la variable Niños, niñas, adolescentes y jóvenes SENAME. Digite Cero si no tiene.",IF(AU64&gt;$D64," * La variable Usuarios con Discapacidad No puede ser mayor al Total Ambos Sexos.",""))</f>
        <v/>
      </c>
      <c r="CF64" s="23" t="str">
        <f t="shared" ref="CF64:CF66" si="72">IF(AND($D64&gt;0,AV64="")," * No olvide digitar la variable Niños, niñas, adolescentes y jóvenes Mejor Niñez. Digite Cero si no tiene.",IF(AV64&gt;$D64," * La variable Niños, niñas, adolescentes y jóvenes Mejor Niñez No puede ser mayor al Total Ambos Sexos.",""))</f>
        <v/>
      </c>
      <c r="CG64" s="23" t="str">
        <f t="shared" ref="CG64:CG66" si="73">IF(AND($D64&gt;0,AW64="")," * No olvide digitar la variable Migrantes. Digite Cero si no tiene.",IF(AW64&gt;$D64," * La variable Migrantes No puede ser mayor al Total Ambos Sexos.",""))</f>
        <v/>
      </c>
      <c r="CH64" s="23" t="str">
        <f t="shared" ref="CH64:CH66" si="74">IF(AND($D64&gt;0,AX64="")," * No olvide digitar la variable Persona con ingreso integral y condición crónica. Digite Cero si no tiene.",IF(AX64&gt;$D64," * La variable Persona con ingreso integral y condición crónica no puede ser mayor al Total Ambos Sexos.",""))</f>
        <v/>
      </c>
      <c r="CO64" s="24">
        <f>IF(AND((Y64+Z64)&gt;0,AQ64=""),1,IF(AQ64&gt;(Y64+Z64),1,0))</f>
        <v>0</v>
      </c>
      <c r="CP64" s="24">
        <f>IF(AND($F64&gt;0,AR64=""),1,IF(AR64&gt;$F64,1,0))</f>
        <v>0</v>
      </c>
      <c r="CQ64" s="24">
        <f>IF(AND((AK64+AL64)&gt;0,AS64=""),1,IF(AS64&gt;(AK64+AL64),1,0))</f>
        <v>0</v>
      </c>
      <c r="CR64" s="24">
        <f t="shared" ref="CR64:CU66" si="75">IF(AND($D64&gt;0,AT64=""),1,IF(AT64&gt;$D64,1,0))</f>
        <v>0</v>
      </c>
      <c r="CS64" s="24">
        <f t="shared" si="75"/>
        <v>0</v>
      </c>
      <c r="CT64" s="24">
        <f t="shared" si="75"/>
        <v>0</v>
      </c>
      <c r="CU64" s="24">
        <f t="shared" si="75"/>
        <v>0</v>
      </c>
      <c r="CV64" s="24">
        <f>IF(AND(D64&gt;0,AX64=""),1,IF(AX64&gt;D64,1,0))</f>
        <v>0</v>
      </c>
    </row>
    <row r="65" spans="1:100" ht="15" customHeight="1" x14ac:dyDescent="0.25">
      <c r="A65" s="1407"/>
      <c r="B65" s="1320"/>
      <c r="C65" s="582" t="s">
        <v>89</v>
      </c>
      <c r="D65" s="114">
        <f>SUM(E65:F65)</f>
        <v>0</v>
      </c>
      <c r="E65" s="146">
        <f t="shared" si="68"/>
        <v>0</v>
      </c>
      <c r="F65" s="147">
        <f t="shared" si="68"/>
        <v>0</v>
      </c>
      <c r="G65" s="587"/>
      <c r="H65" s="588"/>
      <c r="I65" s="587"/>
      <c r="J65" s="588"/>
      <c r="K65" s="587"/>
      <c r="L65" s="588"/>
      <c r="M65" s="587"/>
      <c r="N65" s="588"/>
      <c r="O65" s="587"/>
      <c r="P65" s="588"/>
      <c r="Q65" s="587"/>
      <c r="R65" s="588"/>
      <c r="S65" s="151"/>
      <c r="T65" s="152"/>
      <c r="U65" s="587"/>
      <c r="V65" s="588"/>
      <c r="W65" s="587"/>
      <c r="X65" s="588"/>
      <c r="Y65" s="587"/>
      <c r="Z65" s="588"/>
      <c r="AA65" s="115"/>
      <c r="AB65" s="117"/>
      <c r="AC65" s="115"/>
      <c r="AD65" s="117"/>
      <c r="AE65" s="119"/>
      <c r="AF65" s="117"/>
      <c r="AG65" s="119"/>
      <c r="AH65" s="117"/>
      <c r="AI65" s="119"/>
      <c r="AJ65" s="117"/>
      <c r="AK65" s="115"/>
      <c r="AL65" s="117"/>
      <c r="AM65" s="115"/>
      <c r="AN65" s="117"/>
      <c r="AO65" s="119"/>
      <c r="AP65" s="121"/>
      <c r="AQ65" s="122"/>
      <c r="AR65" s="123"/>
      <c r="AS65" s="123"/>
      <c r="AT65" s="123"/>
      <c r="AU65" s="123"/>
      <c r="AV65" s="123"/>
      <c r="AW65" s="123"/>
      <c r="AX65" s="116"/>
      <c r="AY65" t="str">
        <f t="shared" si="57"/>
        <v/>
      </c>
      <c r="CA65" s="23" t="str">
        <f t="shared" ref="CA65:CA66" si="76">IF(AND((Y65+Z65)&gt;0,AQ65="")," * No olvide digitar la variable 12 años (incluido en el grupo de 10-14 años). Digite Cero si no tiene.",IF(AQ65&gt;(Y65+Z65),"* Las Consultas de 12 años (incluido en el grupo de 10-14 años) NO DEBEN ser mayor que el total de Consultas entre 10-14 años",""))</f>
        <v/>
      </c>
      <c r="CB65" s="23" t="str">
        <f t="shared" ref="CB65:CB66" si="77">IF(AND($F65&gt;0,AR65="")," * No olvide digitar la variable Gestante. Digite cero si no tiene.",IF(AR65&gt;$F65," * La variable Gestante NO DEBEN ser mayor al Total de Mujeres. ",""))</f>
        <v/>
      </c>
      <c r="CC65" s="23" t="str">
        <f t="shared" si="69"/>
        <v/>
      </c>
      <c r="CD65" s="23" t="str">
        <f t="shared" si="70"/>
        <v/>
      </c>
      <c r="CE65" s="23" t="str">
        <f t="shared" si="71"/>
        <v/>
      </c>
      <c r="CF65" s="23" t="str">
        <f t="shared" si="72"/>
        <v/>
      </c>
      <c r="CG65" s="23" t="str">
        <f t="shared" si="73"/>
        <v/>
      </c>
      <c r="CH65" s="23" t="str">
        <f t="shared" si="74"/>
        <v/>
      </c>
      <c r="CO65" s="24">
        <f>IF(AND((Y65+Z65)&gt;0,AQ65=""),1,IF(AQ65&gt;(Y65+Z65),1,0))</f>
        <v>0</v>
      </c>
      <c r="CP65" s="24">
        <f>IF(AND($F65&gt;0,AR65=""),1,IF(AR65&gt;$F65,1,0))</f>
        <v>0</v>
      </c>
      <c r="CQ65" s="24">
        <f>IF(AND((AK65+AL65)&gt;0,AS65=""),1,IF(AS65&gt;(AK65+AL65),1,0))</f>
        <v>0</v>
      </c>
      <c r="CR65" s="24">
        <f t="shared" si="75"/>
        <v>0</v>
      </c>
      <c r="CS65" s="24">
        <f t="shared" si="75"/>
        <v>0</v>
      </c>
      <c r="CT65" s="24">
        <f t="shared" si="75"/>
        <v>0</v>
      </c>
      <c r="CU65" s="24">
        <f t="shared" si="75"/>
        <v>0</v>
      </c>
      <c r="CV65" s="24">
        <f>IF(AND(D65&gt;0,AX65=""),1,IF(AX65&gt;D65,1,0))</f>
        <v>0</v>
      </c>
    </row>
    <row r="66" spans="1:100" ht="15" customHeight="1" x14ac:dyDescent="0.25">
      <c r="A66" s="1408"/>
      <c r="B66" s="1321"/>
      <c r="C66" s="141" t="s">
        <v>90</v>
      </c>
      <c r="D66" s="114">
        <f>SUM(E66:F66)</f>
        <v>0</v>
      </c>
      <c r="E66" s="146">
        <f t="shared" si="68"/>
        <v>0</v>
      </c>
      <c r="F66" s="147">
        <f t="shared" si="68"/>
        <v>0</v>
      </c>
      <c r="G66" s="587"/>
      <c r="H66" s="588"/>
      <c r="I66" s="587"/>
      <c r="J66" s="588"/>
      <c r="K66" s="587"/>
      <c r="L66" s="588"/>
      <c r="M66" s="587"/>
      <c r="N66" s="588"/>
      <c r="O66" s="587"/>
      <c r="P66" s="588"/>
      <c r="Q66" s="587"/>
      <c r="R66" s="588"/>
      <c r="S66" s="151"/>
      <c r="T66" s="152"/>
      <c r="U66" s="587"/>
      <c r="V66" s="588"/>
      <c r="W66" s="587"/>
      <c r="X66" s="588"/>
      <c r="Y66" s="587"/>
      <c r="Z66" s="588"/>
      <c r="AA66" s="115"/>
      <c r="AB66" s="117"/>
      <c r="AC66" s="115"/>
      <c r="AD66" s="117"/>
      <c r="AE66" s="119"/>
      <c r="AF66" s="117"/>
      <c r="AG66" s="119"/>
      <c r="AH66" s="117"/>
      <c r="AI66" s="119"/>
      <c r="AJ66" s="117"/>
      <c r="AK66" s="115"/>
      <c r="AL66" s="117"/>
      <c r="AM66" s="92"/>
      <c r="AN66" s="129"/>
      <c r="AO66" s="119"/>
      <c r="AP66" s="121"/>
      <c r="AQ66" s="134"/>
      <c r="AR66" s="123"/>
      <c r="AS66" s="123"/>
      <c r="AT66" s="123"/>
      <c r="AU66" s="123"/>
      <c r="AV66" s="123"/>
      <c r="AW66" s="123"/>
      <c r="AX66" s="116"/>
      <c r="AY66" t="str">
        <f t="shared" si="57"/>
        <v/>
      </c>
      <c r="CA66" s="23" t="str">
        <f t="shared" si="76"/>
        <v/>
      </c>
      <c r="CB66" s="23" t="str">
        <f t="shared" si="77"/>
        <v/>
      </c>
      <c r="CC66" s="23" t="str">
        <f t="shared" si="69"/>
        <v/>
      </c>
      <c r="CD66" s="23" t="str">
        <f t="shared" si="70"/>
        <v/>
      </c>
      <c r="CE66" s="23" t="str">
        <f t="shared" si="71"/>
        <v/>
      </c>
      <c r="CF66" s="23" t="str">
        <f t="shared" si="72"/>
        <v/>
      </c>
      <c r="CG66" s="23" t="str">
        <f t="shared" si="73"/>
        <v/>
      </c>
      <c r="CH66" s="23" t="str">
        <f t="shared" si="74"/>
        <v/>
      </c>
      <c r="CO66" s="24">
        <f>IF(AND((Y66+Z66)&gt;0,AQ66=""),1,IF(AQ66&gt;(Y66+Z66),1,0))</f>
        <v>0</v>
      </c>
      <c r="CP66" s="24">
        <f>IF(AND($F66&gt;0,AR66=""),1,IF(AR66&gt;$F66,1,0))</f>
        <v>0</v>
      </c>
      <c r="CQ66" s="24">
        <f>IF(AND((AK66+AL66)&gt;0,AS66=""),1,IF(AS66&gt;(AK66+AL66),1,0))</f>
        <v>0</v>
      </c>
      <c r="CR66" s="24">
        <f t="shared" si="75"/>
        <v>0</v>
      </c>
      <c r="CS66" s="24">
        <f t="shared" si="75"/>
        <v>0</v>
      </c>
      <c r="CT66" s="24">
        <f t="shared" si="75"/>
        <v>0</v>
      </c>
      <c r="CU66" s="24">
        <f t="shared" si="75"/>
        <v>0</v>
      </c>
      <c r="CV66" s="24">
        <f>IF(AND(D66&gt;0,AX66=""),1,IF(AX66&gt;D66,1,0))</f>
        <v>0</v>
      </c>
    </row>
    <row r="67" spans="1:100" ht="15" customHeight="1" x14ac:dyDescent="0.25">
      <c r="A67" s="1361" t="s">
        <v>4</v>
      </c>
      <c r="B67" s="1362"/>
      <c r="C67" s="1308"/>
      <c r="D67" s="1181">
        <f>SUM(D64:D66)</f>
        <v>0</v>
      </c>
      <c r="E67" s="1182">
        <f>SUM(E64:E66)</f>
        <v>0</v>
      </c>
      <c r="F67" s="104">
        <f>SUM(F64:F66)</f>
        <v>0</v>
      </c>
      <c r="G67" s="1723"/>
      <c r="H67" s="1464"/>
      <c r="I67" s="1464"/>
      <c r="J67" s="1464"/>
      <c r="K67" s="1464"/>
      <c r="L67" s="1464"/>
      <c r="M67" s="1464"/>
      <c r="N67" s="1464"/>
      <c r="O67" s="1464"/>
      <c r="P67" s="1464"/>
      <c r="Q67" s="1464"/>
      <c r="R67" s="1464"/>
      <c r="S67" s="1464"/>
      <c r="T67" s="1464"/>
      <c r="U67" s="1464"/>
      <c r="V67" s="1464"/>
      <c r="W67" s="1464"/>
      <c r="X67" s="1464"/>
      <c r="Y67" s="1464"/>
      <c r="Z67" s="1465"/>
      <c r="AA67" s="1181">
        <f t="shared" ref="AA67:AX67" si="78">SUM(AA64:AA66)</f>
        <v>0</v>
      </c>
      <c r="AB67" s="104">
        <f t="shared" si="78"/>
        <v>0</v>
      </c>
      <c r="AC67" s="1181">
        <f t="shared" si="78"/>
        <v>0</v>
      </c>
      <c r="AD67" s="1193">
        <f t="shared" si="78"/>
        <v>0</v>
      </c>
      <c r="AE67" s="1190">
        <f t="shared" si="78"/>
        <v>0</v>
      </c>
      <c r="AF67" s="1193">
        <f t="shared" si="78"/>
        <v>0</v>
      </c>
      <c r="AG67" s="1190">
        <f t="shared" si="78"/>
        <v>0</v>
      </c>
      <c r="AH67" s="1193">
        <f t="shared" si="78"/>
        <v>0</v>
      </c>
      <c r="AI67" s="1190">
        <f t="shared" si="78"/>
        <v>0</v>
      </c>
      <c r="AJ67" s="104">
        <f t="shared" si="78"/>
        <v>0</v>
      </c>
      <c r="AK67" s="1181">
        <f t="shared" si="78"/>
        <v>0</v>
      </c>
      <c r="AL67" s="104">
        <f t="shared" si="78"/>
        <v>0</v>
      </c>
      <c r="AM67" s="1181">
        <f t="shared" si="78"/>
        <v>0</v>
      </c>
      <c r="AN67" s="1193">
        <f t="shared" si="78"/>
        <v>0</v>
      </c>
      <c r="AO67" s="1190">
        <f t="shared" si="78"/>
        <v>0</v>
      </c>
      <c r="AP67" s="1191">
        <f t="shared" si="78"/>
        <v>0</v>
      </c>
      <c r="AQ67" s="1192">
        <f t="shared" si="78"/>
        <v>0</v>
      </c>
      <c r="AR67" s="1182">
        <f t="shared" si="78"/>
        <v>0</v>
      </c>
      <c r="AS67" s="1182">
        <f t="shared" si="78"/>
        <v>0</v>
      </c>
      <c r="AT67" s="1182">
        <f t="shared" si="78"/>
        <v>0</v>
      </c>
      <c r="AU67" s="1182">
        <f t="shared" si="78"/>
        <v>0</v>
      </c>
      <c r="AV67" s="1182">
        <f t="shared" si="78"/>
        <v>0</v>
      </c>
      <c r="AW67" s="1182">
        <f t="shared" si="78"/>
        <v>0</v>
      </c>
      <c r="AX67" s="104">
        <f t="shared" si="78"/>
        <v>0</v>
      </c>
    </row>
    <row r="68" spans="1:100" ht="18" customHeight="1" x14ac:dyDescent="0.25">
      <c r="A68" s="35" t="s">
        <v>91</v>
      </c>
      <c r="B68" s="159"/>
      <c r="C68" s="159"/>
      <c r="D68" s="160"/>
      <c r="E68" s="38"/>
      <c r="F68" s="4"/>
      <c r="G68" s="4"/>
      <c r="H68" s="4"/>
      <c r="I68" s="4"/>
      <c r="J68" s="4"/>
    </row>
    <row r="69" spans="1:100" x14ac:dyDescent="0.25">
      <c r="A69" s="1286" t="s">
        <v>92</v>
      </c>
      <c r="B69" s="1287"/>
      <c r="C69" s="1288"/>
      <c r="D69" s="1715" t="s">
        <v>93</v>
      </c>
      <c r="E69" s="1466"/>
      <c r="F69" s="1466"/>
      <c r="G69" s="1466"/>
      <c r="H69" s="1367"/>
      <c r="I69" s="1715" t="s">
        <v>94</v>
      </c>
      <c r="J69" s="1466"/>
      <c r="K69" s="1466"/>
      <c r="L69" s="1466"/>
      <c r="M69" s="1704"/>
      <c r="N69" s="1297" t="s">
        <v>95</v>
      </c>
    </row>
    <row r="70" spans="1:100" ht="22.5" customHeight="1" x14ac:dyDescent="0.25">
      <c r="A70" s="1292"/>
      <c r="B70" s="1293"/>
      <c r="C70" s="1294"/>
      <c r="D70" s="1194" t="s">
        <v>96</v>
      </c>
      <c r="E70" s="161" t="s">
        <v>97</v>
      </c>
      <c r="F70" s="162" t="s">
        <v>98</v>
      </c>
      <c r="G70" s="163" t="s">
        <v>99</v>
      </c>
      <c r="H70" s="164" t="s">
        <v>100</v>
      </c>
      <c r="I70" s="1194" t="s">
        <v>96</v>
      </c>
      <c r="J70" s="161" t="s">
        <v>97</v>
      </c>
      <c r="K70" s="162" t="s">
        <v>98</v>
      </c>
      <c r="L70" s="163" t="s">
        <v>99</v>
      </c>
      <c r="M70" s="165" t="s">
        <v>100</v>
      </c>
      <c r="N70" s="1300"/>
    </row>
    <row r="71" spans="1:100" ht="15" customHeight="1" x14ac:dyDescent="0.25">
      <c r="A71" s="1459" t="s">
        <v>101</v>
      </c>
      <c r="B71" s="1460"/>
      <c r="C71" s="1460"/>
      <c r="D71" s="166">
        <f>SUM(E71:H71)</f>
        <v>22</v>
      </c>
      <c r="E71" s="167">
        <v>17</v>
      </c>
      <c r="F71" s="168">
        <v>5</v>
      </c>
      <c r="G71" s="168">
        <v>0</v>
      </c>
      <c r="H71" s="169">
        <v>0</v>
      </c>
      <c r="I71" s="170">
        <f>SUM(J71:M71)</f>
        <v>22</v>
      </c>
      <c r="J71" s="167">
        <v>17</v>
      </c>
      <c r="K71" s="168">
        <v>5</v>
      </c>
      <c r="L71" s="168">
        <v>0</v>
      </c>
      <c r="M71" s="171">
        <v>0</v>
      </c>
      <c r="N71" s="172"/>
      <c r="O71" t="str">
        <f>CA71&amp;CB71</f>
        <v/>
      </c>
      <c r="CA71" s="23" t="str">
        <f>IF(I71&gt;D71," * El Total de PERTINENCIA ORIGEN  No puede ser mayor al Total Interconsultas generadas.","")</f>
        <v/>
      </c>
      <c r="CB71" s="23"/>
      <c r="CO71" s="173">
        <f>IF(I71&gt;D71,1,0)</f>
        <v>0</v>
      </c>
      <c r="CP71" s="173"/>
    </row>
    <row r="72" spans="1:100" ht="15" customHeight="1" x14ac:dyDescent="0.25">
      <c r="A72" s="1461" t="s">
        <v>102</v>
      </c>
      <c r="B72" s="1455" t="s">
        <v>103</v>
      </c>
      <c r="C72" s="1277"/>
      <c r="D72" s="174">
        <f t="shared" ref="D72:D81" si="79">SUM(E72:H72)</f>
        <v>2</v>
      </c>
      <c r="E72" s="175">
        <v>2</v>
      </c>
      <c r="F72" s="176">
        <v>0</v>
      </c>
      <c r="G72" s="176">
        <v>0</v>
      </c>
      <c r="H72" s="177">
        <v>0</v>
      </c>
      <c r="I72" s="114">
        <f>SUM(J72:M72)</f>
        <v>2</v>
      </c>
      <c r="J72" s="175">
        <v>2</v>
      </c>
      <c r="K72" s="176">
        <v>0</v>
      </c>
      <c r="L72" s="176">
        <v>0</v>
      </c>
      <c r="M72" s="178">
        <v>0</v>
      </c>
      <c r="N72" s="179"/>
      <c r="O72" t="str">
        <f t="shared" ref="O72:O81" si="80">CA72&amp;CB72</f>
        <v/>
      </c>
      <c r="CA72" s="23" t="str">
        <f t="shared" ref="CA72:CA80" si="81">IF(I72&gt;D72," * El Total de PERTINENCIA ORIGEN  No puede ser mayor al Total Interconsultas generadas.","")</f>
        <v/>
      </c>
      <c r="CB72" s="23"/>
      <c r="CO72" s="173">
        <f t="shared" ref="CO72:CO81" si="82">IF(I72&gt;D72,1,0)</f>
        <v>0</v>
      </c>
      <c r="CP72" s="173"/>
    </row>
    <row r="73" spans="1:100" ht="15" customHeight="1" x14ac:dyDescent="0.25">
      <c r="A73" s="1462"/>
      <c r="B73" s="1455" t="s">
        <v>104</v>
      </c>
      <c r="C73" s="1277"/>
      <c r="D73" s="174">
        <f t="shared" si="79"/>
        <v>4</v>
      </c>
      <c r="E73" s="558">
        <v>2</v>
      </c>
      <c r="F73" s="559">
        <v>2</v>
      </c>
      <c r="G73" s="559">
        <v>0</v>
      </c>
      <c r="H73" s="548">
        <v>0</v>
      </c>
      <c r="I73" s="114">
        <f t="shared" ref="I73:I81" si="83">SUM(J73:M73)</f>
        <v>4</v>
      </c>
      <c r="J73" s="558">
        <v>2</v>
      </c>
      <c r="K73" s="559">
        <v>2</v>
      </c>
      <c r="L73" s="559">
        <v>0</v>
      </c>
      <c r="M73" s="549">
        <v>0</v>
      </c>
      <c r="N73" s="25"/>
      <c r="O73" t="str">
        <f t="shared" si="80"/>
        <v/>
      </c>
      <c r="CA73" s="23" t="str">
        <f t="shared" si="81"/>
        <v/>
      </c>
      <c r="CB73" s="23"/>
      <c r="CO73" s="173">
        <f t="shared" si="82"/>
        <v>0</v>
      </c>
      <c r="CP73" s="173"/>
    </row>
    <row r="74" spans="1:100" ht="15" customHeight="1" x14ac:dyDescent="0.25">
      <c r="A74" s="1455" t="s">
        <v>105</v>
      </c>
      <c r="B74" s="1277"/>
      <c r="C74" s="1277"/>
      <c r="D74" s="174">
        <f t="shared" si="79"/>
        <v>41</v>
      </c>
      <c r="E74" s="558">
        <v>28</v>
      </c>
      <c r="F74" s="559">
        <v>12</v>
      </c>
      <c r="G74" s="559">
        <v>0</v>
      </c>
      <c r="H74" s="548">
        <v>1</v>
      </c>
      <c r="I74" s="114">
        <f t="shared" si="83"/>
        <v>40</v>
      </c>
      <c r="J74" s="558">
        <v>27</v>
      </c>
      <c r="K74" s="559">
        <v>12</v>
      </c>
      <c r="L74" s="559">
        <v>0</v>
      </c>
      <c r="M74" s="549">
        <v>1</v>
      </c>
      <c r="N74" s="25"/>
      <c r="O74" t="str">
        <f t="shared" si="80"/>
        <v/>
      </c>
      <c r="CA74" s="23" t="str">
        <f t="shared" si="81"/>
        <v/>
      </c>
      <c r="CB74" s="23"/>
      <c r="CO74" s="173">
        <f t="shared" si="82"/>
        <v>0</v>
      </c>
      <c r="CP74" s="173"/>
    </row>
    <row r="75" spans="1:100" ht="15" customHeight="1" x14ac:dyDescent="0.25">
      <c r="A75" s="1456" t="s">
        <v>106</v>
      </c>
      <c r="B75" s="1457"/>
      <c r="C75" s="1457"/>
      <c r="D75" s="174">
        <f t="shared" si="79"/>
        <v>6</v>
      </c>
      <c r="E75" s="558">
        <v>4</v>
      </c>
      <c r="F75" s="559">
        <v>2</v>
      </c>
      <c r="G75" s="559">
        <v>0</v>
      </c>
      <c r="H75" s="548">
        <v>0</v>
      </c>
      <c r="I75" s="114">
        <f t="shared" si="83"/>
        <v>6</v>
      </c>
      <c r="J75" s="558">
        <v>4</v>
      </c>
      <c r="K75" s="559">
        <v>2</v>
      </c>
      <c r="L75" s="559">
        <v>0</v>
      </c>
      <c r="M75" s="549">
        <v>0</v>
      </c>
      <c r="N75" s="25"/>
      <c r="O75" t="str">
        <f t="shared" si="80"/>
        <v/>
      </c>
      <c r="CA75" s="23" t="str">
        <f t="shared" si="81"/>
        <v/>
      </c>
      <c r="CB75" s="23"/>
      <c r="CO75" s="173">
        <f t="shared" si="82"/>
        <v>0</v>
      </c>
      <c r="CP75" s="173"/>
    </row>
    <row r="76" spans="1:100" ht="15" customHeight="1" x14ac:dyDescent="0.25">
      <c r="A76" s="1455" t="s">
        <v>107</v>
      </c>
      <c r="B76" s="1277"/>
      <c r="C76" s="1277"/>
      <c r="D76" s="174">
        <f t="shared" si="79"/>
        <v>3</v>
      </c>
      <c r="E76" s="558">
        <v>3</v>
      </c>
      <c r="F76" s="559">
        <v>0</v>
      </c>
      <c r="G76" s="559">
        <v>0</v>
      </c>
      <c r="H76" s="548">
        <v>0</v>
      </c>
      <c r="I76" s="114">
        <f t="shared" si="83"/>
        <v>3</v>
      </c>
      <c r="J76" s="558">
        <v>3</v>
      </c>
      <c r="K76" s="559">
        <v>0</v>
      </c>
      <c r="L76" s="559">
        <v>0</v>
      </c>
      <c r="M76" s="549">
        <v>0</v>
      </c>
      <c r="N76" s="25"/>
      <c r="O76" t="str">
        <f t="shared" si="80"/>
        <v/>
      </c>
      <c r="CA76" s="23" t="str">
        <f t="shared" si="81"/>
        <v/>
      </c>
      <c r="CB76" s="23"/>
      <c r="CO76" s="173">
        <f t="shared" si="82"/>
        <v>0</v>
      </c>
      <c r="CP76" s="173"/>
    </row>
    <row r="77" spans="1:100" ht="15" customHeight="1" x14ac:dyDescent="0.25">
      <c r="A77" s="1456" t="s">
        <v>108</v>
      </c>
      <c r="B77" s="1457"/>
      <c r="C77" s="1457"/>
      <c r="D77" s="174">
        <f t="shared" si="79"/>
        <v>7</v>
      </c>
      <c r="E77" s="558">
        <v>4</v>
      </c>
      <c r="F77" s="559">
        <v>3</v>
      </c>
      <c r="G77" s="559">
        <v>0</v>
      </c>
      <c r="H77" s="548">
        <v>0</v>
      </c>
      <c r="I77" s="114">
        <f t="shared" si="83"/>
        <v>7</v>
      </c>
      <c r="J77" s="558">
        <v>4</v>
      </c>
      <c r="K77" s="559">
        <v>3</v>
      </c>
      <c r="L77" s="559">
        <v>0</v>
      </c>
      <c r="M77" s="549">
        <v>0</v>
      </c>
      <c r="N77" s="25"/>
      <c r="O77" t="str">
        <f t="shared" si="80"/>
        <v/>
      </c>
      <c r="CA77" s="23" t="str">
        <f t="shared" si="81"/>
        <v/>
      </c>
      <c r="CB77" s="23"/>
      <c r="CO77" s="173">
        <f t="shared" si="82"/>
        <v>0</v>
      </c>
      <c r="CP77" s="173"/>
    </row>
    <row r="78" spans="1:100" ht="15" customHeight="1" x14ac:dyDescent="0.25">
      <c r="A78" s="1455" t="s">
        <v>109</v>
      </c>
      <c r="B78" s="1277"/>
      <c r="C78" s="1277"/>
      <c r="D78" s="174">
        <f t="shared" si="79"/>
        <v>9</v>
      </c>
      <c r="E78" s="558">
        <v>9</v>
      </c>
      <c r="F78" s="559">
        <v>0</v>
      </c>
      <c r="G78" s="559">
        <v>0</v>
      </c>
      <c r="H78" s="548">
        <v>0</v>
      </c>
      <c r="I78" s="114">
        <f t="shared" si="83"/>
        <v>9</v>
      </c>
      <c r="J78" s="558">
        <v>9</v>
      </c>
      <c r="K78" s="559">
        <v>0</v>
      </c>
      <c r="L78" s="559">
        <v>0</v>
      </c>
      <c r="M78" s="549">
        <v>0</v>
      </c>
      <c r="N78" s="25"/>
      <c r="O78" t="str">
        <f t="shared" si="80"/>
        <v/>
      </c>
      <c r="CA78" s="23" t="str">
        <f t="shared" si="81"/>
        <v/>
      </c>
      <c r="CB78" s="23"/>
      <c r="CO78" s="173">
        <f t="shared" si="82"/>
        <v>0</v>
      </c>
      <c r="CP78" s="173"/>
    </row>
    <row r="79" spans="1:100" ht="15" customHeight="1" x14ac:dyDescent="0.25">
      <c r="A79" s="1455" t="s">
        <v>110</v>
      </c>
      <c r="B79" s="1277"/>
      <c r="C79" s="1277"/>
      <c r="D79" s="174">
        <f t="shared" si="79"/>
        <v>0</v>
      </c>
      <c r="E79" s="558"/>
      <c r="F79" s="559"/>
      <c r="G79" s="559"/>
      <c r="H79" s="548"/>
      <c r="I79" s="114">
        <f t="shared" si="83"/>
        <v>0</v>
      </c>
      <c r="J79" s="558"/>
      <c r="K79" s="559"/>
      <c r="L79" s="559"/>
      <c r="M79" s="549"/>
      <c r="N79" s="25"/>
      <c r="O79" t="str">
        <f t="shared" si="80"/>
        <v/>
      </c>
      <c r="CA79" s="23" t="str">
        <f t="shared" si="81"/>
        <v/>
      </c>
      <c r="CB79" s="23"/>
      <c r="CO79" s="173">
        <f t="shared" si="82"/>
        <v>0</v>
      </c>
      <c r="CP79" s="173"/>
    </row>
    <row r="80" spans="1:100" ht="15" customHeight="1" x14ac:dyDescent="0.25">
      <c r="A80" s="1455" t="s">
        <v>111</v>
      </c>
      <c r="B80" s="1277"/>
      <c r="C80" s="1277"/>
      <c r="D80" s="174">
        <f t="shared" si="79"/>
        <v>0</v>
      </c>
      <c r="E80" s="558"/>
      <c r="F80" s="559"/>
      <c r="G80" s="559"/>
      <c r="H80" s="548"/>
      <c r="I80" s="114">
        <f t="shared" si="83"/>
        <v>0</v>
      </c>
      <c r="J80" s="558"/>
      <c r="K80" s="559"/>
      <c r="L80" s="559"/>
      <c r="M80" s="549"/>
      <c r="N80" s="25"/>
      <c r="O80" t="str">
        <f t="shared" si="80"/>
        <v/>
      </c>
      <c r="CA80" s="23" t="str">
        <f t="shared" si="81"/>
        <v/>
      </c>
      <c r="CB80" s="23"/>
      <c r="CO80" s="173">
        <f t="shared" si="82"/>
        <v>0</v>
      </c>
      <c r="CP80" s="173"/>
    </row>
    <row r="81" spans="1:102" ht="15" customHeight="1" x14ac:dyDescent="0.25">
      <c r="A81" s="1458" t="s">
        <v>112</v>
      </c>
      <c r="B81" s="1374"/>
      <c r="C81" s="1374"/>
      <c r="D81" s="180">
        <f t="shared" si="79"/>
        <v>0</v>
      </c>
      <c r="E81" s="29"/>
      <c r="F81" s="34"/>
      <c r="G81" s="34"/>
      <c r="H81" s="31"/>
      <c r="I81" s="180">
        <f t="shared" si="83"/>
        <v>0</v>
      </c>
      <c r="J81" s="29"/>
      <c r="K81" s="34"/>
      <c r="L81" s="34"/>
      <c r="M81" s="32"/>
      <c r="N81" s="30"/>
      <c r="O81" t="str">
        <f t="shared" si="80"/>
        <v/>
      </c>
      <c r="CA81" s="23" t="str">
        <f>IF(I81&gt;D81," * El Total de PERTINENCIA ORIGEN  No puede ser mayor al Total Interconsultas generadas.","")</f>
        <v/>
      </c>
      <c r="CB81" s="23"/>
      <c r="CO81" s="173">
        <f t="shared" si="82"/>
        <v>0</v>
      </c>
      <c r="CP81" s="173"/>
    </row>
    <row r="82" spans="1:102" ht="18" customHeight="1" x14ac:dyDescent="0.25">
      <c r="A82" s="5" t="s">
        <v>113</v>
      </c>
    </row>
    <row r="83" spans="1:102" ht="15" customHeight="1" x14ac:dyDescent="0.25">
      <c r="A83" s="1286" t="s">
        <v>114</v>
      </c>
      <c r="B83" s="1287"/>
      <c r="C83" s="1288"/>
      <c r="D83" s="1716" t="s">
        <v>115</v>
      </c>
      <c r="E83" s="1452"/>
      <c r="F83" s="1285"/>
    </row>
    <row r="84" spans="1:102" ht="15" customHeight="1" x14ac:dyDescent="0.25">
      <c r="A84" s="1292"/>
      <c r="B84" s="1293"/>
      <c r="C84" s="1294"/>
      <c r="D84" s="1195" t="s">
        <v>4</v>
      </c>
      <c r="E84" s="1174" t="s">
        <v>33</v>
      </c>
      <c r="F84" s="1196" t="s">
        <v>34</v>
      </c>
    </row>
    <row r="85" spans="1:102" ht="15" customHeight="1" x14ac:dyDescent="0.25">
      <c r="A85" s="1322" t="s">
        <v>116</v>
      </c>
      <c r="B85" s="1535" t="s">
        <v>117</v>
      </c>
      <c r="C85" s="1536"/>
      <c r="D85" s="589">
        <f>SUM(E85+F85)</f>
        <v>0</v>
      </c>
      <c r="E85" s="17"/>
      <c r="F85" s="19"/>
    </row>
    <row r="86" spans="1:102" ht="15" customHeight="1" x14ac:dyDescent="0.25">
      <c r="A86" s="1324"/>
      <c r="B86" s="1282" t="s">
        <v>118</v>
      </c>
      <c r="C86" s="1284"/>
      <c r="D86" s="182">
        <f>SUM(E86+F86)</f>
        <v>0</v>
      </c>
      <c r="E86" s="29"/>
      <c r="F86" s="31"/>
    </row>
    <row r="87" spans="1:102" ht="18" customHeight="1" x14ac:dyDescent="0.25">
      <c r="A87" s="35" t="s">
        <v>119</v>
      </c>
      <c r="B87" s="183"/>
      <c r="C87" s="183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102" ht="15" customHeight="1" x14ac:dyDescent="0.25">
      <c r="A88" s="1287" t="s">
        <v>120</v>
      </c>
      <c r="B88" s="1287"/>
      <c r="C88" s="1288"/>
      <c r="D88" s="1286" t="s">
        <v>4</v>
      </c>
      <c r="E88" s="1287"/>
      <c r="F88" s="1288"/>
      <c r="G88" s="1682" t="s">
        <v>5</v>
      </c>
      <c r="H88" s="1301"/>
      <c r="I88" s="1301"/>
      <c r="J88" s="1301"/>
      <c r="K88" s="1301"/>
      <c r="L88" s="1301"/>
      <c r="M88" s="1301"/>
      <c r="N88" s="1301"/>
      <c r="O88" s="1301"/>
      <c r="P88" s="1301"/>
      <c r="Q88" s="1301"/>
      <c r="R88" s="1301"/>
      <c r="S88" s="1301"/>
      <c r="T88" s="1301"/>
      <c r="U88" s="1301"/>
      <c r="V88" s="1301"/>
      <c r="W88" s="1301"/>
      <c r="X88" s="1301"/>
      <c r="Y88" s="1301"/>
      <c r="Z88" s="1301"/>
      <c r="AA88" s="1301"/>
      <c r="AB88" s="1301"/>
      <c r="AC88" s="1301"/>
      <c r="AD88" s="1301"/>
      <c r="AE88" s="1301"/>
      <c r="AF88" s="1301"/>
      <c r="AG88" s="1301"/>
      <c r="AH88" s="1301"/>
      <c r="AI88" s="1301"/>
      <c r="AJ88" s="1301"/>
      <c r="AK88" s="1301"/>
      <c r="AL88" s="1301"/>
      <c r="AM88" s="1301"/>
      <c r="AN88" s="1693"/>
      <c r="AO88" s="1719" t="s">
        <v>121</v>
      </c>
      <c r="AP88" s="1720" t="s">
        <v>44</v>
      </c>
      <c r="AQ88" s="1381" t="s">
        <v>122</v>
      </c>
      <c r="AR88" s="1381" t="s">
        <v>123</v>
      </c>
      <c r="AS88" s="1381" t="s">
        <v>124</v>
      </c>
      <c r="AT88" s="1718" t="s">
        <v>125</v>
      </c>
      <c r="AU88" s="1381" t="s">
        <v>12</v>
      </c>
      <c r="AV88" s="1381" t="s">
        <v>13</v>
      </c>
      <c r="AW88" s="1343" t="s">
        <v>10</v>
      </c>
      <c r="AX88" s="1297" t="s">
        <v>126</v>
      </c>
    </row>
    <row r="89" spans="1:102" ht="15" customHeight="1" x14ac:dyDescent="0.25">
      <c r="A89" s="1290"/>
      <c r="B89" s="1290"/>
      <c r="C89" s="1291"/>
      <c r="D89" s="1292"/>
      <c r="E89" s="1293"/>
      <c r="F89" s="1294"/>
      <c r="G89" s="1714" t="s">
        <v>127</v>
      </c>
      <c r="H89" s="1310"/>
      <c r="I89" s="1682" t="s">
        <v>16</v>
      </c>
      <c r="J89" s="1268"/>
      <c r="K89" s="1682" t="s">
        <v>17</v>
      </c>
      <c r="L89" s="1268"/>
      <c r="M89" s="1682" t="s">
        <v>18</v>
      </c>
      <c r="N89" s="1268"/>
      <c r="O89" s="1682" t="s">
        <v>19</v>
      </c>
      <c r="P89" s="1268"/>
      <c r="Q89" s="1682" t="s">
        <v>20</v>
      </c>
      <c r="R89" s="1268"/>
      <c r="S89" s="1682" t="s">
        <v>21</v>
      </c>
      <c r="T89" s="1268"/>
      <c r="U89" s="1301" t="s">
        <v>22</v>
      </c>
      <c r="V89" s="1268"/>
      <c r="W89" s="1682" t="s">
        <v>23</v>
      </c>
      <c r="X89" s="1285"/>
      <c r="Y89" s="1682" t="s">
        <v>24</v>
      </c>
      <c r="Z89" s="1285"/>
      <c r="AA89" s="1682" t="s">
        <v>25</v>
      </c>
      <c r="AB89" s="1285"/>
      <c r="AC89" s="1682" t="s">
        <v>26</v>
      </c>
      <c r="AD89" s="1285"/>
      <c r="AE89" s="1682" t="s">
        <v>27</v>
      </c>
      <c r="AF89" s="1285"/>
      <c r="AG89" s="1682" t="s">
        <v>28</v>
      </c>
      <c r="AH89" s="1285"/>
      <c r="AI89" s="1682" t="s">
        <v>29</v>
      </c>
      <c r="AJ89" s="1285"/>
      <c r="AK89" s="1301" t="s">
        <v>30</v>
      </c>
      <c r="AL89" s="1285"/>
      <c r="AM89" s="1682" t="s">
        <v>31</v>
      </c>
      <c r="AN89" s="1698"/>
      <c r="AO89" s="1719"/>
      <c r="AP89" s="1720"/>
      <c r="AQ89" s="1382"/>
      <c r="AR89" s="1382"/>
      <c r="AS89" s="1382"/>
      <c r="AT89" s="1718"/>
      <c r="AU89" s="1382"/>
      <c r="AV89" s="1382"/>
      <c r="AW89" s="1344"/>
      <c r="AX89" s="1416"/>
    </row>
    <row r="90" spans="1:102" ht="15" customHeight="1" x14ac:dyDescent="0.25">
      <c r="A90" s="1293"/>
      <c r="B90" s="1293"/>
      <c r="C90" s="1294"/>
      <c r="D90" s="1176" t="s">
        <v>32</v>
      </c>
      <c r="E90" s="1173" t="s">
        <v>33</v>
      </c>
      <c r="F90" s="12" t="s">
        <v>34</v>
      </c>
      <c r="G90" s="1176" t="s">
        <v>33</v>
      </c>
      <c r="H90" s="12" t="s">
        <v>34</v>
      </c>
      <c r="I90" s="1176" t="s">
        <v>33</v>
      </c>
      <c r="J90" s="42" t="s">
        <v>34</v>
      </c>
      <c r="K90" s="1176" t="s">
        <v>33</v>
      </c>
      <c r="L90" s="12" t="s">
        <v>34</v>
      </c>
      <c r="M90" s="1176" t="s">
        <v>33</v>
      </c>
      <c r="N90" s="12" t="s">
        <v>34</v>
      </c>
      <c r="O90" s="1173" t="s">
        <v>33</v>
      </c>
      <c r="P90" s="12" t="s">
        <v>34</v>
      </c>
      <c r="Q90" s="1173" t="s">
        <v>33</v>
      </c>
      <c r="R90" s="12" t="s">
        <v>34</v>
      </c>
      <c r="S90" s="1173" t="s">
        <v>33</v>
      </c>
      <c r="T90" s="12" t="s">
        <v>34</v>
      </c>
      <c r="U90" s="1173" t="s">
        <v>33</v>
      </c>
      <c r="V90" s="12" t="s">
        <v>34</v>
      </c>
      <c r="W90" s="1173" t="s">
        <v>33</v>
      </c>
      <c r="X90" s="12" t="s">
        <v>34</v>
      </c>
      <c r="Y90" s="1173" t="s">
        <v>33</v>
      </c>
      <c r="Z90" s="12" t="s">
        <v>34</v>
      </c>
      <c r="AA90" s="1173" t="s">
        <v>33</v>
      </c>
      <c r="AB90" s="12" t="s">
        <v>34</v>
      </c>
      <c r="AC90" s="1173" t="s">
        <v>33</v>
      </c>
      <c r="AD90" s="12" t="s">
        <v>34</v>
      </c>
      <c r="AE90" s="1173" t="s">
        <v>33</v>
      </c>
      <c r="AF90" s="12" t="s">
        <v>34</v>
      </c>
      <c r="AG90" s="1173" t="s">
        <v>33</v>
      </c>
      <c r="AH90" s="12" t="s">
        <v>34</v>
      </c>
      <c r="AI90" s="1173" t="s">
        <v>33</v>
      </c>
      <c r="AJ90" s="12" t="s">
        <v>34</v>
      </c>
      <c r="AK90" s="1173" t="s">
        <v>33</v>
      </c>
      <c r="AL90" s="12" t="s">
        <v>34</v>
      </c>
      <c r="AM90" s="1173" t="s">
        <v>33</v>
      </c>
      <c r="AN90" s="1079" t="s">
        <v>34</v>
      </c>
      <c r="AO90" s="1719"/>
      <c r="AP90" s="1720"/>
      <c r="AQ90" s="1383"/>
      <c r="AR90" s="1383"/>
      <c r="AS90" s="1383"/>
      <c r="AT90" s="1718"/>
      <c r="AU90" s="1383"/>
      <c r="AV90" s="1383"/>
      <c r="AW90" s="1345"/>
      <c r="AX90" s="1300"/>
    </row>
    <row r="91" spans="1:102" ht="15" customHeight="1" x14ac:dyDescent="0.25">
      <c r="A91" s="1322" t="s">
        <v>128</v>
      </c>
      <c r="B91" s="1505" t="s">
        <v>129</v>
      </c>
      <c r="C91" s="1507"/>
      <c r="D91" s="698">
        <f>SUM(E91:F91)</f>
        <v>4</v>
      </c>
      <c r="E91" s="651">
        <f>SUM(G91+I91+K91+M91+O91+Q91+S91+U91+W91+Y91+AA91+AC91+AE91+AG91+AI91+AK91+AM91)</f>
        <v>3</v>
      </c>
      <c r="F91" s="45">
        <f>SUM(H91+J91+L91+N91+P91+R91+T91+V91+X91+Z91+AB91+AD91+AF91+AH91+AJ91+AL91+AN91)</f>
        <v>1</v>
      </c>
      <c r="G91" s="689">
        <v>0</v>
      </c>
      <c r="H91" s="47">
        <v>1</v>
      </c>
      <c r="I91" s="689">
        <v>0</v>
      </c>
      <c r="J91" s="690">
        <v>0</v>
      </c>
      <c r="K91" s="689">
        <v>0</v>
      </c>
      <c r="L91" s="47">
        <v>0</v>
      </c>
      <c r="M91" s="689">
        <v>0</v>
      </c>
      <c r="N91" s="47">
        <v>0</v>
      </c>
      <c r="O91" s="647">
        <v>0</v>
      </c>
      <c r="P91" s="47">
        <v>0</v>
      </c>
      <c r="Q91" s="647">
        <v>0</v>
      </c>
      <c r="R91" s="47">
        <v>0</v>
      </c>
      <c r="S91" s="647">
        <v>0</v>
      </c>
      <c r="T91" s="47">
        <v>0</v>
      </c>
      <c r="U91" s="647">
        <v>0</v>
      </c>
      <c r="V91" s="47">
        <v>0</v>
      </c>
      <c r="W91" s="647">
        <v>0</v>
      </c>
      <c r="X91" s="47">
        <v>0</v>
      </c>
      <c r="Y91" s="647">
        <v>0</v>
      </c>
      <c r="Z91" s="47">
        <v>0</v>
      </c>
      <c r="AA91" s="647">
        <v>1</v>
      </c>
      <c r="AB91" s="47">
        <v>0</v>
      </c>
      <c r="AC91" s="647">
        <v>1</v>
      </c>
      <c r="AD91" s="47">
        <v>0</v>
      </c>
      <c r="AE91" s="647">
        <v>0</v>
      </c>
      <c r="AF91" s="47">
        <v>0</v>
      </c>
      <c r="AG91" s="647">
        <v>0</v>
      </c>
      <c r="AH91" s="47">
        <v>0</v>
      </c>
      <c r="AI91" s="647">
        <v>0</v>
      </c>
      <c r="AJ91" s="47">
        <v>0</v>
      </c>
      <c r="AK91" s="647">
        <v>0</v>
      </c>
      <c r="AL91" s="47">
        <v>0</v>
      </c>
      <c r="AM91" s="647">
        <v>1</v>
      </c>
      <c r="AN91" s="50">
        <v>0</v>
      </c>
      <c r="AO91" s="691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</v>
      </c>
      <c r="AU91" s="52">
        <v>0</v>
      </c>
      <c r="AV91" s="52">
        <v>0</v>
      </c>
      <c r="AW91" s="52">
        <v>0</v>
      </c>
      <c r="AX91" s="664"/>
      <c r="AY91" t="str">
        <f>CA91&amp;CB91&amp;CC91&amp;CD91&amp;CE91&amp;CF91&amp;CG91&amp;CH91&amp;CI91&amp;CJ91</f>
        <v/>
      </c>
      <c r="CA91" s="23" t="str">
        <f t="shared" ref="CA91:CA103" si="84">IF(AND((W91+X91)&gt;0,AO91="")," * No olvide digitar la variable 12 años (incluido en el grupo de 10-14 años). Digite Cero si no tiene.",IF(AO91&gt;(W91+X91),"* Las Consultas de 12 años (incluido en el grupo de 10-14 años) NO DEBEN ser mayor que el total de Consultas entre 10-14 años",""))</f>
        <v/>
      </c>
      <c r="CB91" s="23" t="str">
        <f>IF(AND($F91&gt;0,AP91="")," * No olvide digitar la variable Gestante. Digite cero si no tiene.",IF(AP91&gt;$F91," * La variable Gestante NO DEBEN ser mayor al Total de Mujeres. ",""))</f>
        <v/>
      </c>
      <c r="CC91" s="23" t="str">
        <f>IF(AND(D91&gt;0,AQ91="")," * No olvide digitar la variable  Atención bajo sedación inhalatoria (con óxido nitroso). Digite Cero si no tiene.",IF(AQ91&gt;D91," * La variable  Atención bajo sedación inhalatoria (con óxido nitroso) NO DEBE ser mayor que el Total Ambos Sexos",""))</f>
        <v/>
      </c>
      <c r="CD91" s="23" t="str">
        <f>IF(AND((AI91+AJ91)&gt;0,AR91="")," * No olvide digitar la variable 60 años (incluido en grupos de 60-64 años). Digite Cero si no tiene.",IF(AR91&gt;(AI91+AJ91)," * La variable 60 años (incluido en grupos de 60-64 años) NO DEBE ser mayor que el Total de consultas del grupo 60-64 años",""))</f>
        <v/>
      </c>
      <c r="CE91" s="23" t="str">
        <f>IF(AND($D91&gt;0,AS91="")," * No olvide digitar la variable Compra de Servicios. Digite Cero si no tiene.",IF(AS91&gt;$D91," * La variable Compra de Servicio No puede ser mayor al Total Ambos Sexos.",""))</f>
        <v/>
      </c>
      <c r="CF91" s="23" t="str">
        <f>IF(AND($D91&gt;0,AT91="")," * No olvide digitar la Usuarios con Discapacidad. Digite Cero si no tiene.",IF(AT91&gt;$D91," * La variable Usuarios con Discapacidad No puede ser mayor al Total Ambos Sexos.",""))</f>
        <v/>
      </c>
      <c r="CG91" s="23" t="str">
        <f>IF(AND($D91&gt;0,AU91="")," * No olvide digitar la variable Niños, niñas, adolescentes y jóvenes SENAME. Digite Cero si no tiene.",IF(AU91&gt;$D91," * La variable Niños, niñas, adolescentes y jóvenes SENAME No puede ser mayor al Total Ambos Sexos.",""))</f>
        <v/>
      </c>
      <c r="CH91" s="23" t="str">
        <f>IF(AND($D91&gt;0,AV91="")," * No olvide digitar la variable Niños, niñas, adolescentes y jóvenes Mejor Niñez. Digite Cero si no tiene.",IF(AV91&gt;$D91," * La variable Niños, niñas, adolescentes y jóvenes Mejor Niñez no puede ser mayor al Total Ambos Sexos.",""))</f>
        <v/>
      </c>
      <c r="CI91" s="23" t="str">
        <f>IF(AND($D91&gt;0,AW91="")," * No olvide digitar la variable Migrantes. Digite Cero si no tiene.",IF(AW91&gt;$D91," * La variable Migrantes no puede ser mayor al Total Ambos Sexos.",""))</f>
        <v/>
      </c>
      <c r="CJ91" s="87"/>
      <c r="CO91" s="24">
        <f t="shared" ref="CO91:CO103" si="85">IF(AND($D91&gt;0,AO91=""),1,IF(AO91&gt;D91,1,0))</f>
        <v>0</v>
      </c>
      <c r="CP91" s="24">
        <f t="shared" ref="CP91:CP142" si="86">IF(AND($F91&gt;0,AP91=""),1,IF(AP91&gt;$F91,1,0))</f>
        <v>0</v>
      </c>
      <c r="CQ91" s="24">
        <f t="shared" ref="CQ91:CQ142" si="87">IF(AND($D91&gt;0,AQ91=""),1,IF(AQ91&gt;$D91,1,0))</f>
        <v>0</v>
      </c>
      <c r="CR91" s="24">
        <f t="shared" ref="CR91:CR104" si="88">IF(AND(AI91+AJ91&gt;0,AR91=""),1,IF(AR91&gt;AI91+AJ91,1,0))</f>
        <v>0</v>
      </c>
      <c r="CS91" s="24">
        <f t="shared" ref="CS91:CX122" si="89">IF(AND($D91&gt;0,AS91=""),1,IF(AS91&gt;$D91,1,0))</f>
        <v>0</v>
      </c>
      <c r="CT91" s="24">
        <f t="shared" si="89"/>
        <v>0</v>
      </c>
      <c r="CU91" s="24">
        <f t="shared" si="89"/>
        <v>0</v>
      </c>
      <c r="CV91" s="24">
        <f t="shared" si="89"/>
        <v>0</v>
      </c>
      <c r="CW91" s="24">
        <f t="shared" si="89"/>
        <v>0</v>
      </c>
      <c r="CX91" s="87"/>
    </row>
    <row r="92" spans="1:102" ht="15" customHeight="1" x14ac:dyDescent="0.25">
      <c r="A92" s="1323"/>
      <c r="B92" s="1276" t="s">
        <v>101</v>
      </c>
      <c r="C92" s="1278"/>
      <c r="D92" s="524">
        <f t="shared" ref="D92:D101" si="90">SUM(E92:F92)</f>
        <v>0</v>
      </c>
      <c r="E92" s="563">
        <f t="shared" ref="E92:F103" si="91">SUM(G92+I92+K92+M92+O92+Q92+S92+U92+W92+Y92+AA92+AC92+AE92+AG92+AI92+AK92+AM92)</f>
        <v>0</v>
      </c>
      <c r="F92" s="563">
        <f t="shared" si="91"/>
        <v>0</v>
      </c>
      <c r="G92" s="17">
        <v>0</v>
      </c>
      <c r="H92" s="19">
        <v>0</v>
      </c>
      <c r="I92" s="17">
        <v>0</v>
      </c>
      <c r="J92" s="186">
        <v>0</v>
      </c>
      <c r="K92" s="17">
        <v>0</v>
      </c>
      <c r="L92" s="19">
        <v>0</v>
      </c>
      <c r="M92" s="17">
        <v>0</v>
      </c>
      <c r="N92" s="19">
        <v>0</v>
      </c>
      <c r="O92" s="187">
        <v>0</v>
      </c>
      <c r="P92" s="19">
        <v>0</v>
      </c>
      <c r="Q92" s="187">
        <v>0</v>
      </c>
      <c r="R92" s="19">
        <v>0</v>
      </c>
      <c r="S92" s="187">
        <v>0</v>
      </c>
      <c r="T92" s="19">
        <v>0</v>
      </c>
      <c r="U92" s="187">
        <v>0</v>
      </c>
      <c r="V92" s="19">
        <v>0</v>
      </c>
      <c r="W92" s="187">
        <v>0</v>
      </c>
      <c r="X92" s="19">
        <v>0</v>
      </c>
      <c r="Y92" s="187">
        <v>0</v>
      </c>
      <c r="Z92" s="19">
        <v>0</v>
      </c>
      <c r="AA92" s="187">
        <v>0</v>
      </c>
      <c r="AB92" s="19">
        <v>0</v>
      </c>
      <c r="AC92" s="187">
        <v>0</v>
      </c>
      <c r="AD92" s="19">
        <v>0</v>
      </c>
      <c r="AE92" s="187">
        <v>0</v>
      </c>
      <c r="AF92" s="19">
        <v>0</v>
      </c>
      <c r="AG92" s="187">
        <v>0</v>
      </c>
      <c r="AH92" s="19">
        <v>0</v>
      </c>
      <c r="AI92" s="187">
        <v>0</v>
      </c>
      <c r="AJ92" s="19">
        <v>0</v>
      </c>
      <c r="AK92" s="187">
        <v>0</v>
      </c>
      <c r="AL92" s="19">
        <v>0</v>
      </c>
      <c r="AM92" s="187">
        <v>0</v>
      </c>
      <c r="AN92" s="20">
        <v>0</v>
      </c>
      <c r="AO92" s="21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88"/>
      <c r="AY92" t="str">
        <f t="shared" ref="AY92:AY141" si="92">CA92&amp;CB92&amp;CC92&amp;CD92&amp;CE92&amp;CF92&amp;CG92&amp;CH92&amp;CI92&amp;CJ92</f>
        <v/>
      </c>
      <c r="CA92" s="23" t="str">
        <f t="shared" si="84"/>
        <v/>
      </c>
      <c r="CB92" s="23" t="str">
        <f t="shared" ref="CB92:CB142" si="93">IF(AND($F92&gt;0,AP92="")," * No olvide digitar la variable Gestante. Digite cero si no tiene.",IF(AP92&gt;$F92," * La variable Gestante NO DEBEN ser mayor al Total de Mujeres. ",""))</f>
        <v/>
      </c>
      <c r="CC92" s="23" t="str">
        <f t="shared" ref="CC92:CC142" si="94">IF(AND(D92&gt;0,AQ92="")," * No olvide digitar la variable  Atención bajo sedación inhalatoria (con óxido nitroso). Digite Cero si no tiene.",IF(AQ92&gt;D92," * La variable  Atención bajo sedación inhalatoria (con óxido nitroso) NO DEBE ser mayor que el Total Ambos Sexos",""))</f>
        <v/>
      </c>
      <c r="CD92" s="23" t="str">
        <f t="shared" ref="CD92:CD142" si="95">IF(AND((AI92+AJ92)&gt;0,AR92="")," * No olvide digitar la variable 60 años (incluido en grupos de 60-64 años). Digite Cero si no tiene.",IF(AR92&gt;(AI92+AJ92)," * La variable 60 años (incluido en grupos de 60-64 años) NO DEBE ser mayor que el Total de consultas del grupo 60-64 años",""))</f>
        <v/>
      </c>
      <c r="CE92" s="23" t="str">
        <f t="shared" ref="CE92:CE142" si="96">IF(AND($D92&gt;0,AS92="")," * No olvide digitar la variable Compra de Servicios. Digite Cero si no tiene.",IF(AS92&gt;$D92," * La variable Compra de Servicio No puede ser mayor al Total Ambos Sexos.",""))</f>
        <v/>
      </c>
      <c r="CF92" s="23" t="str">
        <f t="shared" ref="CF92:CF142" si="97">IF(AND($D92&gt;0,AT92="")," * No olvide digitar la Usuarios con Discapacidad. Digite Cero si no tiene.",IF(AT92&gt;$D92," * La variable Usuarios con Discapacidad No puede ser mayor al Total Ambos Sexos.",""))</f>
        <v/>
      </c>
      <c r="CG92" s="23" t="str">
        <f t="shared" ref="CG92:CG142" si="98">IF(AND($D92&gt;0,AU92="")," * No olvide digitar la variable Niños, niñas, adolescentes y jóvenes SENAME. Digite Cero si no tiene.",IF(AU92&gt;$D92," * La variable Niños, niñas, adolescentes y jóvenes SENAME No puede ser mayor al Total Ambos Sexos.",""))</f>
        <v/>
      </c>
      <c r="CH92" s="23" t="str">
        <f t="shared" ref="CH92:CH142" si="99">IF(AND($D92&gt;0,AV92="")," * No olvide digitar la variable Niños, niñas, adolescentes y jóvenes Mejor Niñez. Digite Cero si no tiene.",IF(AV92&gt;$D92," * La variable Niños, niñas, adolescentes y jóvenes Mejor Niñez no puede ser mayor al Total Ambos Sexos.",""))</f>
        <v/>
      </c>
      <c r="CI92" s="23" t="str">
        <f t="shared" ref="CI92:CI142" si="100">IF(AND($D92&gt;0,AW92="")," * No olvide digitar la variable Migrantes. Digite Cero si no tiene.",IF(AW92&gt;$D92," * La variable Migrantes no puede ser mayor al Total Ambos Sexos.",""))</f>
        <v/>
      </c>
      <c r="CJ92" s="87"/>
      <c r="CO92" s="24">
        <f t="shared" si="85"/>
        <v>0</v>
      </c>
      <c r="CP92" s="24">
        <f t="shared" si="86"/>
        <v>0</v>
      </c>
      <c r="CQ92" s="24">
        <f t="shared" si="87"/>
        <v>0</v>
      </c>
      <c r="CR92" s="24">
        <f t="shared" si="88"/>
        <v>0</v>
      </c>
      <c r="CS92" s="24">
        <f t="shared" si="89"/>
        <v>0</v>
      </c>
      <c r="CT92" s="24">
        <f t="shared" si="89"/>
        <v>0</v>
      </c>
      <c r="CU92" s="24">
        <f t="shared" si="89"/>
        <v>0</v>
      </c>
      <c r="CV92" s="24">
        <f t="shared" si="89"/>
        <v>0</v>
      </c>
      <c r="CW92" s="24">
        <f t="shared" si="89"/>
        <v>0</v>
      </c>
      <c r="CX92" s="87"/>
    </row>
    <row r="93" spans="1:102" ht="15" customHeight="1" x14ac:dyDescent="0.25">
      <c r="A93" s="1323"/>
      <c r="B93" s="1276" t="s">
        <v>106</v>
      </c>
      <c r="C93" s="1278"/>
      <c r="D93" s="524">
        <f t="shared" si="90"/>
        <v>0</v>
      </c>
      <c r="E93" s="563">
        <f t="shared" si="91"/>
        <v>0</v>
      </c>
      <c r="F93" s="563">
        <f t="shared" si="91"/>
        <v>0</v>
      </c>
      <c r="G93" s="558">
        <v>0</v>
      </c>
      <c r="H93" s="19">
        <v>0</v>
      </c>
      <c r="I93" s="17">
        <v>0</v>
      </c>
      <c r="J93" s="186">
        <v>0</v>
      </c>
      <c r="K93" s="17">
        <v>0</v>
      </c>
      <c r="L93" s="548">
        <v>0</v>
      </c>
      <c r="M93" s="558">
        <v>0</v>
      </c>
      <c r="N93" s="548">
        <v>0</v>
      </c>
      <c r="O93" s="547">
        <v>0</v>
      </c>
      <c r="P93" s="548">
        <v>0</v>
      </c>
      <c r="Q93" s="547">
        <v>0</v>
      </c>
      <c r="R93" s="548">
        <v>0</v>
      </c>
      <c r="S93" s="547">
        <v>0</v>
      </c>
      <c r="T93" s="548">
        <v>0</v>
      </c>
      <c r="U93" s="547">
        <v>0</v>
      </c>
      <c r="V93" s="548">
        <v>0</v>
      </c>
      <c r="W93" s="547">
        <v>0</v>
      </c>
      <c r="X93" s="548">
        <v>0</v>
      </c>
      <c r="Y93" s="547">
        <v>0</v>
      </c>
      <c r="Z93" s="548">
        <v>0</v>
      </c>
      <c r="AA93" s="547">
        <v>0</v>
      </c>
      <c r="AB93" s="548">
        <v>0</v>
      </c>
      <c r="AC93" s="547">
        <v>0</v>
      </c>
      <c r="AD93" s="548">
        <v>0</v>
      </c>
      <c r="AE93" s="547">
        <v>0</v>
      </c>
      <c r="AF93" s="548">
        <v>0</v>
      </c>
      <c r="AG93" s="547">
        <v>0</v>
      </c>
      <c r="AH93" s="548">
        <v>0</v>
      </c>
      <c r="AI93" s="547">
        <v>0</v>
      </c>
      <c r="AJ93" s="548">
        <v>0</v>
      </c>
      <c r="AK93" s="547">
        <v>0</v>
      </c>
      <c r="AL93" s="548">
        <v>0</v>
      </c>
      <c r="AM93" s="547">
        <v>0</v>
      </c>
      <c r="AN93" s="549">
        <v>0</v>
      </c>
      <c r="AO93" s="550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188"/>
      <c r="AY93" t="str">
        <f t="shared" si="92"/>
        <v/>
      </c>
      <c r="CA93" s="23" t="str">
        <f t="shared" si="84"/>
        <v/>
      </c>
      <c r="CB93" s="23" t="str">
        <f t="shared" si="93"/>
        <v/>
      </c>
      <c r="CC93" s="23" t="str">
        <f t="shared" si="94"/>
        <v/>
      </c>
      <c r="CD93" s="23" t="str">
        <f t="shared" si="95"/>
        <v/>
      </c>
      <c r="CE93" s="23" t="str">
        <f t="shared" si="96"/>
        <v/>
      </c>
      <c r="CF93" s="23" t="str">
        <f t="shared" si="97"/>
        <v/>
      </c>
      <c r="CG93" s="23" t="str">
        <f t="shared" si="98"/>
        <v/>
      </c>
      <c r="CH93" s="23" t="str">
        <f t="shared" si="99"/>
        <v/>
      </c>
      <c r="CI93" s="23" t="str">
        <f t="shared" si="100"/>
        <v/>
      </c>
      <c r="CJ93" s="87"/>
      <c r="CO93" s="24">
        <f t="shared" si="85"/>
        <v>0</v>
      </c>
      <c r="CP93" s="24">
        <f t="shared" si="86"/>
        <v>0</v>
      </c>
      <c r="CQ93" s="24">
        <f t="shared" si="87"/>
        <v>0</v>
      </c>
      <c r="CR93" s="24">
        <f t="shared" si="88"/>
        <v>0</v>
      </c>
      <c r="CS93" s="24">
        <f t="shared" si="89"/>
        <v>0</v>
      </c>
      <c r="CT93" s="24">
        <f t="shared" si="89"/>
        <v>0</v>
      </c>
      <c r="CU93" s="24">
        <f t="shared" si="89"/>
        <v>0</v>
      </c>
      <c r="CV93" s="24">
        <f t="shared" si="89"/>
        <v>0</v>
      </c>
      <c r="CW93" s="24">
        <f t="shared" si="89"/>
        <v>0</v>
      </c>
      <c r="CX93" s="87"/>
    </row>
    <row r="94" spans="1:102" ht="15" customHeight="1" x14ac:dyDescent="0.25">
      <c r="A94" s="1323"/>
      <c r="B94" s="1276" t="s">
        <v>130</v>
      </c>
      <c r="C94" s="1278"/>
      <c r="D94" s="524">
        <f t="shared" si="90"/>
        <v>0</v>
      </c>
      <c r="E94" s="563">
        <f>SUM(G94+I94+K94+M94+O94+Q94+S94+U94+W94+Y94+AA94+AC94+AE94+AG94+AI94+AK94+AM94)</f>
        <v>0</v>
      </c>
      <c r="F94" s="563">
        <f>SUM(H94+J94+L94+N94+P94+R94+T94+V94+X94+Z94+AB94+AD94+AF94+AH94+AJ94+AL94+AN94)</f>
        <v>0</v>
      </c>
      <c r="G94" s="558">
        <v>0</v>
      </c>
      <c r="H94" s="19">
        <v>0</v>
      </c>
      <c r="I94" s="17">
        <v>0</v>
      </c>
      <c r="J94" s="186">
        <v>0</v>
      </c>
      <c r="K94" s="17">
        <v>0</v>
      </c>
      <c r="L94" s="548">
        <v>0</v>
      </c>
      <c r="M94" s="558">
        <v>0</v>
      </c>
      <c r="N94" s="548">
        <v>0</v>
      </c>
      <c r="O94" s="547">
        <v>0</v>
      </c>
      <c r="P94" s="548">
        <v>0</v>
      </c>
      <c r="Q94" s="547">
        <v>0</v>
      </c>
      <c r="R94" s="548">
        <v>0</v>
      </c>
      <c r="S94" s="547">
        <v>0</v>
      </c>
      <c r="T94" s="548">
        <v>0</v>
      </c>
      <c r="U94" s="547">
        <v>0</v>
      </c>
      <c r="V94" s="548">
        <v>0</v>
      </c>
      <c r="W94" s="547">
        <v>0</v>
      </c>
      <c r="X94" s="548">
        <v>0</v>
      </c>
      <c r="Y94" s="547">
        <v>0</v>
      </c>
      <c r="Z94" s="548">
        <v>0</v>
      </c>
      <c r="AA94" s="547">
        <v>0</v>
      </c>
      <c r="AB94" s="548">
        <v>0</v>
      </c>
      <c r="AC94" s="547">
        <v>0</v>
      </c>
      <c r="AD94" s="548">
        <v>0</v>
      </c>
      <c r="AE94" s="547">
        <v>0</v>
      </c>
      <c r="AF94" s="548">
        <v>0</v>
      </c>
      <c r="AG94" s="547">
        <v>0</v>
      </c>
      <c r="AH94" s="548">
        <v>0</v>
      </c>
      <c r="AI94" s="547">
        <v>0</v>
      </c>
      <c r="AJ94" s="548">
        <v>0</v>
      </c>
      <c r="AK94" s="547">
        <v>0</v>
      </c>
      <c r="AL94" s="548">
        <v>0</v>
      </c>
      <c r="AM94" s="547">
        <v>0</v>
      </c>
      <c r="AN94" s="549">
        <v>0</v>
      </c>
      <c r="AO94" s="550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0</v>
      </c>
      <c r="AX94" s="188"/>
      <c r="AY94" t="str">
        <f t="shared" si="92"/>
        <v/>
      </c>
      <c r="CA94" s="23" t="str">
        <f t="shared" si="84"/>
        <v/>
      </c>
      <c r="CB94" s="23" t="str">
        <f t="shared" si="93"/>
        <v/>
      </c>
      <c r="CC94" s="23" t="str">
        <f t="shared" si="94"/>
        <v/>
      </c>
      <c r="CD94" s="23" t="str">
        <f t="shared" si="95"/>
        <v/>
      </c>
      <c r="CE94" s="23" t="str">
        <f t="shared" si="96"/>
        <v/>
      </c>
      <c r="CF94" s="23" t="str">
        <f t="shared" si="97"/>
        <v/>
      </c>
      <c r="CG94" s="23" t="str">
        <f t="shared" si="98"/>
        <v/>
      </c>
      <c r="CH94" s="23" t="str">
        <f t="shared" si="99"/>
        <v/>
      </c>
      <c r="CI94" s="23" t="str">
        <f t="shared" si="100"/>
        <v/>
      </c>
      <c r="CJ94" s="87"/>
      <c r="CO94" s="24">
        <f t="shared" si="85"/>
        <v>0</v>
      </c>
      <c r="CP94" s="24">
        <f t="shared" si="86"/>
        <v>0</v>
      </c>
      <c r="CQ94" s="24">
        <f t="shared" si="87"/>
        <v>0</v>
      </c>
      <c r="CR94" s="24">
        <f t="shared" si="88"/>
        <v>0</v>
      </c>
      <c r="CS94" s="24">
        <f t="shared" si="89"/>
        <v>0</v>
      </c>
      <c r="CT94" s="24">
        <f t="shared" si="89"/>
        <v>0</v>
      </c>
      <c r="CU94" s="24">
        <f t="shared" si="89"/>
        <v>0</v>
      </c>
      <c r="CV94" s="24">
        <f t="shared" si="89"/>
        <v>0</v>
      </c>
      <c r="CW94" s="24">
        <f t="shared" si="89"/>
        <v>0</v>
      </c>
      <c r="CX94" s="87"/>
    </row>
    <row r="95" spans="1:102" ht="15" customHeight="1" x14ac:dyDescent="0.25">
      <c r="A95" s="1323"/>
      <c r="B95" s="1276" t="s">
        <v>131</v>
      </c>
      <c r="C95" s="1278"/>
      <c r="D95" s="524">
        <f t="shared" si="90"/>
        <v>0</v>
      </c>
      <c r="E95" s="563">
        <f>SUM(G95+I95+K95+M95+O95+Q95+S95+U95+W95+Y95+AA95+AC95+AE95+AG95+AI95+AK95+AM95)</f>
        <v>0</v>
      </c>
      <c r="F95" s="563">
        <f>SUM(H95+J95+L95+N95+P95+R95+T95+V95+X95+Z95+AB95+AD95+AF95+AH95+AJ95+AL95+AN95)</f>
        <v>0</v>
      </c>
      <c r="G95" s="558">
        <v>0</v>
      </c>
      <c r="H95" s="548">
        <v>0</v>
      </c>
      <c r="I95" s="558">
        <v>0</v>
      </c>
      <c r="J95" s="567">
        <v>0</v>
      </c>
      <c r="K95" s="558">
        <v>0</v>
      </c>
      <c r="L95" s="548">
        <v>0</v>
      </c>
      <c r="M95" s="558">
        <v>0</v>
      </c>
      <c r="N95" s="548">
        <v>0</v>
      </c>
      <c r="O95" s="547">
        <v>0</v>
      </c>
      <c r="P95" s="548">
        <v>0</v>
      </c>
      <c r="Q95" s="547">
        <v>0</v>
      </c>
      <c r="R95" s="548">
        <v>0</v>
      </c>
      <c r="S95" s="547">
        <v>0</v>
      </c>
      <c r="T95" s="548">
        <v>0</v>
      </c>
      <c r="U95" s="547">
        <v>0</v>
      </c>
      <c r="V95" s="548">
        <v>0</v>
      </c>
      <c r="W95" s="547">
        <v>0</v>
      </c>
      <c r="X95" s="548">
        <v>0</v>
      </c>
      <c r="Y95" s="547">
        <v>0</v>
      </c>
      <c r="Z95" s="548">
        <v>0</v>
      </c>
      <c r="AA95" s="547">
        <v>0</v>
      </c>
      <c r="AB95" s="548">
        <v>0</v>
      </c>
      <c r="AC95" s="547">
        <v>0</v>
      </c>
      <c r="AD95" s="548">
        <v>0</v>
      </c>
      <c r="AE95" s="547">
        <v>0</v>
      </c>
      <c r="AF95" s="548">
        <v>0</v>
      </c>
      <c r="AG95" s="547">
        <v>0</v>
      </c>
      <c r="AH95" s="548">
        <v>0</v>
      </c>
      <c r="AI95" s="547">
        <v>0</v>
      </c>
      <c r="AJ95" s="548">
        <v>0</v>
      </c>
      <c r="AK95" s="547">
        <v>0</v>
      </c>
      <c r="AL95" s="548">
        <v>0</v>
      </c>
      <c r="AM95" s="547">
        <v>0</v>
      </c>
      <c r="AN95" s="549">
        <v>0</v>
      </c>
      <c r="AO95" s="550">
        <v>0</v>
      </c>
      <c r="AP95" s="559">
        <v>0</v>
      </c>
      <c r="AQ95" s="559">
        <v>0</v>
      </c>
      <c r="AR95" s="559">
        <v>0</v>
      </c>
      <c r="AS95" s="559">
        <v>0</v>
      </c>
      <c r="AT95" s="559">
        <v>0</v>
      </c>
      <c r="AU95" s="559">
        <v>0</v>
      </c>
      <c r="AV95" s="559">
        <v>0</v>
      </c>
      <c r="AW95" s="559">
        <v>0</v>
      </c>
      <c r="AX95" s="188"/>
      <c r="AY95" t="str">
        <f t="shared" si="92"/>
        <v/>
      </c>
      <c r="CA95" s="23" t="str">
        <f t="shared" si="84"/>
        <v/>
      </c>
      <c r="CB95" s="23" t="str">
        <f t="shared" si="93"/>
        <v/>
      </c>
      <c r="CC95" s="23" t="str">
        <f t="shared" si="94"/>
        <v/>
      </c>
      <c r="CD95" s="23" t="str">
        <f t="shared" si="95"/>
        <v/>
      </c>
      <c r="CE95" s="23" t="str">
        <f t="shared" si="96"/>
        <v/>
      </c>
      <c r="CF95" s="23" t="str">
        <f t="shared" si="97"/>
        <v/>
      </c>
      <c r="CG95" s="23" t="str">
        <f t="shared" si="98"/>
        <v/>
      </c>
      <c r="CH95" s="23" t="str">
        <f t="shared" si="99"/>
        <v/>
      </c>
      <c r="CI95" s="23" t="str">
        <f t="shared" si="100"/>
        <v/>
      </c>
      <c r="CJ95" s="87"/>
      <c r="CO95" s="24">
        <f t="shared" si="85"/>
        <v>0</v>
      </c>
      <c r="CP95" s="24">
        <f t="shared" si="86"/>
        <v>0</v>
      </c>
      <c r="CQ95" s="24">
        <f t="shared" si="87"/>
        <v>0</v>
      </c>
      <c r="CR95" s="24">
        <f t="shared" si="88"/>
        <v>0</v>
      </c>
      <c r="CS95" s="24">
        <f t="shared" si="89"/>
        <v>0</v>
      </c>
      <c r="CT95" s="24">
        <f t="shared" si="89"/>
        <v>0</v>
      </c>
      <c r="CU95" s="24">
        <f t="shared" si="89"/>
        <v>0</v>
      </c>
      <c r="CV95" s="24">
        <f t="shared" si="89"/>
        <v>0</v>
      </c>
      <c r="CW95" s="24">
        <f t="shared" si="89"/>
        <v>0</v>
      </c>
      <c r="CX95" s="87"/>
    </row>
    <row r="96" spans="1:102" ht="15" customHeight="1" x14ac:dyDescent="0.25">
      <c r="A96" s="1324"/>
      <c r="B96" s="1450" t="s">
        <v>132</v>
      </c>
      <c r="C96" s="1451"/>
      <c r="D96" s="189">
        <f>SUM(E96:F96)</f>
        <v>0</v>
      </c>
      <c r="E96" s="15">
        <f t="shared" si="91"/>
        <v>0</v>
      </c>
      <c r="F96" s="15">
        <f t="shared" si="91"/>
        <v>0</v>
      </c>
      <c r="G96" s="190">
        <v>0</v>
      </c>
      <c r="H96" s="191">
        <v>0</v>
      </c>
      <c r="I96" s="190">
        <v>0</v>
      </c>
      <c r="J96" s="192">
        <v>0</v>
      </c>
      <c r="K96" s="190">
        <v>0</v>
      </c>
      <c r="L96" s="191">
        <v>0</v>
      </c>
      <c r="M96" s="190">
        <v>0</v>
      </c>
      <c r="N96" s="191">
        <v>0</v>
      </c>
      <c r="O96" s="193">
        <v>0</v>
      </c>
      <c r="P96" s="191">
        <v>0</v>
      </c>
      <c r="Q96" s="193">
        <v>0</v>
      </c>
      <c r="R96" s="191">
        <v>0</v>
      </c>
      <c r="S96" s="193">
        <v>0</v>
      </c>
      <c r="T96" s="191">
        <v>0</v>
      </c>
      <c r="U96" s="193">
        <v>0</v>
      </c>
      <c r="V96" s="191">
        <v>0</v>
      </c>
      <c r="W96" s="193">
        <v>0</v>
      </c>
      <c r="X96" s="191">
        <v>0</v>
      </c>
      <c r="Y96" s="193">
        <v>0</v>
      </c>
      <c r="Z96" s="191">
        <v>0</v>
      </c>
      <c r="AA96" s="193">
        <v>0</v>
      </c>
      <c r="AB96" s="191">
        <v>0</v>
      </c>
      <c r="AC96" s="193">
        <v>0</v>
      </c>
      <c r="AD96" s="191">
        <v>0</v>
      </c>
      <c r="AE96" s="193">
        <v>0</v>
      </c>
      <c r="AF96" s="191">
        <v>0</v>
      </c>
      <c r="AG96" s="193">
        <v>0</v>
      </c>
      <c r="AH96" s="191">
        <v>0</v>
      </c>
      <c r="AI96" s="193">
        <v>0</v>
      </c>
      <c r="AJ96" s="191">
        <v>0</v>
      </c>
      <c r="AK96" s="193">
        <v>0</v>
      </c>
      <c r="AL96" s="191">
        <v>0</v>
      </c>
      <c r="AM96" s="193">
        <v>0</v>
      </c>
      <c r="AN96" s="194">
        <v>0</v>
      </c>
      <c r="AO96" s="195">
        <v>0</v>
      </c>
      <c r="AP96" s="196">
        <v>0</v>
      </c>
      <c r="AQ96" s="196">
        <v>0</v>
      </c>
      <c r="AR96" s="196">
        <v>0</v>
      </c>
      <c r="AS96" s="196">
        <v>0</v>
      </c>
      <c r="AT96" s="196">
        <v>0</v>
      </c>
      <c r="AU96" s="196">
        <v>0</v>
      </c>
      <c r="AV96" s="196">
        <v>0</v>
      </c>
      <c r="AW96" s="196">
        <v>0</v>
      </c>
      <c r="AX96" s="197"/>
      <c r="AY96" t="str">
        <f t="shared" si="92"/>
        <v/>
      </c>
      <c r="CA96" s="23" t="str">
        <f t="shared" si="84"/>
        <v/>
      </c>
      <c r="CB96" s="23" t="str">
        <f t="shared" si="93"/>
        <v/>
      </c>
      <c r="CC96" s="23" t="str">
        <f t="shared" si="94"/>
        <v/>
      </c>
      <c r="CD96" s="23" t="str">
        <f t="shared" si="95"/>
        <v/>
      </c>
      <c r="CE96" s="23" t="str">
        <f t="shared" si="96"/>
        <v/>
      </c>
      <c r="CF96" s="23" t="str">
        <f t="shared" si="97"/>
        <v/>
      </c>
      <c r="CG96" s="23" t="str">
        <f t="shared" si="98"/>
        <v/>
      </c>
      <c r="CH96" s="23" t="str">
        <f t="shared" si="99"/>
        <v/>
      </c>
      <c r="CI96" s="23" t="str">
        <f t="shared" si="100"/>
        <v/>
      </c>
      <c r="CJ96" s="87"/>
      <c r="CO96" s="24">
        <f t="shared" si="85"/>
        <v>0</v>
      </c>
      <c r="CP96" s="24">
        <f t="shared" si="86"/>
        <v>0</v>
      </c>
      <c r="CQ96" s="24">
        <f t="shared" si="87"/>
        <v>0</v>
      </c>
      <c r="CR96" s="24">
        <f t="shared" si="88"/>
        <v>0</v>
      </c>
      <c r="CS96" s="24">
        <f t="shared" si="89"/>
        <v>0</v>
      </c>
      <c r="CT96" s="24">
        <f t="shared" si="89"/>
        <v>0</v>
      </c>
      <c r="CU96" s="24">
        <f t="shared" si="89"/>
        <v>0</v>
      </c>
      <c r="CV96" s="24">
        <f t="shared" si="89"/>
        <v>0</v>
      </c>
      <c r="CW96" s="24">
        <f t="shared" si="89"/>
        <v>0</v>
      </c>
      <c r="CX96" s="87"/>
    </row>
    <row r="97" spans="1:102" ht="15" customHeight="1" x14ac:dyDescent="0.25">
      <c r="A97" s="1322" t="s">
        <v>133</v>
      </c>
      <c r="B97" s="1505" t="s">
        <v>129</v>
      </c>
      <c r="C97" s="1507"/>
      <c r="D97" s="698">
        <f t="shared" si="90"/>
        <v>14</v>
      </c>
      <c r="E97" s="651">
        <f t="shared" si="91"/>
        <v>12</v>
      </c>
      <c r="F97" s="651">
        <f t="shared" si="91"/>
        <v>2</v>
      </c>
      <c r="G97" s="689">
        <v>1</v>
      </c>
      <c r="H97" s="47">
        <v>0</v>
      </c>
      <c r="I97" s="689">
        <v>0</v>
      </c>
      <c r="J97" s="690">
        <v>0</v>
      </c>
      <c r="K97" s="689">
        <v>0</v>
      </c>
      <c r="L97" s="47">
        <v>0</v>
      </c>
      <c r="M97" s="689">
        <v>0</v>
      </c>
      <c r="N97" s="47">
        <v>0</v>
      </c>
      <c r="O97" s="647">
        <v>0</v>
      </c>
      <c r="P97" s="47">
        <v>0</v>
      </c>
      <c r="Q97" s="647">
        <v>0</v>
      </c>
      <c r="R97" s="47">
        <v>0</v>
      </c>
      <c r="S97" s="647">
        <v>0</v>
      </c>
      <c r="T97" s="47">
        <v>0</v>
      </c>
      <c r="U97" s="647">
        <v>0</v>
      </c>
      <c r="V97" s="47">
        <v>0</v>
      </c>
      <c r="W97" s="647">
        <v>1</v>
      </c>
      <c r="X97" s="47">
        <v>0</v>
      </c>
      <c r="Y97" s="647">
        <v>1</v>
      </c>
      <c r="Z97" s="47">
        <v>1</v>
      </c>
      <c r="AA97" s="647">
        <v>1</v>
      </c>
      <c r="AB97" s="47">
        <v>0</v>
      </c>
      <c r="AC97" s="647">
        <v>1</v>
      </c>
      <c r="AD97" s="47">
        <v>1</v>
      </c>
      <c r="AE97" s="647">
        <v>0</v>
      </c>
      <c r="AF97" s="47">
        <v>0</v>
      </c>
      <c r="AG97" s="647">
        <v>0</v>
      </c>
      <c r="AH97" s="47">
        <v>0</v>
      </c>
      <c r="AI97" s="647">
        <v>0</v>
      </c>
      <c r="AJ97" s="47">
        <v>0</v>
      </c>
      <c r="AK97" s="647">
        <v>4</v>
      </c>
      <c r="AL97" s="47">
        <v>0</v>
      </c>
      <c r="AM97" s="647">
        <v>3</v>
      </c>
      <c r="AN97" s="50">
        <v>0</v>
      </c>
      <c r="AO97" s="691">
        <v>0</v>
      </c>
      <c r="AP97" s="52">
        <v>0</v>
      </c>
      <c r="AQ97" s="52">
        <v>0</v>
      </c>
      <c r="AR97" s="52">
        <v>0</v>
      </c>
      <c r="AS97" s="52">
        <v>0</v>
      </c>
      <c r="AT97" s="52">
        <v>0</v>
      </c>
      <c r="AU97" s="52">
        <v>0</v>
      </c>
      <c r="AV97" s="52">
        <v>0</v>
      </c>
      <c r="AW97" s="52">
        <v>0</v>
      </c>
      <c r="AX97" s="198"/>
      <c r="AY97" t="str">
        <f t="shared" si="92"/>
        <v/>
      </c>
      <c r="CA97" s="23" t="str">
        <f t="shared" si="84"/>
        <v/>
      </c>
      <c r="CB97" s="23" t="str">
        <f t="shared" si="93"/>
        <v/>
      </c>
      <c r="CC97" s="23" t="str">
        <f t="shared" si="94"/>
        <v/>
      </c>
      <c r="CD97" s="23" t="str">
        <f t="shared" si="95"/>
        <v/>
      </c>
      <c r="CE97" s="23" t="str">
        <f t="shared" si="96"/>
        <v/>
      </c>
      <c r="CF97" s="23" t="str">
        <f t="shared" si="97"/>
        <v/>
      </c>
      <c r="CG97" s="23" t="str">
        <f t="shared" si="98"/>
        <v/>
      </c>
      <c r="CH97" s="23" t="str">
        <f t="shared" si="99"/>
        <v/>
      </c>
      <c r="CI97" s="23" t="str">
        <f t="shared" si="100"/>
        <v/>
      </c>
      <c r="CJ97" s="87"/>
      <c r="CO97" s="24">
        <f t="shared" si="85"/>
        <v>0</v>
      </c>
      <c r="CP97" s="24">
        <f t="shared" si="86"/>
        <v>0</v>
      </c>
      <c r="CQ97" s="24">
        <f t="shared" si="87"/>
        <v>0</v>
      </c>
      <c r="CR97" s="24">
        <f t="shared" si="88"/>
        <v>0</v>
      </c>
      <c r="CS97" s="24">
        <f t="shared" si="89"/>
        <v>0</v>
      </c>
      <c r="CT97" s="24">
        <f t="shared" si="89"/>
        <v>0</v>
      </c>
      <c r="CU97" s="24">
        <f t="shared" si="89"/>
        <v>0</v>
      </c>
      <c r="CV97" s="24">
        <f t="shared" si="89"/>
        <v>0</v>
      </c>
      <c r="CW97" s="24">
        <f t="shared" si="89"/>
        <v>0</v>
      </c>
      <c r="CX97" s="87"/>
    </row>
    <row r="98" spans="1:102" ht="15" customHeight="1" x14ac:dyDescent="0.25">
      <c r="A98" s="1323"/>
      <c r="B98" s="1276" t="s">
        <v>101</v>
      </c>
      <c r="C98" s="1278"/>
      <c r="D98" s="524">
        <f t="shared" si="90"/>
        <v>0</v>
      </c>
      <c r="E98" s="563">
        <f t="shared" si="91"/>
        <v>0</v>
      </c>
      <c r="F98" s="563">
        <f t="shared" si="91"/>
        <v>0</v>
      </c>
      <c r="G98" s="17"/>
      <c r="H98" s="19"/>
      <c r="I98" s="17"/>
      <c r="J98" s="186"/>
      <c r="K98" s="17"/>
      <c r="L98" s="19"/>
      <c r="M98" s="17"/>
      <c r="N98" s="19"/>
      <c r="O98" s="187"/>
      <c r="P98" s="19"/>
      <c r="Q98" s="187"/>
      <c r="R98" s="19"/>
      <c r="S98" s="187"/>
      <c r="T98" s="19"/>
      <c r="U98" s="187"/>
      <c r="V98" s="19"/>
      <c r="W98" s="187"/>
      <c r="X98" s="19"/>
      <c r="Y98" s="187"/>
      <c r="Z98" s="19"/>
      <c r="AA98" s="187"/>
      <c r="AB98" s="19"/>
      <c r="AC98" s="187"/>
      <c r="AD98" s="19"/>
      <c r="AE98" s="187"/>
      <c r="AF98" s="19"/>
      <c r="AG98" s="187"/>
      <c r="AH98" s="19"/>
      <c r="AI98" s="187"/>
      <c r="AJ98" s="19"/>
      <c r="AK98" s="187"/>
      <c r="AL98" s="19"/>
      <c r="AM98" s="187"/>
      <c r="AN98" s="20"/>
      <c r="AO98" s="21"/>
      <c r="AP98" s="22"/>
      <c r="AQ98" s="22"/>
      <c r="AR98" s="22"/>
      <c r="AS98" s="22"/>
      <c r="AT98" s="22"/>
      <c r="AU98" s="22"/>
      <c r="AV98" s="22"/>
      <c r="AW98" s="22"/>
      <c r="AX98" s="188"/>
      <c r="AY98" t="str">
        <f t="shared" si="92"/>
        <v/>
      </c>
      <c r="CA98" s="23" t="str">
        <f t="shared" si="84"/>
        <v/>
      </c>
      <c r="CB98" s="23" t="str">
        <f t="shared" si="93"/>
        <v/>
      </c>
      <c r="CC98" s="23" t="str">
        <f t="shared" si="94"/>
        <v/>
      </c>
      <c r="CD98" s="23" t="str">
        <f t="shared" si="95"/>
        <v/>
      </c>
      <c r="CE98" s="23" t="str">
        <f t="shared" si="96"/>
        <v/>
      </c>
      <c r="CF98" s="23" t="str">
        <f t="shared" si="97"/>
        <v/>
      </c>
      <c r="CG98" s="23" t="str">
        <f t="shared" si="98"/>
        <v/>
      </c>
      <c r="CH98" s="23" t="str">
        <f t="shared" si="99"/>
        <v/>
      </c>
      <c r="CI98" s="23" t="str">
        <f t="shared" si="100"/>
        <v/>
      </c>
      <c r="CJ98" s="87"/>
      <c r="CO98" s="24">
        <f t="shared" si="85"/>
        <v>0</v>
      </c>
      <c r="CP98" s="24">
        <f t="shared" si="86"/>
        <v>0</v>
      </c>
      <c r="CQ98" s="24">
        <f t="shared" si="87"/>
        <v>0</v>
      </c>
      <c r="CR98" s="24">
        <f t="shared" si="88"/>
        <v>0</v>
      </c>
      <c r="CS98" s="24">
        <f t="shared" si="89"/>
        <v>0</v>
      </c>
      <c r="CT98" s="24">
        <f t="shared" si="89"/>
        <v>0</v>
      </c>
      <c r="CU98" s="24">
        <f t="shared" si="89"/>
        <v>0</v>
      </c>
      <c r="CV98" s="24">
        <f t="shared" si="89"/>
        <v>0</v>
      </c>
      <c r="CW98" s="24">
        <f t="shared" si="89"/>
        <v>0</v>
      </c>
      <c r="CX98" s="87"/>
    </row>
    <row r="99" spans="1:102" ht="15" customHeight="1" x14ac:dyDescent="0.25">
      <c r="A99" s="1323"/>
      <c r="B99" s="1276" t="s">
        <v>106</v>
      </c>
      <c r="C99" s="1278"/>
      <c r="D99" s="524">
        <f t="shared" si="90"/>
        <v>0</v>
      </c>
      <c r="E99" s="546">
        <f t="shared" si="91"/>
        <v>0</v>
      </c>
      <c r="F99" s="563">
        <f t="shared" si="91"/>
        <v>0</v>
      </c>
      <c r="G99" s="558"/>
      <c r="H99" s="19"/>
      <c r="I99" s="17"/>
      <c r="J99" s="186"/>
      <c r="K99" s="17"/>
      <c r="L99" s="548"/>
      <c r="M99" s="558"/>
      <c r="N99" s="548"/>
      <c r="O99" s="547"/>
      <c r="P99" s="548"/>
      <c r="Q99" s="547"/>
      <c r="R99" s="548"/>
      <c r="S99" s="547"/>
      <c r="T99" s="548"/>
      <c r="U99" s="547"/>
      <c r="V99" s="548"/>
      <c r="W99" s="547"/>
      <c r="X99" s="548"/>
      <c r="Y99" s="547"/>
      <c r="Z99" s="548"/>
      <c r="AA99" s="547"/>
      <c r="AB99" s="548"/>
      <c r="AC99" s="547"/>
      <c r="AD99" s="548"/>
      <c r="AE99" s="547"/>
      <c r="AF99" s="548"/>
      <c r="AG99" s="547"/>
      <c r="AH99" s="548"/>
      <c r="AI99" s="547"/>
      <c r="AJ99" s="548"/>
      <c r="AK99" s="547"/>
      <c r="AL99" s="548"/>
      <c r="AM99" s="547"/>
      <c r="AN99" s="549"/>
      <c r="AO99" s="550"/>
      <c r="AP99" s="22"/>
      <c r="AQ99" s="22"/>
      <c r="AR99" s="22"/>
      <c r="AS99" s="22"/>
      <c r="AT99" s="22"/>
      <c r="AU99" s="22"/>
      <c r="AV99" s="22"/>
      <c r="AW99" s="22"/>
      <c r="AX99" s="188"/>
      <c r="AY99" t="str">
        <f t="shared" si="92"/>
        <v/>
      </c>
      <c r="CA99" s="23" t="str">
        <f t="shared" si="84"/>
        <v/>
      </c>
      <c r="CB99" s="23" t="str">
        <f t="shared" si="93"/>
        <v/>
      </c>
      <c r="CC99" s="23" t="str">
        <f t="shared" si="94"/>
        <v/>
      </c>
      <c r="CD99" s="23" t="str">
        <f t="shared" si="95"/>
        <v/>
      </c>
      <c r="CE99" s="23" t="str">
        <f t="shared" si="96"/>
        <v/>
      </c>
      <c r="CF99" s="23" t="str">
        <f t="shared" si="97"/>
        <v/>
      </c>
      <c r="CG99" s="23" t="str">
        <f t="shared" si="98"/>
        <v/>
      </c>
      <c r="CH99" s="23" t="str">
        <f t="shared" si="99"/>
        <v/>
      </c>
      <c r="CI99" s="23" t="str">
        <f t="shared" si="100"/>
        <v/>
      </c>
      <c r="CJ99" s="87"/>
      <c r="CO99" s="24">
        <f t="shared" si="85"/>
        <v>0</v>
      </c>
      <c r="CP99" s="24">
        <f t="shared" si="86"/>
        <v>0</v>
      </c>
      <c r="CQ99" s="24">
        <f t="shared" si="87"/>
        <v>0</v>
      </c>
      <c r="CR99" s="24">
        <f t="shared" si="88"/>
        <v>0</v>
      </c>
      <c r="CS99" s="24">
        <f t="shared" si="89"/>
        <v>0</v>
      </c>
      <c r="CT99" s="24">
        <f t="shared" si="89"/>
        <v>0</v>
      </c>
      <c r="CU99" s="24">
        <f t="shared" si="89"/>
        <v>0</v>
      </c>
      <c r="CV99" s="24">
        <f t="shared" si="89"/>
        <v>0</v>
      </c>
      <c r="CW99" s="24">
        <f t="shared" si="89"/>
        <v>0</v>
      </c>
      <c r="CX99" s="87"/>
    </row>
    <row r="100" spans="1:102" ht="15" customHeight="1" x14ac:dyDescent="0.25">
      <c r="A100" s="1323"/>
      <c r="B100" s="1448" t="s">
        <v>130</v>
      </c>
      <c r="C100" s="1449"/>
      <c r="D100" s="524">
        <f t="shared" si="90"/>
        <v>0</v>
      </c>
      <c r="E100" s="546">
        <f>SUM(G100+I100+K100+M100+O100+Q100+S100+U100+W100+Y100+AA100+AC100+AE100+AG100+AI100+AK100+AM100)</f>
        <v>0</v>
      </c>
      <c r="F100" s="563">
        <f>SUM(H100+J100+L100+N100+P100+R100+T100+V100+X100+Z100+AB100+AD100+AF100+AH100+AJ100+AL100+AN100)</f>
        <v>0</v>
      </c>
      <c r="G100" s="558"/>
      <c r="H100" s="19"/>
      <c r="I100" s="17"/>
      <c r="J100" s="186"/>
      <c r="K100" s="17"/>
      <c r="L100" s="548"/>
      <c r="M100" s="558"/>
      <c r="N100" s="548"/>
      <c r="O100" s="547"/>
      <c r="P100" s="548"/>
      <c r="Q100" s="547"/>
      <c r="R100" s="548"/>
      <c r="S100" s="547"/>
      <c r="T100" s="548"/>
      <c r="U100" s="547"/>
      <c r="V100" s="548"/>
      <c r="W100" s="547"/>
      <c r="X100" s="548"/>
      <c r="Y100" s="547"/>
      <c r="Z100" s="548"/>
      <c r="AA100" s="547"/>
      <c r="AB100" s="548"/>
      <c r="AC100" s="547"/>
      <c r="AD100" s="548"/>
      <c r="AE100" s="547"/>
      <c r="AF100" s="548"/>
      <c r="AG100" s="547"/>
      <c r="AH100" s="548"/>
      <c r="AI100" s="547"/>
      <c r="AJ100" s="548"/>
      <c r="AK100" s="547"/>
      <c r="AL100" s="548"/>
      <c r="AM100" s="547"/>
      <c r="AN100" s="549"/>
      <c r="AO100" s="550"/>
      <c r="AP100" s="22"/>
      <c r="AQ100" s="22"/>
      <c r="AR100" s="22"/>
      <c r="AS100" s="22"/>
      <c r="AT100" s="22"/>
      <c r="AU100" s="22"/>
      <c r="AV100" s="22"/>
      <c r="AW100" s="22"/>
      <c r="AX100" s="188"/>
      <c r="AY100" t="str">
        <f t="shared" si="92"/>
        <v/>
      </c>
      <c r="CA100" s="23" t="str">
        <f t="shared" si="84"/>
        <v/>
      </c>
      <c r="CB100" s="23" t="str">
        <f t="shared" si="93"/>
        <v/>
      </c>
      <c r="CC100" s="23" t="str">
        <f t="shared" si="94"/>
        <v/>
      </c>
      <c r="CD100" s="23" t="str">
        <f t="shared" si="95"/>
        <v/>
      </c>
      <c r="CE100" s="23" t="str">
        <f t="shared" si="96"/>
        <v/>
      </c>
      <c r="CF100" s="23" t="str">
        <f t="shared" si="97"/>
        <v/>
      </c>
      <c r="CG100" s="23" t="str">
        <f t="shared" si="98"/>
        <v/>
      </c>
      <c r="CH100" s="23" t="str">
        <f t="shared" si="99"/>
        <v/>
      </c>
      <c r="CI100" s="23" t="str">
        <f t="shared" si="100"/>
        <v/>
      </c>
      <c r="CJ100" s="87"/>
      <c r="CO100" s="24">
        <f t="shared" si="85"/>
        <v>0</v>
      </c>
      <c r="CP100" s="24">
        <f t="shared" si="86"/>
        <v>0</v>
      </c>
      <c r="CQ100" s="24">
        <f t="shared" si="87"/>
        <v>0</v>
      </c>
      <c r="CR100" s="24">
        <f t="shared" si="88"/>
        <v>0</v>
      </c>
      <c r="CS100" s="24">
        <f t="shared" si="89"/>
        <v>0</v>
      </c>
      <c r="CT100" s="24">
        <f t="shared" si="89"/>
        <v>0</v>
      </c>
      <c r="CU100" s="24">
        <f t="shared" si="89"/>
        <v>0</v>
      </c>
      <c r="CV100" s="24">
        <f t="shared" si="89"/>
        <v>0</v>
      </c>
      <c r="CW100" s="24">
        <f t="shared" si="89"/>
        <v>0</v>
      </c>
      <c r="CX100" s="87"/>
    </row>
    <row r="101" spans="1:102" ht="15" customHeight="1" x14ac:dyDescent="0.25">
      <c r="A101" s="1323"/>
      <c r="B101" s="1276" t="s">
        <v>131</v>
      </c>
      <c r="C101" s="1278"/>
      <c r="D101" s="524">
        <f t="shared" si="90"/>
        <v>0</v>
      </c>
      <c r="E101" s="546">
        <f>SUM(G101+I101+K101+M101+O101+Q101+S101+U101+W101+Y101+AA101+AC101+AE101+AG101+AI101+AK101+AM101)</f>
        <v>0</v>
      </c>
      <c r="F101" s="563">
        <f>SUM(H101+J101+L101+N101+P101+R101+T101+V101+X101+Z101+AB101+AD101+AF101+AH101+AJ101+AL101+AN101)</f>
        <v>0</v>
      </c>
      <c r="G101" s="175"/>
      <c r="H101" s="548"/>
      <c r="I101" s="558"/>
      <c r="J101" s="567"/>
      <c r="K101" s="558"/>
      <c r="L101" s="548"/>
      <c r="M101" s="175"/>
      <c r="N101" s="177"/>
      <c r="O101" s="199"/>
      <c r="P101" s="177"/>
      <c r="Q101" s="199"/>
      <c r="R101" s="177"/>
      <c r="S101" s="199"/>
      <c r="T101" s="177"/>
      <c r="U101" s="199"/>
      <c r="V101" s="177"/>
      <c r="W101" s="199"/>
      <c r="X101" s="177"/>
      <c r="Y101" s="199"/>
      <c r="Z101" s="177"/>
      <c r="AA101" s="199"/>
      <c r="AB101" s="177"/>
      <c r="AC101" s="199"/>
      <c r="AD101" s="177"/>
      <c r="AE101" s="199"/>
      <c r="AF101" s="177"/>
      <c r="AG101" s="199"/>
      <c r="AH101" s="177"/>
      <c r="AI101" s="199"/>
      <c r="AJ101" s="177"/>
      <c r="AK101" s="199"/>
      <c r="AL101" s="177"/>
      <c r="AM101" s="199"/>
      <c r="AN101" s="178"/>
      <c r="AO101" s="200"/>
      <c r="AP101" s="559"/>
      <c r="AQ101" s="559"/>
      <c r="AR101" s="559"/>
      <c r="AS101" s="559"/>
      <c r="AT101" s="559"/>
      <c r="AU101" s="559"/>
      <c r="AV101" s="559"/>
      <c r="AW101" s="559"/>
      <c r="AX101" s="188"/>
      <c r="AY101" t="str">
        <f t="shared" si="92"/>
        <v/>
      </c>
      <c r="CA101" s="23" t="str">
        <f t="shared" si="84"/>
        <v/>
      </c>
      <c r="CB101" s="23" t="str">
        <f t="shared" si="93"/>
        <v/>
      </c>
      <c r="CC101" s="23" t="str">
        <f t="shared" si="94"/>
        <v/>
      </c>
      <c r="CD101" s="23" t="str">
        <f t="shared" si="95"/>
        <v/>
      </c>
      <c r="CE101" s="23" t="str">
        <f t="shared" si="96"/>
        <v/>
      </c>
      <c r="CF101" s="23" t="str">
        <f t="shared" si="97"/>
        <v/>
      </c>
      <c r="CG101" s="23" t="str">
        <f t="shared" si="98"/>
        <v/>
      </c>
      <c r="CH101" s="23" t="str">
        <f t="shared" si="99"/>
        <v/>
      </c>
      <c r="CI101" s="23" t="str">
        <f t="shared" si="100"/>
        <v/>
      </c>
      <c r="CJ101" s="87"/>
      <c r="CO101" s="24">
        <f t="shared" si="85"/>
        <v>0</v>
      </c>
      <c r="CP101" s="24">
        <f t="shared" si="86"/>
        <v>0</v>
      </c>
      <c r="CQ101" s="24">
        <f t="shared" si="87"/>
        <v>0</v>
      </c>
      <c r="CR101" s="24">
        <f t="shared" si="88"/>
        <v>0</v>
      </c>
      <c r="CS101" s="24">
        <f t="shared" si="89"/>
        <v>0</v>
      </c>
      <c r="CT101" s="24">
        <f t="shared" si="89"/>
        <v>0</v>
      </c>
      <c r="CU101" s="24">
        <f t="shared" si="89"/>
        <v>0</v>
      </c>
      <c r="CV101" s="24">
        <f t="shared" si="89"/>
        <v>0</v>
      </c>
      <c r="CW101" s="24">
        <f t="shared" si="89"/>
        <v>0</v>
      </c>
      <c r="CX101" s="87"/>
    </row>
    <row r="102" spans="1:102" ht="15" customHeight="1" x14ac:dyDescent="0.25">
      <c r="A102" s="1324"/>
      <c r="B102" s="1373" t="s">
        <v>134</v>
      </c>
      <c r="C102" s="1375"/>
      <c r="D102" s="201">
        <f>SUM(E102:F102)</f>
        <v>0</v>
      </c>
      <c r="E102" s="202">
        <f t="shared" si="91"/>
        <v>0</v>
      </c>
      <c r="F102" s="203">
        <f t="shared" si="91"/>
        <v>0</v>
      </c>
      <c r="G102" s="29"/>
      <c r="H102" s="204"/>
      <c r="I102" s="205"/>
      <c r="J102" s="206"/>
      <c r="K102" s="205"/>
      <c r="L102" s="204"/>
      <c r="M102" s="29"/>
      <c r="N102" s="31"/>
      <c r="O102" s="57"/>
      <c r="P102" s="31"/>
      <c r="Q102" s="57"/>
      <c r="R102" s="31"/>
      <c r="S102" s="57"/>
      <c r="T102" s="31"/>
      <c r="U102" s="57"/>
      <c r="V102" s="31"/>
      <c r="W102" s="57"/>
      <c r="X102" s="31"/>
      <c r="Y102" s="57"/>
      <c r="Z102" s="31"/>
      <c r="AA102" s="57"/>
      <c r="AB102" s="31"/>
      <c r="AC102" s="57"/>
      <c r="AD102" s="31"/>
      <c r="AE102" s="57"/>
      <c r="AF102" s="31"/>
      <c r="AG102" s="57"/>
      <c r="AH102" s="31"/>
      <c r="AI102" s="57"/>
      <c r="AJ102" s="31"/>
      <c r="AK102" s="57"/>
      <c r="AL102" s="31"/>
      <c r="AM102" s="57"/>
      <c r="AN102" s="32"/>
      <c r="AO102" s="33"/>
      <c r="AP102" s="207"/>
      <c r="AQ102" s="207"/>
      <c r="AR102" s="207"/>
      <c r="AS102" s="207"/>
      <c r="AT102" s="207"/>
      <c r="AU102" s="207"/>
      <c r="AV102" s="207"/>
      <c r="AW102" s="207"/>
      <c r="AX102" s="197"/>
      <c r="AY102" t="str">
        <f t="shared" si="92"/>
        <v/>
      </c>
      <c r="CA102" s="23" t="str">
        <f t="shared" si="84"/>
        <v/>
      </c>
      <c r="CB102" s="23" t="str">
        <f t="shared" si="93"/>
        <v/>
      </c>
      <c r="CC102" s="23" t="str">
        <f t="shared" si="94"/>
        <v/>
      </c>
      <c r="CD102" s="23" t="str">
        <f t="shared" si="95"/>
        <v/>
      </c>
      <c r="CE102" s="23" t="str">
        <f t="shared" si="96"/>
        <v/>
      </c>
      <c r="CF102" s="23" t="str">
        <f t="shared" si="97"/>
        <v/>
      </c>
      <c r="CG102" s="23" t="str">
        <f t="shared" si="98"/>
        <v/>
      </c>
      <c r="CH102" s="23" t="str">
        <f t="shared" si="99"/>
        <v/>
      </c>
      <c r="CI102" s="23" t="str">
        <f t="shared" si="100"/>
        <v/>
      </c>
      <c r="CJ102" s="87"/>
      <c r="CO102" s="24">
        <f t="shared" si="85"/>
        <v>0</v>
      </c>
      <c r="CP102" s="24">
        <f t="shared" si="86"/>
        <v>0</v>
      </c>
      <c r="CQ102" s="24">
        <f t="shared" si="87"/>
        <v>0</v>
      </c>
      <c r="CR102" s="24">
        <f t="shared" si="88"/>
        <v>0</v>
      </c>
      <c r="CS102" s="24">
        <f t="shared" si="89"/>
        <v>0</v>
      </c>
      <c r="CT102" s="24">
        <f t="shared" si="89"/>
        <v>0</v>
      </c>
      <c r="CU102" s="24">
        <f t="shared" si="89"/>
        <v>0</v>
      </c>
      <c r="CV102" s="24">
        <f t="shared" si="89"/>
        <v>0</v>
      </c>
      <c r="CW102" s="24">
        <f t="shared" si="89"/>
        <v>0</v>
      </c>
      <c r="CX102" s="87"/>
    </row>
    <row r="103" spans="1:102" ht="15" customHeight="1" x14ac:dyDescent="0.25">
      <c r="A103" s="1313" t="s">
        <v>135</v>
      </c>
      <c r="B103" s="1447"/>
      <c r="C103" s="1314"/>
      <c r="D103" s="208">
        <f t="shared" ref="D103:D143" si="101">SUM(E103:F103)</f>
        <v>3</v>
      </c>
      <c r="E103" s="15">
        <f t="shared" si="91"/>
        <v>3</v>
      </c>
      <c r="F103" s="16">
        <f t="shared" si="91"/>
        <v>0</v>
      </c>
      <c r="G103" s="17">
        <v>0</v>
      </c>
      <c r="H103" s="19">
        <v>0</v>
      </c>
      <c r="I103" s="17">
        <v>0</v>
      </c>
      <c r="J103" s="186">
        <v>0</v>
      </c>
      <c r="K103" s="17">
        <v>0</v>
      </c>
      <c r="L103" s="19">
        <v>0</v>
      </c>
      <c r="M103" s="17">
        <v>0</v>
      </c>
      <c r="N103" s="19">
        <v>0</v>
      </c>
      <c r="O103" s="187">
        <v>1</v>
      </c>
      <c r="P103" s="19">
        <v>0</v>
      </c>
      <c r="Q103" s="187">
        <v>1</v>
      </c>
      <c r="R103" s="19">
        <v>0</v>
      </c>
      <c r="S103" s="187">
        <v>0</v>
      </c>
      <c r="T103" s="19">
        <v>0</v>
      </c>
      <c r="U103" s="187">
        <v>1</v>
      </c>
      <c r="V103" s="19">
        <v>0</v>
      </c>
      <c r="W103" s="187">
        <v>0</v>
      </c>
      <c r="X103" s="19">
        <v>0</v>
      </c>
      <c r="Y103" s="187">
        <v>0</v>
      </c>
      <c r="Z103" s="19">
        <v>0</v>
      </c>
      <c r="AA103" s="187">
        <v>0</v>
      </c>
      <c r="AB103" s="19">
        <v>0</v>
      </c>
      <c r="AC103" s="187">
        <v>0</v>
      </c>
      <c r="AD103" s="19">
        <v>0</v>
      </c>
      <c r="AE103" s="187">
        <v>0</v>
      </c>
      <c r="AF103" s="19">
        <v>0</v>
      </c>
      <c r="AG103" s="187">
        <v>0</v>
      </c>
      <c r="AH103" s="19">
        <v>0</v>
      </c>
      <c r="AI103" s="187">
        <v>0</v>
      </c>
      <c r="AJ103" s="19">
        <v>0</v>
      </c>
      <c r="AK103" s="187">
        <v>0</v>
      </c>
      <c r="AL103" s="19">
        <v>0</v>
      </c>
      <c r="AM103" s="187">
        <v>0</v>
      </c>
      <c r="AN103" s="20">
        <v>0</v>
      </c>
      <c r="AO103" s="21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198"/>
      <c r="AY103" t="str">
        <f t="shared" si="92"/>
        <v/>
      </c>
      <c r="CA103" s="23" t="str">
        <f t="shared" si="84"/>
        <v/>
      </c>
      <c r="CB103" s="23" t="str">
        <f t="shared" si="93"/>
        <v/>
      </c>
      <c r="CC103" s="23" t="str">
        <f t="shared" si="94"/>
        <v/>
      </c>
      <c r="CD103" s="23" t="str">
        <f t="shared" si="95"/>
        <v/>
      </c>
      <c r="CE103" s="23" t="str">
        <f t="shared" si="96"/>
        <v/>
      </c>
      <c r="CF103" s="23" t="str">
        <f t="shared" si="97"/>
        <v/>
      </c>
      <c r="CG103" s="23" t="str">
        <f t="shared" si="98"/>
        <v/>
      </c>
      <c r="CH103" s="23" t="str">
        <f t="shared" si="99"/>
        <v/>
      </c>
      <c r="CI103" s="23" t="str">
        <f t="shared" si="100"/>
        <v/>
      </c>
      <c r="CJ103" s="87"/>
      <c r="CO103" s="24">
        <f t="shared" si="85"/>
        <v>0</v>
      </c>
      <c r="CP103" s="24">
        <f t="shared" si="86"/>
        <v>0</v>
      </c>
      <c r="CQ103" s="24">
        <f t="shared" si="87"/>
        <v>0</v>
      </c>
      <c r="CR103" s="24">
        <f t="shared" si="88"/>
        <v>0</v>
      </c>
      <c r="CS103" s="24">
        <f t="shared" si="89"/>
        <v>0</v>
      </c>
      <c r="CT103" s="24">
        <f t="shared" si="89"/>
        <v>0</v>
      </c>
      <c r="CU103" s="24">
        <f t="shared" si="89"/>
        <v>0</v>
      </c>
      <c r="CV103" s="24">
        <f t="shared" si="89"/>
        <v>0</v>
      </c>
      <c r="CW103" s="24">
        <f t="shared" si="89"/>
        <v>0</v>
      </c>
      <c r="CX103" s="87"/>
    </row>
    <row r="104" spans="1:102" ht="15" customHeight="1" x14ac:dyDescent="0.25">
      <c r="A104" s="1424" t="s">
        <v>136</v>
      </c>
      <c r="B104" s="1425"/>
      <c r="C104" s="1426"/>
      <c r="D104" s="524">
        <f t="shared" si="101"/>
        <v>0</v>
      </c>
      <c r="E104" s="563">
        <f>SUM(Y104+AA104+AC104+AE104+AG104+AI104+AK104+AM104)</f>
        <v>0</v>
      </c>
      <c r="F104" s="564">
        <f>SUM(Z104+AB104+AD104+AF104+AH104+AJ104+AL104+AN104)</f>
        <v>0</v>
      </c>
      <c r="G104" s="590"/>
      <c r="H104" s="591"/>
      <c r="I104" s="590"/>
      <c r="J104" s="592"/>
      <c r="K104" s="590"/>
      <c r="L104" s="591"/>
      <c r="M104" s="590"/>
      <c r="N104" s="591"/>
      <c r="O104" s="593"/>
      <c r="P104" s="591"/>
      <c r="Q104" s="593"/>
      <c r="R104" s="591"/>
      <c r="S104" s="593"/>
      <c r="T104" s="591"/>
      <c r="U104" s="593"/>
      <c r="V104" s="591"/>
      <c r="W104" s="593"/>
      <c r="X104" s="591"/>
      <c r="Y104" s="547"/>
      <c r="Z104" s="548"/>
      <c r="AA104" s="547"/>
      <c r="AB104" s="548"/>
      <c r="AC104" s="547"/>
      <c r="AD104" s="548"/>
      <c r="AE104" s="547"/>
      <c r="AF104" s="548"/>
      <c r="AG104" s="547"/>
      <c r="AH104" s="548"/>
      <c r="AI104" s="547"/>
      <c r="AJ104" s="548"/>
      <c r="AK104" s="547"/>
      <c r="AL104" s="548"/>
      <c r="AM104" s="547"/>
      <c r="AN104" s="549"/>
      <c r="AO104" s="594"/>
      <c r="AP104" s="22"/>
      <c r="AQ104" s="22"/>
      <c r="AR104" s="22"/>
      <c r="AS104" s="22"/>
      <c r="AT104" s="22"/>
      <c r="AU104" s="22"/>
      <c r="AV104" s="22"/>
      <c r="AW104" s="22"/>
      <c r="AX104" s="18"/>
      <c r="AY104" t="str">
        <f t="shared" si="92"/>
        <v/>
      </c>
      <c r="CA104" s="87"/>
      <c r="CB104" s="23" t="str">
        <f t="shared" si="93"/>
        <v/>
      </c>
      <c r="CC104" s="23" t="str">
        <f t="shared" si="94"/>
        <v/>
      </c>
      <c r="CD104" s="23" t="str">
        <f t="shared" si="95"/>
        <v/>
      </c>
      <c r="CE104" s="23" t="str">
        <f t="shared" si="96"/>
        <v/>
      </c>
      <c r="CF104" s="23" t="str">
        <f t="shared" si="97"/>
        <v/>
      </c>
      <c r="CG104" s="23" t="str">
        <f t="shared" si="98"/>
        <v/>
      </c>
      <c r="CH104" s="23" t="str">
        <f t="shared" si="99"/>
        <v/>
      </c>
      <c r="CI104" s="23" t="str">
        <f t="shared" si="100"/>
        <v/>
      </c>
      <c r="CJ104" s="23" t="str">
        <f t="shared" ref="CJ104:CJ142" si="102">IF(AND($D104&gt;0,AX104="")," * No olvide digitar la variable Flujo digital. Digite Cero si no tiene.",IF(AX104&gt;$D104," * La variable Flujo digital no puede ser mayor al Total Ambos Sexos.",""))</f>
        <v/>
      </c>
      <c r="CO104" s="87"/>
      <c r="CP104" s="24">
        <f t="shared" si="86"/>
        <v>0</v>
      </c>
      <c r="CQ104" s="24">
        <f t="shared" si="87"/>
        <v>0</v>
      </c>
      <c r="CR104" s="24">
        <f t="shared" si="88"/>
        <v>0</v>
      </c>
      <c r="CS104" s="24">
        <f t="shared" si="89"/>
        <v>0</v>
      </c>
      <c r="CT104" s="24">
        <f t="shared" si="89"/>
        <v>0</v>
      </c>
      <c r="CU104" s="24">
        <f t="shared" si="89"/>
        <v>0</v>
      </c>
      <c r="CV104" s="24">
        <f t="shared" si="89"/>
        <v>0</v>
      </c>
      <c r="CW104" s="24">
        <f t="shared" si="89"/>
        <v>0</v>
      </c>
      <c r="CX104" s="24">
        <f>IF(AND($D104&gt;0,AX104=""),1,IF(AX104&gt;$D104,1,0))</f>
        <v>0</v>
      </c>
    </row>
    <row r="105" spans="1:102" ht="15" customHeight="1" x14ac:dyDescent="0.25">
      <c r="A105" s="1424" t="s">
        <v>137</v>
      </c>
      <c r="B105" s="1425"/>
      <c r="C105" s="1426"/>
      <c r="D105" s="524">
        <f t="shared" si="101"/>
        <v>143</v>
      </c>
      <c r="E105" s="563">
        <f>SUM(G105+I105+K105+M105+O105+Q105+S105+U105+W105+Y105)</f>
        <v>90</v>
      </c>
      <c r="F105" s="564">
        <f>SUM(H105+J105+L105+N105+P105+R105+T105+V105+X105+Z105)</f>
        <v>53</v>
      </c>
      <c r="G105" s="558">
        <v>0</v>
      </c>
      <c r="H105" s="548">
        <v>0</v>
      </c>
      <c r="I105" s="558">
        <v>0</v>
      </c>
      <c r="J105" s="567">
        <v>0</v>
      </c>
      <c r="K105" s="17">
        <v>0</v>
      </c>
      <c r="L105" s="548">
        <v>0</v>
      </c>
      <c r="M105" s="558">
        <v>0</v>
      </c>
      <c r="N105" s="548">
        <v>0</v>
      </c>
      <c r="O105" s="547">
        <v>0</v>
      </c>
      <c r="P105" s="548">
        <v>0</v>
      </c>
      <c r="Q105" s="547">
        <v>0</v>
      </c>
      <c r="R105" s="548">
        <v>0</v>
      </c>
      <c r="S105" s="547">
        <v>0</v>
      </c>
      <c r="T105" s="548">
        <v>0</v>
      </c>
      <c r="U105" s="547">
        <v>0</v>
      </c>
      <c r="V105" s="548">
        <v>6</v>
      </c>
      <c r="W105" s="547">
        <v>73</v>
      </c>
      <c r="X105" s="548">
        <v>20</v>
      </c>
      <c r="Y105" s="547">
        <v>17</v>
      </c>
      <c r="Z105" s="548">
        <v>27</v>
      </c>
      <c r="AA105" s="593"/>
      <c r="AB105" s="591"/>
      <c r="AC105" s="593"/>
      <c r="AD105" s="591"/>
      <c r="AE105" s="593"/>
      <c r="AF105" s="591"/>
      <c r="AG105" s="593"/>
      <c r="AH105" s="591"/>
      <c r="AI105" s="593"/>
      <c r="AJ105" s="591"/>
      <c r="AK105" s="593"/>
      <c r="AL105" s="591"/>
      <c r="AM105" s="593"/>
      <c r="AN105" s="595"/>
      <c r="AO105" s="550">
        <v>0</v>
      </c>
      <c r="AP105" s="559">
        <v>0</v>
      </c>
      <c r="AQ105" s="559">
        <v>0</v>
      </c>
      <c r="AR105" s="596"/>
      <c r="AS105" s="559">
        <v>0</v>
      </c>
      <c r="AT105" s="559">
        <v>0</v>
      </c>
      <c r="AU105" s="559">
        <v>0</v>
      </c>
      <c r="AV105" s="559">
        <v>0</v>
      </c>
      <c r="AW105" s="559">
        <v>0</v>
      </c>
      <c r="AX105" s="188"/>
      <c r="AY105" t="str">
        <f t="shared" si="92"/>
        <v/>
      </c>
      <c r="CA105" s="23" t="str">
        <f t="shared" ref="CA105:CA109" si="103">IF(AND((W105+X105)&gt;0,AO105="")," * No olvide digitar la variable 12 años (incluido en el grupo de 10-14 años). Digite Cero si no tiene.",IF(AO105&gt;(W105+X105),"* Las Consultas de 12 años (incluido en el grupo de 10-14 años) NO DEBEN ser mayor que el total de Consultas entre 10-14 años",""))</f>
        <v/>
      </c>
      <c r="CB105" s="23" t="str">
        <f t="shared" si="93"/>
        <v/>
      </c>
      <c r="CC105" s="23" t="str">
        <f t="shared" si="94"/>
        <v/>
      </c>
      <c r="CD105" s="87"/>
      <c r="CE105" s="23" t="str">
        <f t="shared" si="96"/>
        <v/>
      </c>
      <c r="CF105" s="23" t="str">
        <f t="shared" si="97"/>
        <v/>
      </c>
      <c r="CG105" s="23" t="str">
        <f t="shared" si="98"/>
        <v/>
      </c>
      <c r="CH105" s="23" t="str">
        <f t="shared" si="99"/>
        <v/>
      </c>
      <c r="CI105" s="23" t="str">
        <f t="shared" si="100"/>
        <v/>
      </c>
      <c r="CJ105" s="87"/>
      <c r="CO105" s="24">
        <f t="shared" ref="CO105:CO120" si="104">IF(AND($D105&gt;0,AO105=""),1,IF(AO105&gt;D105,1,0))</f>
        <v>0</v>
      </c>
      <c r="CP105" s="24">
        <f t="shared" si="86"/>
        <v>0</v>
      </c>
      <c r="CQ105" s="24">
        <f t="shared" si="87"/>
        <v>0</v>
      </c>
      <c r="CR105" s="87"/>
      <c r="CS105" s="24">
        <f t="shared" si="89"/>
        <v>0</v>
      </c>
      <c r="CT105" s="24">
        <f t="shared" si="89"/>
        <v>0</v>
      </c>
      <c r="CU105" s="24">
        <f t="shared" si="89"/>
        <v>0</v>
      </c>
      <c r="CV105" s="24">
        <f t="shared" si="89"/>
        <v>0</v>
      </c>
      <c r="CW105" s="24">
        <f t="shared" si="89"/>
        <v>0</v>
      </c>
      <c r="CX105" s="87"/>
    </row>
    <row r="106" spans="1:102" ht="15" customHeight="1" x14ac:dyDescent="0.25">
      <c r="A106" s="1424" t="s">
        <v>138</v>
      </c>
      <c r="B106" s="1425"/>
      <c r="C106" s="1426"/>
      <c r="D106" s="524">
        <f t="shared" si="101"/>
        <v>20</v>
      </c>
      <c r="E106" s="563">
        <f t="shared" ref="E106:F109" si="105">SUM(G106+I106+K106+M106+O106+Q106+S106+U106+W106+Y106+AA106+AC106+AE106+AG106+AI106+AK106+AM106)</f>
        <v>12</v>
      </c>
      <c r="F106" s="564">
        <f t="shared" si="105"/>
        <v>8</v>
      </c>
      <c r="G106" s="558">
        <v>0</v>
      </c>
      <c r="H106" s="548">
        <v>0</v>
      </c>
      <c r="I106" s="558">
        <v>0</v>
      </c>
      <c r="J106" s="567">
        <v>0</v>
      </c>
      <c r="K106" s="17">
        <v>0</v>
      </c>
      <c r="L106" s="548">
        <v>0</v>
      </c>
      <c r="M106" s="558">
        <v>0</v>
      </c>
      <c r="N106" s="548">
        <v>0</v>
      </c>
      <c r="O106" s="547">
        <v>0</v>
      </c>
      <c r="P106" s="548">
        <v>0</v>
      </c>
      <c r="Q106" s="547">
        <v>0</v>
      </c>
      <c r="R106" s="548">
        <v>0</v>
      </c>
      <c r="S106" s="547">
        <v>0</v>
      </c>
      <c r="T106" s="548">
        <v>0</v>
      </c>
      <c r="U106" s="547">
        <v>0</v>
      </c>
      <c r="V106" s="548">
        <v>0</v>
      </c>
      <c r="W106" s="547">
        <v>4</v>
      </c>
      <c r="X106" s="548">
        <v>3</v>
      </c>
      <c r="Y106" s="547">
        <v>7</v>
      </c>
      <c r="Z106" s="548">
        <v>4</v>
      </c>
      <c r="AA106" s="547">
        <v>1</v>
      </c>
      <c r="AB106" s="548">
        <v>1</v>
      </c>
      <c r="AC106" s="547">
        <v>0</v>
      </c>
      <c r="AD106" s="548">
        <v>0</v>
      </c>
      <c r="AE106" s="547">
        <v>0</v>
      </c>
      <c r="AF106" s="548">
        <v>0</v>
      </c>
      <c r="AG106" s="547">
        <v>0</v>
      </c>
      <c r="AH106" s="548">
        <v>0</v>
      </c>
      <c r="AI106" s="547">
        <v>0</v>
      </c>
      <c r="AJ106" s="548">
        <v>0</v>
      </c>
      <c r="AK106" s="547">
        <v>0</v>
      </c>
      <c r="AL106" s="548">
        <v>0</v>
      </c>
      <c r="AM106" s="547">
        <v>0</v>
      </c>
      <c r="AN106" s="549">
        <v>0</v>
      </c>
      <c r="AO106" s="550">
        <v>0</v>
      </c>
      <c r="AP106" s="559">
        <v>0</v>
      </c>
      <c r="AQ106" s="559">
        <v>0</v>
      </c>
      <c r="AR106" s="22">
        <v>0</v>
      </c>
      <c r="AS106" s="559">
        <v>0</v>
      </c>
      <c r="AT106" s="559">
        <v>0</v>
      </c>
      <c r="AU106" s="559">
        <v>0</v>
      </c>
      <c r="AV106" s="559">
        <v>0</v>
      </c>
      <c r="AW106" s="559">
        <v>0</v>
      </c>
      <c r="AX106" s="188"/>
      <c r="AY106" t="str">
        <f t="shared" si="92"/>
        <v/>
      </c>
      <c r="CA106" s="23" t="str">
        <f t="shared" si="103"/>
        <v/>
      </c>
      <c r="CB106" s="23" t="str">
        <f t="shared" si="93"/>
        <v/>
      </c>
      <c r="CC106" s="23" t="str">
        <f t="shared" si="94"/>
        <v/>
      </c>
      <c r="CD106" s="23" t="str">
        <f t="shared" si="95"/>
        <v/>
      </c>
      <c r="CE106" s="23" t="str">
        <f t="shared" si="96"/>
        <v/>
      </c>
      <c r="CF106" s="23" t="str">
        <f t="shared" si="97"/>
        <v/>
      </c>
      <c r="CG106" s="23" t="str">
        <f t="shared" si="98"/>
        <v/>
      </c>
      <c r="CH106" s="23" t="str">
        <f t="shared" si="99"/>
        <v/>
      </c>
      <c r="CI106" s="23" t="str">
        <f t="shared" si="100"/>
        <v/>
      </c>
      <c r="CJ106" s="87"/>
      <c r="CO106" s="24">
        <f t="shared" si="104"/>
        <v>0</v>
      </c>
      <c r="CP106" s="24">
        <f t="shared" si="86"/>
        <v>0</v>
      </c>
      <c r="CQ106" s="24">
        <f t="shared" si="87"/>
        <v>0</v>
      </c>
      <c r="CR106" s="24">
        <f t="shared" ref="CR106:CR142" si="106">IF(AND(AI106+AJ106&gt;0,AR106=""),1,IF(AR106&gt;AI106+AJ106,1,0))</f>
        <v>0</v>
      </c>
      <c r="CS106" s="24">
        <f t="shared" si="89"/>
        <v>0</v>
      </c>
      <c r="CT106" s="24">
        <f t="shared" si="89"/>
        <v>0</v>
      </c>
      <c r="CU106" s="24">
        <f t="shared" si="89"/>
        <v>0</v>
      </c>
      <c r="CV106" s="24">
        <f t="shared" si="89"/>
        <v>0</v>
      </c>
      <c r="CW106" s="24">
        <f t="shared" si="89"/>
        <v>0</v>
      </c>
      <c r="CX106" s="87"/>
    </row>
    <row r="107" spans="1:102" ht="15" customHeight="1" x14ac:dyDescent="0.25">
      <c r="A107" s="1424" t="s">
        <v>139</v>
      </c>
      <c r="B107" s="1425"/>
      <c r="C107" s="1426"/>
      <c r="D107" s="524">
        <f t="shared" si="101"/>
        <v>7</v>
      </c>
      <c r="E107" s="563">
        <f t="shared" si="105"/>
        <v>2</v>
      </c>
      <c r="F107" s="564">
        <f t="shared" si="105"/>
        <v>5</v>
      </c>
      <c r="G107" s="558">
        <v>0</v>
      </c>
      <c r="H107" s="548">
        <v>0</v>
      </c>
      <c r="I107" s="558">
        <v>0</v>
      </c>
      <c r="J107" s="567">
        <v>0</v>
      </c>
      <c r="K107" s="17">
        <v>0</v>
      </c>
      <c r="L107" s="548">
        <v>0</v>
      </c>
      <c r="M107" s="558">
        <v>0</v>
      </c>
      <c r="N107" s="548">
        <v>0</v>
      </c>
      <c r="O107" s="547">
        <v>0</v>
      </c>
      <c r="P107" s="548">
        <v>0</v>
      </c>
      <c r="Q107" s="547">
        <v>0</v>
      </c>
      <c r="R107" s="548">
        <v>0</v>
      </c>
      <c r="S107" s="547">
        <v>0</v>
      </c>
      <c r="T107" s="548">
        <v>0</v>
      </c>
      <c r="U107" s="547">
        <v>0</v>
      </c>
      <c r="V107" s="548">
        <v>0</v>
      </c>
      <c r="W107" s="547">
        <v>0</v>
      </c>
      <c r="X107" s="548">
        <v>1</v>
      </c>
      <c r="Y107" s="547">
        <v>0</v>
      </c>
      <c r="Z107" s="548">
        <v>0</v>
      </c>
      <c r="AA107" s="547">
        <v>0</v>
      </c>
      <c r="AB107" s="548">
        <v>2</v>
      </c>
      <c r="AC107" s="547">
        <v>0</v>
      </c>
      <c r="AD107" s="548">
        <v>0</v>
      </c>
      <c r="AE107" s="547">
        <v>1</v>
      </c>
      <c r="AF107" s="548">
        <v>1</v>
      </c>
      <c r="AG107" s="547">
        <v>1</v>
      </c>
      <c r="AH107" s="548">
        <v>1</v>
      </c>
      <c r="AI107" s="547">
        <v>0</v>
      </c>
      <c r="AJ107" s="548">
        <v>0</v>
      </c>
      <c r="AK107" s="547">
        <v>0</v>
      </c>
      <c r="AL107" s="548">
        <v>0</v>
      </c>
      <c r="AM107" s="547">
        <v>0</v>
      </c>
      <c r="AN107" s="549">
        <v>0</v>
      </c>
      <c r="AO107" s="550">
        <v>0</v>
      </c>
      <c r="AP107" s="559">
        <v>0</v>
      </c>
      <c r="AQ107" s="559">
        <v>0</v>
      </c>
      <c r="AR107" s="22">
        <v>0</v>
      </c>
      <c r="AS107" s="559">
        <v>0</v>
      </c>
      <c r="AT107" s="559">
        <v>0</v>
      </c>
      <c r="AU107" s="559">
        <v>0</v>
      </c>
      <c r="AV107" s="559">
        <v>0</v>
      </c>
      <c r="AW107" s="559">
        <v>0</v>
      </c>
      <c r="AX107" s="188"/>
      <c r="AY107" t="str">
        <f t="shared" si="92"/>
        <v/>
      </c>
      <c r="CA107" s="23" t="str">
        <f t="shared" si="103"/>
        <v/>
      </c>
      <c r="CB107" s="23" t="str">
        <f t="shared" si="93"/>
        <v/>
      </c>
      <c r="CC107" s="23" t="str">
        <f t="shared" si="94"/>
        <v/>
      </c>
      <c r="CD107" s="23" t="str">
        <f t="shared" si="95"/>
        <v/>
      </c>
      <c r="CE107" s="23" t="str">
        <f t="shared" si="96"/>
        <v/>
      </c>
      <c r="CF107" s="23" t="str">
        <f t="shared" si="97"/>
        <v/>
      </c>
      <c r="CG107" s="23" t="str">
        <f t="shared" si="98"/>
        <v/>
      </c>
      <c r="CH107" s="23" t="str">
        <f t="shared" si="99"/>
        <v/>
      </c>
      <c r="CI107" s="23" t="str">
        <f t="shared" si="100"/>
        <v/>
      </c>
      <c r="CJ107" s="87"/>
      <c r="CO107" s="24">
        <f t="shared" si="104"/>
        <v>0</v>
      </c>
      <c r="CP107" s="24">
        <f t="shared" si="86"/>
        <v>0</v>
      </c>
      <c r="CQ107" s="24">
        <f t="shared" si="87"/>
        <v>0</v>
      </c>
      <c r="CR107" s="24">
        <f t="shared" si="106"/>
        <v>0</v>
      </c>
      <c r="CS107" s="24">
        <f t="shared" si="89"/>
        <v>0</v>
      </c>
      <c r="CT107" s="24">
        <f t="shared" si="89"/>
        <v>0</v>
      </c>
      <c r="CU107" s="24">
        <f t="shared" si="89"/>
        <v>0</v>
      </c>
      <c r="CV107" s="24">
        <f t="shared" si="89"/>
        <v>0</v>
      </c>
      <c r="CW107" s="24">
        <f t="shared" si="89"/>
        <v>0</v>
      </c>
      <c r="CX107" s="87"/>
    </row>
    <row r="108" spans="1:102" ht="15" customHeight="1" x14ac:dyDescent="0.25">
      <c r="A108" s="1424" t="s">
        <v>140</v>
      </c>
      <c r="B108" s="1425"/>
      <c r="C108" s="1426"/>
      <c r="D108" s="524">
        <f t="shared" si="101"/>
        <v>7</v>
      </c>
      <c r="E108" s="563">
        <f t="shared" si="105"/>
        <v>2</v>
      </c>
      <c r="F108" s="564">
        <f t="shared" si="105"/>
        <v>5</v>
      </c>
      <c r="G108" s="558">
        <v>0</v>
      </c>
      <c r="H108" s="548">
        <v>0</v>
      </c>
      <c r="I108" s="558">
        <v>0</v>
      </c>
      <c r="J108" s="567">
        <v>0</v>
      </c>
      <c r="K108" s="558">
        <v>0</v>
      </c>
      <c r="L108" s="548">
        <v>0</v>
      </c>
      <c r="M108" s="558">
        <v>0</v>
      </c>
      <c r="N108" s="548">
        <v>0</v>
      </c>
      <c r="O108" s="547">
        <v>0</v>
      </c>
      <c r="P108" s="548">
        <v>0</v>
      </c>
      <c r="Q108" s="547">
        <v>0</v>
      </c>
      <c r="R108" s="548">
        <v>0</v>
      </c>
      <c r="S108" s="547">
        <v>0</v>
      </c>
      <c r="T108" s="548">
        <v>0</v>
      </c>
      <c r="U108" s="547">
        <v>0</v>
      </c>
      <c r="V108" s="548">
        <v>0</v>
      </c>
      <c r="W108" s="547">
        <v>1</v>
      </c>
      <c r="X108" s="548">
        <v>0</v>
      </c>
      <c r="Y108" s="547">
        <v>1</v>
      </c>
      <c r="Z108" s="548">
        <v>3</v>
      </c>
      <c r="AA108" s="547">
        <v>0</v>
      </c>
      <c r="AB108" s="548">
        <v>1</v>
      </c>
      <c r="AC108" s="547">
        <v>0</v>
      </c>
      <c r="AD108" s="548">
        <v>0</v>
      </c>
      <c r="AE108" s="547">
        <v>0</v>
      </c>
      <c r="AF108" s="548">
        <v>1</v>
      </c>
      <c r="AG108" s="547">
        <v>0</v>
      </c>
      <c r="AH108" s="548">
        <v>0</v>
      </c>
      <c r="AI108" s="547">
        <v>0</v>
      </c>
      <c r="AJ108" s="548">
        <v>0</v>
      </c>
      <c r="AK108" s="547">
        <v>0</v>
      </c>
      <c r="AL108" s="548">
        <v>0</v>
      </c>
      <c r="AM108" s="547">
        <v>0</v>
      </c>
      <c r="AN108" s="549">
        <v>0</v>
      </c>
      <c r="AO108" s="550">
        <v>0</v>
      </c>
      <c r="AP108" s="559">
        <v>0</v>
      </c>
      <c r="AQ108" s="559">
        <v>0</v>
      </c>
      <c r="AR108" s="22">
        <v>0</v>
      </c>
      <c r="AS108" s="559">
        <v>0</v>
      </c>
      <c r="AT108" s="559">
        <v>0</v>
      </c>
      <c r="AU108" s="559">
        <v>0</v>
      </c>
      <c r="AV108" s="559">
        <v>0</v>
      </c>
      <c r="AW108" s="559">
        <v>0</v>
      </c>
      <c r="AX108" s="188"/>
      <c r="AY108" t="str">
        <f t="shared" si="92"/>
        <v/>
      </c>
      <c r="CA108" s="23" t="str">
        <f t="shared" si="103"/>
        <v/>
      </c>
      <c r="CB108" s="23" t="str">
        <f t="shared" si="93"/>
        <v/>
      </c>
      <c r="CC108" s="23" t="str">
        <f t="shared" si="94"/>
        <v/>
      </c>
      <c r="CD108" s="23" t="str">
        <f t="shared" si="95"/>
        <v/>
      </c>
      <c r="CE108" s="23" t="str">
        <f t="shared" si="96"/>
        <v/>
      </c>
      <c r="CF108" s="23" t="str">
        <f t="shared" si="97"/>
        <v/>
      </c>
      <c r="CG108" s="23" t="str">
        <f t="shared" si="98"/>
        <v/>
      </c>
      <c r="CH108" s="23" t="str">
        <f t="shared" si="99"/>
        <v/>
      </c>
      <c r="CI108" s="23" t="str">
        <f t="shared" si="100"/>
        <v/>
      </c>
      <c r="CJ108" s="87"/>
      <c r="CO108" s="24">
        <f t="shared" si="104"/>
        <v>0</v>
      </c>
      <c r="CP108" s="24">
        <f t="shared" si="86"/>
        <v>0</v>
      </c>
      <c r="CQ108" s="24">
        <f t="shared" si="87"/>
        <v>0</v>
      </c>
      <c r="CR108" s="24">
        <f t="shared" si="106"/>
        <v>0</v>
      </c>
      <c r="CS108" s="24">
        <f t="shared" si="89"/>
        <v>0</v>
      </c>
      <c r="CT108" s="24">
        <f t="shared" si="89"/>
        <v>0</v>
      </c>
      <c r="CU108" s="24">
        <f t="shared" si="89"/>
        <v>0</v>
      </c>
      <c r="CV108" s="24">
        <f t="shared" si="89"/>
        <v>0</v>
      </c>
      <c r="CW108" s="24">
        <f t="shared" si="89"/>
        <v>0</v>
      </c>
      <c r="CX108" s="87"/>
    </row>
    <row r="109" spans="1:102" ht="15" customHeight="1" x14ac:dyDescent="0.25">
      <c r="A109" s="1424" t="s">
        <v>141</v>
      </c>
      <c r="B109" s="1425"/>
      <c r="C109" s="1426"/>
      <c r="D109" s="524">
        <f t="shared" si="101"/>
        <v>0</v>
      </c>
      <c r="E109" s="563">
        <f t="shared" si="105"/>
        <v>0</v>
      </c>
      <c r="F109" s="564">
        <f t="shared" si="105"/>
        <v>0</v>
      </c>
      <c r="G109" s="558"/>
      <c r="H109" s="548"/>
      <c r="I109" s="558"/>
      <c r="J109" s="567"/>
      <c r="K109" s="558"/>
      <c r="L109" s="548"/>
      <c r="M109" s="558"/>
      <c r="N109" s="548"/>
      <c r="O109" s="547"/>
      <c r="P109" s="548"/>
      <c r="Q109" s="547"/>
      <c r="R109" s="548"/>
      <c r="S109" s="547"/>
      <c r="T109" s="548"/>
      <c r="U109" s="547"/>
      <c r="V109" s="548"/>
      <c r="W109" s="547"/>
      <c r="X109" s="548"/>
      <c r="Y109" s="547"/>
      <c r="Z109" s="548"/>
      <c r="AA109" s="547"/>
      <c r="AB109" s="548"/>
      <c r="AC109" s="547"/>
      <c r="AD109" s="548"/>
      <c r="AE109" s="547"/>
      <c r="AF109" s="548"/>
      <c r="AG109" s="547"/>
      <c r="AH109" s="548"/>
      <c r="AI109" s="547"/>
      <c r="AJ109" s="548"/>
      <c r="AK109" s="547"/>
      <c r="AL109" s="548"/>
      <c r="AM109" s="547"/>
      <c r="AN109" s="549"/>
      <c r="AO109" s="550"/>
      <c r="AP109" s="559"/>
      <c r="AQ109" s="559"/>
      <c r="AR109" s="22"/>
      <c r="AS109" s="559"/>
      <c r="AT109" s="559"/>
      <c r="AU109" s="559"/>
      <c r="AV109" s="559"/>
      <c r="AW109" s="559"/>
      <c r="AX109" s="188"/>
      <c r="AY109" t="str">
        <f t="shared" si="92"/>
        <v/>
      </c>
      <c r="CA109" s="23" t="str">
        <f t="shared" si="103"/>
        <v/>
      </c>
      <c r="CB109" s="23" t="str">
        <f t="shared" si="93"/>
        <v/>
      </c>
      <c r="CC109" s="23" t="str">
        <f t="shared" si="94"/>
        <v/>
      </c>
      <c r="CD109" s="23" t="str">
        <f t="shared" si="95"/>
        <v/>
      </c>
      <c r="CE109" s="23" t="str">
        <f t="shared" si="96"/>
        <v/>
      </c>
      <c r="CF109" s="23" t="str">
        <f t="shared" si="97"/>
        <v/>
      </c>
      <c r="CG109" s="23" t="str">
        <f t="shared" si="98"/>
        <v/>
      </c>
      <c r="CH109" s="23" t="str">
        <f t="shared" si="99"/>
        <v/>
      </c>
      <c r="CI109" s="23" t="str">
        <f t="shared" si="100"/>
        <v/>
      </c>
      <c r="CJ109" s="87"/>
      <c r="CO109" s="24">
        <f t="shared" si="104"/>
        <v>0</v>
      </c>
      <c r="CP109" s="24">
        <f t="shared" si="86"/>
        <v>0</v>
      </c>
      <c r="CQ109" s="24">
        <f t="shared" si="87"/>
        <v>0</v>
      </c>
      <c r="CR109" s="24">
        <f t="shared" si="106"/>
        <v>0</v>
      </c>
      <c r="CS109" s="24">
        <f t="shared" si="89"/>
        <v>0</v>
      </c>
      <c r="CT109" s="24">
        <f t="shared" si="89"/>
        <v>0</v>
      </c>
      <c r="CU109" s="24">
        <f t="shared" si="89"/>
        <v>0</v>
      </c>
      <c r="CV109" s="24">
        <f t="shared" si="89"/>
        <v>0</v>
      </c>
      <c r="CW109" s="24">
        <f t="shared" si="89"/>
        <v>0</v>
      </c>
      <c r="CX109" s="87"/>
    </row>
    <row r="110" spans="1:102" ht="15" customHeight="1" x14ac:dyDescent="0.25">
      <c r="A110" s="1424" t="s">
        <v>142</v>
      </c>
      <c r="B110" s="1425"/>
      <c r="C110" s="1426"/>
      <c r="D110" s="524">
        <f t="shared" si="101"/>
        <v>10</v>
      </c>
      <c r="E110" s="563">
        <f>SUM(Q110+S110+U110+W110+Y110+AA110+AC110+AE110+AG110+AI110+AK110+AM110)</f>
        <v>4</v>
      </c>
      <c r="F110" s="564">
        <f>SUM(R110+T110+V110+X110+Z110+AB110+AD110+AF110+AH110+AJ110+AL110+AN110)</f>
        <v>6</v>
      </c>
      <c r="G110" s="565"/>
      <c r="H110" s="566"/>
      <c r="I110" s="565"/>
      <c r="J110" s="597"/>
      <c r="K110" s="565"/>
      <c r="L110" s="566"/>
      <c r="M110" s="565"/>
      <c r="N110" s="566"/>
      <c r="O110" s="598"/>
      <c r="P110" s="566"/>
      <c r="Q110" s="547">
        <v>0</v>
      </c>
      <c r="R110" s="548">
        <v>0</v>
      </c>
      <c r="S110" s="547">
        <v>0</v>
      </c>
      <c r="T110" s="548">
        <v>0</v>
      </c>
      <c r="U110" s="547">
        <v>0</v>
      </c>
      <c r="V110" s="548">
        <v>0</v>
      </c>
      <c r="W110" s="547">
        <v>0</v>
      </c>
      <c r="X110" s="548">
        <v>0</v>
      </c>
      <c r="Y110" s="547">
        <v>1</v>
      </c>
      <c r="Z110" s="548">
        <v>0</v>
      </c>
      <c r="AA110" s="547">
        <v>0</v>
      </c>
      <c r="AB110" s="548">
        <v>2</v>
      </c>
      <c r="AC110" s="547">
        <v>0</v>
      </c>
      <c r="AD110" s="548">
        <v>1</v>
      </c>
      <c r="AE110" s="547">
        <v>0</v>
      </c>
      <c r="AF110" s="548">
        <v>0</v>
      </c>
      <c r="AG110" s="547">
        <v>1</v>
      </c>
      <c r="AH110" s="548">
        <v>2</v>
      </c>
      <c r="AI110" s="547">
        <v>0</v>
      </c>
      <c r="AJ110" s="548">
        <v>1</v>
      </c>
      <c r="AK110" s="547">
        <v>2</v>
      </c>
      <c r="AL110" s="548">
        <v>0</v>
      </c>
      <c r="AM110" s="547">
        <v>0</v>
      </c>
      <c r="AN110" s="549">
        <v>0</v>
      </c>
      <c r="AO110" s="550">
        <v>0</v>
      </c>
      <c r="AP110" s="559">
        <v>0</v>
      </c>
      <c r="AQ110" s="559">
        <v>0</v>
      </c>
      <c r="AR110" s="559">
        <v>0</v>
      </c>
      <c r="AS110" s="559">
        <v>0</v>
      </c>
      <c r="AT110" s="559">
        <v>0</v>
      </c>
      <c r="AU110" s="559">
        <v>0</v>
      </c>
      <c r="AV110" s="559">
        <v>0</v>
      </c>
      <c r="AW110" s="559">
        <v>0</v>
      </c>
      <c r="AX110" s="188"/>
      <c r="AY110" t="str">
        <f t="shared" si="92"/>
        <v/>
      </c>
      <c r="CA110" s="23" t="str">
        <f>IF(AND((W110+X110)&gt;0,AO110="")," * No olvide digitar la variable 12 años (incluido en el grupo de 10-14 años). Digite Cero si no tiene.",IF(AO110&gt;(W110+X110),"* Las Consultas de 12 años (incluido en el grupo de 10-14 años) NO DEBEN ser mayor que el total de Consultas entre 10-14 años",""))</f>
        <v/>
      </c>
      <c r="CB110" s="23" t="str">
        <f t="shared" si="93"/>
        <v/>
      </c>
      <c r="CC110" s="23" t="str">
        <f t="shared" si="94"/>
        <v/>
      </c>
      <c r="CD110" s="23" t="str">
        <f>IF(AND((AI110+AJ110)&gt;0,AR110="")," * No olvide digitar la variable 60 años (incluido en grupos de 60-64 años). Digite Cero si no tiene.",IF(AR110&gt;(AI110+AJ110)," * La variable 60 años (incluido en grupos de 60-64 años) NO DEBE ser mayor que el Total de consultas del grupo 60-64 años",""))</f>
        <v/>
      </c>
      <c r="CE110" s="23" t="str">
        <f t="shared" si="96"/>
        <v/>
      </c>
      <c r="CF110" s="23" t="str">
        <f t="shared" si="97"/>
        <v/>
      </c>
      <c r="CG110" s="23" t="str">
        <f t="shared" si="98"/>
        <v/>
      </c>
      <c r="CH110" s="23" t="str">
        <f t="shared" si="99"/>
        <v/>
      </c>
      <c r="CI110" s="23" t="str">
        <f t="shared" si="100"/>
        <v/>
      </c>
      <c r="CJ110" s="87"/>
      <c r="CO110" s="24">
        <f t="shared" si="104"/>
        <v>0</v>
      </c>
      <c r="CP110" s="24">
        <f t="shared" si="86"/>
        <v>0</v>
      </c>
      <c r="CQ110" s="24">
        <f t="shared" si="87"/>
        <v>0</v>
      </c>
      <c r="CR110" s="24">
        <f t="shared" si="106"/>
        <v>0</v>
      </c>
      <c r="CS110" s="24">
        <f t="shared" si="89"/>
        <v>0</v>
      </c>
      <c r="CT110" s="24">
        <f t="shared" si="89"/>
        <v>0</v>
      </c>
      <c r="CU110" s="24">
        <f t="shared" si="89"/>
        <v>0</v>
      </c>
      <c r="CV110" s="24">
        <f t="shared" si="89"/>
        <v>0</v>
      </c>
      <c r="CW110" s="24">
        <f t="shared" si="89"/>
        <v>0</v>
      </c>
      <c r="CX110" s="87"/>
    </row>
    <row r="111" spans="1:102" ht="15" customHeight="1" x14ac:dyDescent="0.25">
      <c r="A111" s="1424" t="s">
        <v>143</v>
      </c>
      <c r="B111" s="1425"/>
      <c r="C111" s="1426"/>
      <c r="D111" s="524">
        <f t="shared" si="101"/>
        <v>8</v>
      </c>
      <c r="E111" s="563">
        <f t="shared" ref="E111:E114" si="107">SUM(Q111+S111+U111+W111+Y111+AA111+AC111+AE111+AG111+AI111+AK111+AM111)</f>
        <v>2</v>
      </c>
      <c r="F111" s="564">
        <f t="shared" ref="F111:F113" si="108">SUM(R111+T111+V111+X111+Z111+AB111+AD111+AF111+AH111+AJ111+AL111+AN111)</f>
        <v>6</v>
      </c>
      <c r="G111" s="565"/>
      <c r="H111" s="566"/>
      <c r="I111" s="565"/>
      <c r="J111" s="597"/>
      <c r="K111" s="565"/>
      <c r="L111" s="566"/>
      <c r="M111" s="565"/>
      <c r="N111" s="566"/>
      <c r="O111" s="598"/>
      <c r="P111" s="566"/>
      <c r="Q111" s="547">
        <v>0</v>
      </c>
      <c r="R111" s="548">
        <v>0</v>
      </c>
      <c r="S111" s="547">
        <v>0</v>
      </c>
      <c r="T111" s="548">
        <v>0</v>
      </c>
      <c r="U111" s="547">
        <v>0</v>
      </c>
      <c r="V111" s="548">
        <v>0</v>
      </c>
      <c r="W111" s="547">
        <v>0</v>
      </c>
      <c r="X111" s="548">
        <v>0</v>
      </c>
      <c r="Y111" s="547">
        <v>0</v>
      </c>
      <c r="Z111" s="548">
        <v>0</v>
      </c>
      <c r="AA111" s="547">
        <v>1</v>
      </c>
      <c r="AB111" s="548">
        <v>0</v>
      </c>
      <c r="AC111" s="547">
        <v>0</v>
      </c>
      <c r="AD111" s="548">
        <v>3</v>
      </c>
      <c r="AE111" s="547">
        <v>0</v>
      </c>
      <c r="AF111" s="548">
        <v>3</v>
      </c>
      <c r="AG111" s="547">
        <v>1</v>
      </c>
      <c r="AH111" s="548">
        <v>0</v>
      </c>
      <c r="AI111" s="547">
        <v>0</v>
      </c>
      <c r="AJ111" s="548">
        <v>0</v>
      </c>
      <c r="AK111" s="547">
        <v>0</v>
      </c>
      <c r="AL111" s="548">
        <v>0</v>
      </c>
      <c r="AM111" s="547">
        <v>0</v>
      </c>
      <c r="AN111" s="549">
        <v>0</v>
      </c>
      <c r="AO111" s="550">
        <v>0</v>
      </c>
      <c r="AP111" s="559">
        <v>0</v>
      </c>
      <c r="AQ111" s="559">
        <v>0</v>
      </c>
      <c r="AR111" s="559">
        <v>0</v>
      </c>
      <c r="AS111" s="559">
        <v>0</v>
      </c>
      <c r="AT111" s="559">
        <v>0</v>
      </c>
      <c r="AU111" s="559">
        <v>0</v>
      </c>
      <c r="AV111" s="559">
        <v>0</v>
      </c>
      <c r="AW111" s="559">
        <v>0</v>
      </c>
      <c r="AX111" s="188"/>
      <c r="AY111" t="str">
        <f t="shared" si="92"/>
        <v/>
      </c>
      <c r="CA111" s="23" t="str">
        <f t="shared" ref="CA111:CA120" si="109">IF(AND((W111+X111)&gt;0,AO111="")," * No olvide digitar la variable 12 años (incluido en el grupo de 10-14 años). Digite Cero si no tiene.",IF(AO111&gt;(W111+X111),"* Las Consultas de 12 años (incluido en el grupo de 10-14 años) NO DEBEN ser mayor que el total de Consultas entre 10-14 años",""))</f>
        <v/>
      </c>
      <c r="CB111" s="23" t="str">
        <f t="shared" si="93"/>
        <v/>
      </c>
      <c r="CC111" s="23" t="str">
        <f t="shared" si="94"/>
        <v/>
      </c>
      <c r="CD111" s="23" t="str">
        <f t="shared" si="95"/>
        <v/>
      </c>
      <c r="CE111" s="23" t="str">
        <f t="shared" si="96"/>
        <v/>
      </c>
      <c r="CF111" s="23" t="str">
        <f t="shared" si="97"/>
        <v/>
      </c>
      <c r="CG111" s="23" t="str">
        <f t="shared" si="98"/>
        <v/>
      </c>
      <c r="CH111" s="23" t="str">
        <f t="shared" si="99"/>
        <v/>
      </c>
      <c r="CI111" s="23" t="str">
        <f t="shared" si="100"/>
        <v/>
      </c>
      <c r="CJ111" s="87"/>
      <c r="CO111" s="24">
        <f t="shared" si="104"/>
        <v>0</v>
      </c>
      <c r="CP111" s="24">
        <f t="shared" si="86"/>
        <v>0</v>
      </c>
      <c r="CQ111" s="24">
        <f t="shared" si="87"/>
        <v>0</v>
      </c>
      <c r="CR111" s="24">
        <f t="shared" si="106"/>
        <v>0</v>
      </c>
      <c r="CS111" s="24">
        <f t="shared" si="89"/>
        <v>0</v>
      </c>
      <c r="CT111" s="24">
        <f t="shared" si="89"/>
        <v>0</v>
      </c>
      <c r="CU111" s="24">
        <f t="shared" si="89"/>
        <v>0</v>
      </c>
      <c r="CV111" s="24">
        <f t="shared" si="89"/>
        <v>0</v>
      </c>
      <c r="CW111" s="24">
        <f t="shared" si="89"/>
        <v>0</v>
      </c>
      <c r="CX111" s="87"/>
    </row>
    <row r="112" spans="1:102" ht="15" customHeight="1" x14ac:dyDescent="0.25">
      <c r="A112" s="1424" t="s">
        <v>144</v>
      </c>
      <c r="B112" s="1425"/>
      <c r="C112" s="1426"/>
      <c r="D112" s="524">
        <f t="shared" si="101"/>
        <v>13</v>
      </c>
      <c r="E112" s="563">
        <f t="shared" si="107"/>
        <v>2</v>
      </c>
      <c r="F112" s="564">
        <f t="shared" si="108"/>
        <v>11</v>
      </c>
      <c r="G112" s="565"/>
      <c r="H112" s="599"/>
      <c r="I112" s="565"/>
      <c r="J112" s="597"/>
      <c r="K112" s="565"/>
      <c r="L112" s="566"/>
      <c r="M112" s="565"/>
      <c r="N112" s="566"/>
      <c r="O112" s="598"/>
      <c r="P112" s="566"/>
      <c r="Q112" s="547">
        <v>0</v>
      </c>
      <c r="R112" s="548">
        <v>0</v>
      </c>
      <c r="S112" s="547">
        <v>0</v>
      </c>
      <c r="T112" s="548">
        <v>0</v>
      </c>
      <c r="U112" s="547">
        <v>0</v>
      </c>
      <c r="V112" s="548">
        <v>0</v>
      </c>
      <c r="W112" s="547">
        <v>1</v>
      </c>
      <c r="X112" s="548">
        <v>2</v>
      </c>
      <c r="Y112" s="547">
        <v>0</v>
      </c>
      <c r="Z112" s="548">
        <v>1</v>
      </c>
      <c r="AA112" s="547">
        <v>0</v>
      </c>
      <c r="AB112" s="548">
        <v>3</v>
      </c>
      <c r="AC112" s="547">
        <v>0</v>
      </c>
      <c r="AD112" s="548">
        <v>4</v>
      </c>
      <c r="AE112" s="547">
        <v>0</v>
      </c>
      <c r="AF112" s="548">
        <v>1</v>
      </c>
      <c r="AG112" s="547">
        <v>0</v>
      </c>
      <c r="AH112" s="548">
        <v>0</v>
      </c>
      <c r="AI112" s="547">
        <v>1</v>
      </c>
      <c r="AJ112" s="548">
        <v>0</v>
      </c>
      <c r="AK112" s="547">
        <v>0</v>
      </c>
      <c r="AL112" s="548">
        <v>0</v>
      </c>
      <c r="AM112" s="547">
        <v>0</v>
      </c>
      <c r="AN112" s="549">
        <v>0</v>
      </c>
      <c r="AO112" s="550">
        <v>0</v>
      </c>
      <c r="AP112" s="559">
        <v>0</v>
      </c>
      <c r="AQ112" s="559">
        <v>0</v>
      </c>
      <c r="AR112" s="559">
        <v>0</v>
      </c>
      <c r="AS112" s="559">
        <v>0</v>
      </c>
      <c r="AT112" s="559">
        <v>0</v>
      </c>
      <c r="AU112" s="559">
        <v>0</v>
      </c>
      <c r="AV112" s="559">
        <v>0</v>
      </c>
      <c r="AW112" s="559">
        <v>0</v>
      </c>
      <c r="AX112" s="188"/>
      <c r="AY112" t="str">
        <f t="shared" si="92"/>
        <v/>
      </c>
      <c r="CA112" s="23" t="str">
        <f t="shared" si="109"/>
        <v/>
      </c>
      <c r="CB112" s="23" t="str">
        <f t="shared" si="93"/>
        <v/>
      </c>
      <c r="CC112" s="23" t="str">
        <f t="shared" si="94"/>
        <v/>
      </c>
      <c r="CD112" s="23" t="str">
        <f t="shared" si="95"/>
        <v/>
      </c>
      <c r="CE112" s="23" t="str">
        <f t="shared" si="96"/>
        <v/>
      </c>
      <c r="CF112" s="23" t="str">
        <f t="shared" si="97"/>
        <v/>
      </c>
      <c r="CG112" s="23" t="str">
        <f t="shared" si="98"/>
        <v/>
      </c>
      <c r="CH112" s="23" t="str">
        <f t="shared" si="99"/>
        <v/>
      </c>
      <c r="CI112" s="23" t="str">
        <f t="shared" si="100"/>
        <v/>
      </c>
      <c r="CJ112" s="87"/>
      <c r="CO112" s="24">
        <f t="shared" si="104"/>
        <v>0</v>
      </c>
      <c r="CP112" s="24">
        <f t="shared" si="86"/>
        <v>0</v>
      </c>
      <c r="CQ112" s="24">
        <f t="shared" si="87"/>
        <v>0</v>
      </c>
      <c r="CR112" s="24">
        <f t="shared" si="106"/>
        <v>0</v>
      </c>
      <c r="CS112" s="24">
        <f t="shared" si="89"/>
        <v>0</v>
      </c>
      <c r="CT112" s="24">
        <f t="shared" si="89"/>
        <v>0</v>
      </c>
      <c r="CU112" s="24">
        <f t="shared" si="89"/>
        <v>0</v>
      </c>
      <c r="CV112" s="24">
        <f t="shared" si="89"/>
        <v>0</v>
      </c>
      <c r="CW112" s="24">
        <f t="shared" si="89"/>
        <v>0</v>
      </c>
      <c r="CX112" s="87"/>
    </row>
    <row r="113" spans="1:102" ht="15" customHeight="1" x14ac:dyDescent="0.25">
      <c r="A113" s="1424" t="s">
        <v>145</v>
      </c>
      <c r="B113" s="1425"/>
      <c r="C113" s="1426"/>
      <c r="D113" s="524">
        <f t="shared" si="101"/>
        <v>0</v>
      </c>
      <c r="E113" s="563">
        <f t="shared" si="107"/>
        <v>0</v>
      </c>
      <c r="F113" s="564">
        <f t="shared" si="108"/>
        <v>0</v>
      </c>
      <c r="G113" s="590"/>
      <c r="H113" s="591"/>
      <c r="I113" s="590"/>
      <c r="J113" s="592"/>
      <c r="K113" s="590"/>
      <c r="L113" s="591"/>
      <c r="M113" s="590"/>
      <c r="N113" s="591"/>
      <c r="O113" s="593"/>
      <c r="P113" s="591"/>
      <c r="Q113" s="547"/>
      <c r="R113" s="548"/>
      <c r="S113" s="547"/>
      <c r="T113" s="548"/>
      <c r="U113" s="547"/>
      <c r="V113" s="548"/>
      <c r="W113" s="547"/>
      <c r="X113" s="548"/>
      <c r="Y113" s="547"/>
      <c r="Z113" s="548"/>
      <c r="AA113" s="593"/>
      <c r="AB113" s="591"/>
      <c r="AC113" s="593"/>
      <c r="AD113" s="591"/>
      <c r="AE113" s="593"/>
      <c r="AF113" s="591"/>
      <c r="AG113" s="593"/>
      <c r="AH113" s="591"/>
      <c r="AI113" s="593"/>
      <c r="AJ113" s="591"/>
      <c r="AK113" s="593"/>
      <c r="AL113" s="591"/>
      <c r="AM113" s="593"/>
      <c r="AN113" s="595"/>
      <c r="AO113" s="550"/>
      <c r="AP113" s="559"/>
      <c r="AQ113" s="559"/>
      <c r="AR113" s="596"/>
      <c r="AS113" s="559"/>
      <c r="AT113" s="559"/>
      <c r="AU113" s="559"/>
      <c r="AV113" s="559"/>
      <c r="AW113" s="559"/>
      <c r="AX113" s="188"/>
      <c r="AY113" t="str">
        <f t="shared" si="92"/>
        <v/>
      </c>
      <c r="CA113" s="23" t="str">
        <f t="shared" si="109"/>
        <v/>
      </c>
      <c r="CB113" s="23" t="str">
        <f t="shared" si="93"/>
        <v/>
      </c>
      <c r="CC113" s="23" t="str">
        <f t="shared" si="94"/>
        <v/>
      </c>
      <c r="CD113" s="87"/>
      <c r="CE113" s="23" t="str">
        <f t="shared" si="96"/>
        <v/>
      </c>
      <c r="CF113" s="23" t="str">
        <f t="shared" si="97"/>
        <v/>
      </c>
      <c r="CG113" s="23" t="str">
        <f t="shared" si="98"/>
        <v/>
      </c>
      <c r="CH113" s="23" t="str">
        <f t="shared" si="99"/>
        <v/>
      </c>
      <c r="CI113" s="23" t="str">
        <f t="shared" si="100"/>
        <v/>
      </c>
      <c r="CJ113" s="87"/>
      <c r="CO113" s="24">
        <f t="shared" si="104"/>
        <v>0</v>
      </c>
      <c r="CP113" s="24">
        <f t="shared" si="86"/>
        <v>0</v>
      </c>
      <c r="CQ113" s="24">
        <f t="shared" si="87"/>
        <v>0</v>
      </c>
      <c r="CR113" s="24">
        <f t="shared" si="106"/>
        <v>0</v>
      </c>
      <c r="CS113" s="24">
        <f t="shared" si="89"/>
        <v>0</v>
      </c>
      <c r="CT113" s="24">
        <f t="shared" si="89"/>
        <v>0</v>
      </c>
      <c r="CU113" s="24">
        <f t="shared" si="89"/>
        <v>0</v>
      </c>
      <c r="CV113" s="24">
        <f t="shared" si="89"/>
        <v>0</v>
      </c>
      <c r="CW113" s="24">
        <f t="shared" si="89"/>
        <v>0</v>
      </c>
      <c r="CX113" s="87"/>
    </row>
    <row r="114" spans="1:102" ht="15" customHeight="1" x14ac:dyDescent="0.25">
      <c r="A114" s="1424" t="s">
        <v>146</v>
      </c>
      <c r="B114" s="1425"/>
      <c r="C114" s="1426"/>
      <c r="D114" s="524">
        <f t="shared" si="101"/>
        <v>0</v>
      </c>
      <c r="E114" s="563">
        <f t="shared" si="107"/>
        <v>0</v>
      </c>
      <c r="F114" s="564">
        <f>SUM(R114+T114+V114+X114+Z114+AB114+AD114+AF114+AH114+AJ114+AL114+AN114)</f>
        <v>0</v>
      </c>
      <c r="G114" s="590"/>
      <c r="H114" s="591"/>
      <c r="I114" s="590"/>
      <c r="J114" s="592"/>
      <c r="K114" s="590"/>
      <c r="L114" s="591"/>
      <c r="M114" s="590"/>
      <c r="N114" s="591"/>
      <c r="O114" s="593"/>
      <c r="P114" s="591"/>
      <c r="Q114" s="547"/>
      <c r="R114" s="548"/>
      <c r="S114" s="547"/>
      <c r="T114" s="548"/>
      <c r="U114" s="547"/>
      <c r="V114" s="548"/>
      <c r="W114" s="547"/>
      <c r="X114" s="548"/>
      <c r="Y114" s="547"/>
      <c r="Z114" s="548"/>
      <c r="AA114" s="547"/>
      <c r="AB114" s="548"/>
      <c r="AC114" s="547"/>
      <c r="AD114" s="548"/>
      <c r="AE114" s="547"/>
      <c r="AF114" s="548"/>
      <c r="AG114" s="547"/>
      <c r="AH114" s="548"/>
      <c r="AI114" s="547"/>
      <c r="AJ114" s="548"/>
      <c r="AK114" s="547"/>
      <c r="AL114" s="548"/>
      <c r="AM114" s="547"/>
      <c r="AN114" s="549"/>
      <c r="AO114" s="550"/>
      <c r="AP114" s="559"/>
      <c r="AQ114" s="559"/>
      <c r="AR114" s="559"/>
      <c r="AS114" s="559"/>
      <c r="AT114" s="559"/>
      <c r="AU114" s="559"/>
      <c r="AV114" s="559"/>
      <c r="AW114" s="559"/>
      <c r="AX114" s="188"/>
      <c r="AY114" t="str">
        <f t="shared" si="92"/>
        <v/>
      </c>
      <c r="CA114" s="23" t="str">
        <f t="shared" si="109"/>
        <v/>
      </c>
      <c r="CB114" s="23" t="str">
        <f t="shared" si="93"/>
        <v/>
      </c>
      <c r="CC114" s="23" t="str">
        <f t="shared" si="94"/>
        <v/>
      </c>
      <c r="CD114" s="23" t="str">
        <f t="shared" si="95"/>
        <v/>
      </c>
      <c r="CE114" s="23" t="str">
        <f t="shared" si="96"/>
        <v/>
      </c>
      <c r="CF114" s="23" t="str">
        <f t="shared" si="97"/>
        <v/>
      </c>
      <c r="CG114" s="23" t="str">
        <f t="shared" si="98"/>
        <v/>
      </c>
      <c r="CH114" s="23" t="str">
        <f t="shared" si="99"/>
        <v/>
      </c>
      <c r="CI114" s="23" t="str">
        <f t="shared" si="100"/>
        <v/>
      </c>
      <c r="CJ114" s="87"/>
      <c r="CO114" s="24">
        <f t="shared" si="104"/>
        <v>0</v>
      </c>
      <c r="CP114" s="24">
        <f t="shared" si="86"/>
        <v>0</v>
      </c>
      <c r="CQ114" s="24">
        <f t="shared" si="87"/>
        <v>0</v>
      </c>
      <c r="CR114" s="24">
        <f t="shared" si="106"/>
        <v>0</v>
      </c>
      <c r="CS114" s="24">
        <f t="shared" si="89"/>
        <v>0</v>
      </c>
      <c r="CT114" s="24">
        <f t="shared" si="89"/>
        <v>0</v>
      </c>
      <c r="CU114" s="24">
        <f t="shared" si="89"/>
        <v>0</v>
      </c>
      <c r="CV114" s="24">
        <f t="shared" si="89"/>
        <v>0</v>
      </c>
      <c r="CW114" s="24">
        <f t="shared" si="89"/>
        <v>0</v>
      </c>
      <c r="CX114" s="87"/>
    </row>
    <row r="115" spans="1:102" ht="15" customHeight="1" x14ac:dyDescent="0.25">
      <c r="A115" s="1424" t="s">
        <v>147</v>
      </c>
      <c r="B115" s="1425"/>
      <c r="C115" s="1426"/>
      <c r="D115" s="524">
        <f t="shared" si="101"/>
        <v>0</v>
      </c>
      <c r="E115" s="563">
        <f t="shared" ref="E115:F116" si="110">SUM(G115+I115+K115+M115+O115+Q115+S115+U115+W115+Y115+AA115+AC115+AE115+AG115+AI115+AK115+AM115)</f>
        <v>0</v>
      </c>
      <c r="F115" s="564">
        <f t="shared" si="110"/>
        <v>0</v>
      </c>
      <c r="G115" s="600"/>
      <c r="H115" s="601"/>
      <c r="I115" s="558"/>
      <c r="J115" s="567"/>
      <c r="K115" s="558"/>
      <c r="L115" s="548"/>
      <c r="M115" s="558"/>
      <c r="N115" s="548"/>
      <c r="O115" s="547"/>
      <c r="P115" s="548"/>
      <c r="Q115" s="547"/>
      <c r="R115" s="548"/>
      <c r="S115" s="547"/>
      <c r="T115" s="548"/>
      <c r="U115" s="547"/>
      <c r="V115" s="548"/>
      <c r="W115" s="547"/>
      <c r="X115" s="548"/>
      <c r="Y115" s="547"/>
      <c r="Z115" s="548"/>
      <c r="AA115" s="547"/>
      <c r="AB115" s="548"/>
      <c r="AC115" s="547"/>
      <c r="AD115" s="548"/>
      <c r="AE115" s="547"/>
      <c r="AF115" s="548"/>
      <c r="AG115" s="547"/>
      <c r="AH115" s="548"/>
      <c r="AI115" s="547"/>
      <c r="AJ115" s="548"/>
      <c r="AK115" s="547"/>
      <c r="AL115" s="548"/>
      <c r="AM115" s="547"/>
      <c r="AN115" s="549"/>
      <c r="AO115" s="550"/>
      <c r="AP115" s="559"/>
      <c r="AQ115" s="559"/>
      <c r="AR115" s="559"/>
      <c r="AS115" s="559"/>
      <c r="AT115" s="559"/>
      <c r="AU115" s="559"/>
      <c r="AV115" s="559"/>
      <c r="AW115" s="559"/>
      <c r="AX115" s="188"/>
      <c r="AY115" t="str">
        <f t="shared" si="92"/>
        <v/>
      </c>
      <c r="CA115" s="23" t="str">
        <f t="shared" si="109"/>
        <v/>
      </c>
      <c r="CB115" s="23" t="str">
        <f t="shared" si="93"/>
        <v/>
      </c>
      <c r="CC115" s="23" t="str">
        <f t="shared" si="94"/>
        <v/>
      </c>
      <c r="CD115" s="23" t="str">
        <f t="shared" si="95"/>
        <v/>
      </c>
      <c r="CE115" s="23" t="str">
        <f t="shared" si="96"/>
        <v/>
      </c>
      <c r="CF115" s="23" t="str">
        <f t="shared" si="97"/>
        <v/>
      </c>
      <c r="CG115" s="23" t="str">
        <f t="shared" si="98"/>
        <v/>
      </c>
      <c r="CH115" s="23" t="str">
        <f t="shared" si="99"/>
        <v/>
      </c>
      <c r="CI115" s="23" t="str">
        <f t="shared" si="100"/>
        <v/>
      </c>
      <c r="CJ115" s="87"/>
      <c r="CO115" s="24">
        <f t="shared" si="104"/>
        <v>0</v>
      </c>
      <c r="CP115" s="24">
        <f t="shared" si="86"/>
        <v>0</v>
      </c>
      <c r="CQ115" s="24">
        <f t="shared" si="87"/>
        <v>0</v>
      </c>
      <c r="CR115" s="24">
        <f t="shared" si="106"/>
        <v>0</v>
      </c>
      <c r="CS115" s="24">
        <f t="shared" si="89"/>
        <v>0</v>
      </c>
      <c r="CT115" s="24">
        <f t="shared" si="89"/>
        <v>0</v>
      </c>
      <c r="CU115" s="24">
        <f t="shared" si="89"/>
        <v>0</v>
      </c>
      <c r="CV115" s="24">
        <f t="shared" si="89"/>
        <v>0</v>
      </c>
      <c r="CW115" s="24">
        <f t="shared" si="89"/>
        <v>0</v>
      </c>
      <c r="CX115" s="87"/>
    </row>
    <row r="116" spans="1:102" ht="15" customHeight="1" x14ac:dyDescent="0.25">
      <c r="A116" s="1424" t="s">
        <v>148</v>
      </c>
      <c r="B116" s="1425"/>
      <c r="C116" s="1426"/>
      <c r="D116" s="524">
        <f t="shared" si="101"/>
        <v>0</v>
      </c>
      <c r="E116" s="563">
        <f t="shared" si="110"/>
        <v>0</v>
      </c>
      <c r="F116" s="564">
        <f t="shared" si="110"/>
        <v>0</v>
      </c>
      <c r="G116" s="600"/>
      <c r="H116" s="601"/>
      <c r="I116" s="558"/>
      <c r="J116" s="567"/>
      <c r="K116" s="558"/>
      <c r="L116" s="548"/>
      <c r="M116" s="558"/>
      <c r="N116" s="548"/>
      <c r="O116" s="547"/>
      <c r="P116" s="548"/>
      <c r="Q116" s="547"/>
      <c r="R116" s="548"/>
      <c r="S116" s="547"/>
      <c r="T116" s="548"/>
      <c r="U116" s="547"/>
      <c r="V116" s="548"/>
      <c r="W116" s="547"/>
      <c r="X116" s="548"/>
      <c r="Y116" s="547"/>
      <c r="Z116" s="548"/>
      <c r="AA116" s="547"/>
      <c r="AB116" s="548"/>
      <c r="AC116" s="547"/>
      <c r="AD116" s="548"/>
      <c r="AE116" s="547"/>
      <c r="AF116" s="548"/>
      <c r="AG116" s="547"/>
      <c r="AH116" s="548"/>
      <c r="AI116" s="547"/>
      <c r="AJ116" s="548"/>
      <c r="AK116" s="547"/>
      <c r="AL116" s="548"/>
      <c r="AM116" s="547"/>
      <c r="AN116" s="549"/>
      <c r="AO116" s="550"/>
      <c r="AP116" s="559"/>
      <c r="AQ116" s="559"/>
      <c r="AR116" s="559"/>
      <c r="AS116" s="559"/>
      <c r="AT116" s="559"/>
      <c r="AU116" s="559"/>
      <c r="AV116" s="559"/>
      <c r="AW116" s="559"/>
      <c r="AX116" s="25"/>
      <c r="AY116" t="str">
        <f t="shared" si="92"/>
        <v/>
      </c>
      <c r="CA116" s="23" t="str">
        <f t="shared" si="109"/>
        <v/>
      </c>
      <c r="CB116" s="23" t="str">
        <f t="shared" si="93"/>
        <v/>
      </c>
      <c r="CC116" s="23" t="str">
        <f t="shared" si="94"/>
        <v/>
      </c>
      <c r="CD116" s="23" t="str">
        <f t="shared" si="95"/>
        <v/>
      </c>
      <c r="CE116" s="23" t="str">
        <f t="shared" si="96"/>
        <v/>
      </c>
      <c r="CF116" s="23" t="str">
        <f t="shared" si="97"/>
        <v/>
      </c>
      <c r="CG116" s="23" t="str">
        <f t="shared" si="98"/>
        <v/>
      </c>
      <c r="CH116" s="23" t="str">
        <f t="shared" si="99"/>
        <v/>
      </c>
      <c r="CI116" s="23" t="str">
        <f t="shared" si="100"/>
        <v/>
      </c>
      <c r="CJ116" s="23" t="str">
        <f t="shared" si="102"/>
        <v/>
      </c>
      <c r="CO116" s="24">
        <f t="shared" si="104"/>
        <v>0</v>
      </c>
      <c r="CP116" s="24">
        <f t="shared" si="86"/>
        <v>0</v>
      </c>
      <c r="CQ116" s="24">
        <f t="shared" si="87"/>
        <v>0</v>
      </c>
      <c r="CR116" s="24">
        <f t="shared" si="106"/>
        <v>0</v>
      </c>
      <c r="CS116" s="24">
        <f t="shared" si="89"/>
        <v>0</v>
      </c>
      <c r="CT116" s="24">
        <f t="shared" si="89"/>
        <v>0</v>
      </c>
      <c r="CU116" s="24">
        <f t="shared" si="89"/>
        <v>0</v>
      </c>
      <c r="CV116" s="24">
        <f t="shared" si="89"/>
        <v>0</v>
      </c>
      <c r="CW116" s="24">
        <f t="shared" si="89"/>
        <v>0</v>
      </c>
      <c r="CX116" s="24">
        <f>IF(AND($D116&gt;0,AX116=""),1,IF(AX116&gt;$D116,1,0))</f>
        <v>0</v>
      </c>
    </row>
    <row r="117" spans="1:102" ht="15" customHeight="1" x14ac:dyDescent="0.25">
      <c r="A117" s="1424" t="s">
        <v>149</v>
      </c>
      <c r="B117" s="1425"/>
      <c r="C117" s="1426"/>
      <c r="D117" s="524">
        <f t="shared" si="101"/>
        <v>0</v>
      </c>
      <c r="E117" s="563">
        <f>SUM(G117+I117+K117+M117+O117+Q117+S117+U117+W117+Y117+AA117+AC117+AE117+AG117+AI117+AK117+AM117)</f>
        <v>0</v>
      </c>
      <c r="F117" s="564">
        <f>SUM(H117+J117+L117+N117+P117+R117+T117+V117+X117+Z117+AB117+AD117+AF117+AH117+AJ117+AL117+AN117)</f>
        <v>0</v>
      </c>
      <c r="G117" s="600"/>
      <c r="H117" s="601"/>
      <c r="I117" s="558"/>
      <c r="J117" s="567"/>
      <c r="K117" s="558"/>
      <c r="L117" s="548"/>
      <c r="M117" s="558"/>
      <c r="N117" s="548"/>
      <c r="O117" s="547"/>
      <c r="P117" s="548"/>
      <c r="Q117" s="547"/>
      <c r="R117" s="548"/>
      <c r="S117" s="547"/>
      <c r="T117" s="548"/>
      <c r="U117" s="547"/>
      <c r="V117" s="548"/>
      <c r="W117" s="547"/>
      <c r="X117" s="548"/>
      <c r="Y117" s="547"/>
      <c r="Z117" s="548"/>
      <c r="AA117" s="547"/>
      <c r="AB117" s="548"/>
      <c r="AC117" s="547"/>
      <c r="AD117" s="548"/>
      <c r="AE117" s="547"/>
      <c r="AF117" s="548"/>
      <c r="AG117" s="547"/>
      <c r="AH117" s="548"/>
      <c r="AI117" s="547"/>
      <c r="AJ117" s="548"/>
      <c r="AK117" s="547"/>
      <c r="AL117" s="548"/>
      <c r="AM117" s="547"/>
      <c r="AN117" s="549"/>
      <c r="AO117" s="550"/>
      <c r="AP117" s="559"/>
      <c r="AQ117" s="559"/>
      <c r="AR117" s="559"/>
      <c r="AS117" s="559"/>
      <c r="AT117" s="559"/>
      <c r="AU117" s="559"/>
      <c r="AV117" s="559"/>
      <c r="AW117" s="559"/>
      <c r="AX117" s="188"/>
      <c r="AY117" t="str">
        <f t="shared" si="92"/>
        <v/>
      </c>
      <c r="CA117" s="23" t="str">
        <f t="shared" si="109"/>
        <v/>
      </c>
      <c r="CB117" s="23" t="str">
        <f t="shared" si="93"/>
        <v/>
      </c>
      <c r="CC117" s="23" t="str">
        <f t="shared" si="94"/>
        <v/>
      </c>
      <c r="CD117" s="23" t="str">
        <f t="shared" si="95"/>
        <v/>
      </c>
      <c r="CE117" s="23" t="str">
        <f t="shared" si="96"/>
        <v/>
      </c>
      <c r="CF117" s="23" t="str">
        <f t="shared" si="97"/>
        <v/>
      </c>
      <c r="CG117" s="23" t="str">
        <f t="shared" si="98"/>
        <v/>
      </c>
      <c r="CH117" s="23" t="str">
        <f t="shared" si="99"/>
        <v/>
      </c>
      <c r="CI117" s="23" t="str">
        <f t="shared" si="100"/>
        <v/>
      </c>
      <c r="CJ117" s="87"/>
      <c r="CO117" s="24">
        <f t="shared" si="104"/>
        <v>0</v>
      </c>
      <c r="CP117" s="24">
        <f t="shared" si="86"/>
        <v>0</v>
      </c>
      <c r="CQ117" s="24">
        <f t="shared" si="87"/>
        <v>0</v>
      </c>
      <c r="CR117" s="24">
        <f t="shared" si="106"/>
        <v>0</v>
      </c>
      <c r="CS117" s="24">
        <f t="shared" si="89"/>
        <v>0</v>
      </c>
      <c r="CT117" s="24">
        <f t="shared" si="89"/>
        <v>0</v>
      </c>
      <c r="CU117" s="24">
        <f t="shared" si="89"/>
        <v>0</v>
      </c>
      <c r="CV117" s="24">
        <f t="shared" si="89"/>
        <v>0</v>
      </c>
      <c r="CW117" s="24">
        <f t="shared" si="89"/>
        <v>0</v>
      </c>
      <c r="CX117" s="87"/>
    </row>
    <row r="118" spans="1:102" ht="15" customHeight="1" x14ac:dyDescent="0.25">
      <c r="A118" s="1424" t="s">
        <v>150</v>
      </c>
      <c r="B118" s="1425"/>
      <c r="C118" s="1426"/>
      <c r="D118" s="524">
        <f t="shared" si="101"/>
        <v>0</v>
      </c>
      <c r="E118" s="563">
        <f>SUM(S118+U118+W118+Y118+AA118+AC118+AE118+AG118+AI118+AK118+AM118)</f>
        <v>0</v>
      </c>
      <c r="F118" s="564">
        <f>SUM(T118+V118+X118+Z118+AB118+AD118+AF118+AH118+AJ118+AL118+AN118)</f>
        <v>0</v>
      </c>
      <c r="G118" s="565"/>
      <c r="H118" s="566"/>
      <c r="I118" s="565"/>
      <c r="J118" s="597"/>
      <c r="K118" s="565"/>
      <c r="L118" s="566"/>
      <c r="M118" s="565"/>
      <c r="N118" s="566"/>
      <c r="O118" s="598"/>
      <c r="P118" s="566"/>
      <c r="Q118" s="598"/>
      <c r="R118" s="566"/>
      <c r="S118" s="547"/>
      <c r="T118" s="548"/>
      <c r="U118" s="547"/>
      <c r="V118" s="548"/>
      <c r="W118" s="547"/>
      <c r="X118" s="548"/>
      <c r="Y118" s="547"/>
      <c r="Z118" s="548"/>
      <c r="AA118" s="547"/>
      <c r="AB118" s="548"/>
      <c r="AC118" s="547"/>
      <c r="AD118" s="548"/>
      <c r="AE118" s="547"/>
      <c r="AF118" s="548"/>
      <c r="AG118" s="547"/>
      <c r="AH118" s="548"/>
      <c r="AI118" s="547"/>
      <c r="AJ118" s="548"/>
      <c r="AK118" s="547"/>
      <c r="AL118" s="548"/>
      <c r="AM118" s="547"/>
      <c r="AN118" s="549"/>
      <c r="AO118" s="550"/>
      <c r="AP118" s="559"/>
      <c r="AQ118" s="559"/>
      <c r="AR118" s="559"/>
      <c r="AS118" s="559"/>
      <c r="AT118" s="559"/>
      <c r="AU118" s="559"/>
      <c r="AV118" s="559"/>
      <c r="AW118" s="559"/>
      <c r="AX118" s="188"/>
      <c r="AY118" t="str">
        <f t="shared" si="92"/>
        <v/>
      </c>
      <c r="CA118" s="23" t="str">
        <f t="shared" si="109"/>
        <v/>
      </c>
      <c r="CB118" s="23" t="str">
        <f t="shared" si="93"/>
        <v/>
      </c>
      <c r="CC118" s="23" t="str">
        <f t="shared" si="94"/>
        <v/>
      </c>
      <c r="CD118" s="23" t="str">
        <f t="shared" si="95"/>
        <v/>
      </c>
      <c r="CE118" s="23" t="str">
        <f t="shared" si="96"/>
        <v/>
      </c>
      <c r="CF118" s="23" t="str">
        <f t="shared" si="97"/>
        <v/>
      </c>
      <c r="CG118" s="23" t="str">
        <f t="shared" si="98"/>
        <v/>
      </c>
      <c r="CH118" s="23" t="str">
        <f t="shared" si="99"/>
        <v/>
      </c>
      <c r="CI118" s="23" t="str">
        <f t="shared" si="100"/>
        <v/>
      </c>
      <c r="CJ118" s="87"/>
      <c r="CO118" s="24">
        <f t="shared" si="104"/>
        <v>0</v>
      </c>
      <c r="CP118" s="24">
        <f t="shared" si="86"/>
        <v>0</v>
      </c>
      <c r="CQ118" s="24">
        <f t="shared" si="87"/>
        <v>0</v>
      </c>
      <c r="CR118" s="24">
        <f t="shared" si="106"/>
        <v>0</v>
      </c>
      <c r="CS118" s="24">
        <f t="shared" si="89"/>
        <v>0</v>
      </c>
      <c r="CT118" s="24">
        <f t="shared" si="89"/>
        <v>0</v>
      </c>
      <c r="CU118" s="24">
        <f t="shared" si="89"/>
        <v>0</v>
      </c>
      <c r="CV118" s="24">
        <f t="shared" si="89"/>
        <v>0</v>
      </c>
      <c r="CW118" s="24">
        <f t="shared" si="89"/>
        <v>0</v>
      </c>
      <c r="CX118" s="87"/>
    </row>
    <row r="119" spans="1:102" ht="15" customHeight="1" x14ac:dyDescent="0.25">
      <c r="A119" s="1424" t="s">
        <v>151</v>
      </c>
      <c r="B119" s="1425"/>
      <c r="C119" s="1426"/>
      <c r="D119" s="524">
        <f t="shared" si="101"/>
        <v>44</v>
      </c>
      <c r="E119" s="563">
        <f>SUM(K119+M119+O119+Q119+S119+U119+W119+Y119+AA119+AC119+AE119+AG119+AI119+AK119+AM119)</f>
        <v>8</v>
      </c>
      <c r="F119" s="564">
        <f>SUM(L119+N119+P119+R119+T119+V119+X119+Z119+AB119+AD119+AF119+AH119+AJ119+AL119+AN119)</f>
        <v>36</v>
      </c>
      <c r="G119" s="590"/>
      <c r="H119" s="591"/>
      <c r="I119" s="590"/>
      <c r="J119" s="592"/>
      <c r="K119" s="558"/>
      <c r="L119" s="548"/>
      <c r="M119" s="558"/>
      <c r="N119" s="548"/>
      <c r="O119" s="547"/>
      <c r="P119" s="548"/>
      <c r="Q119" s="547"/>
      <c r="R119" s="548"/>
      <c r="S119" s="547">
        <v>0</v>
      </c>
      <c r="T119" s="548">
        <v>0</v>
      </c>
      <c r="U119" s="547">
        <v>0</v>
      </c>
      <c r="V119" s="548">
        <v>0</v>
      </c>
      <c r="W119" s="547">
        <v>0</v>
      </c>
      <c r="X119" s="548">
        <v>0</v>
      </c>
      <c r="Y119" s="547">
        <v>0</v>
      </c>
      <c r="Z119" s="548">
        <v>0</v>
      </c>
      <c r="AA119" s="547">
        <v>0</v>
      </c>
      <c r="AB119" s="548">
        <v>0</v>
      </c>
      <c r="AC119" s="547">
        <v>0</v>
      </c>
      <c r="AD119" s="548">
        <v>6</v>
      </c>
      <c r="AE119" s="547">
        <v>7</v>
      </c>
      <c r="AF119" s="548">
        <v>16</v>
      </c>
      <c r="AG119" s="547">
        <v>0</v>
      </c>
      <c r="AH119" s="548">
        <v>0</v>
      </c>
      <c r="AI119" s="547">
        <v>0</v>
      </c>
      <c r="AJ119" s="548">
        <v>0</v>
      </c>
      <c r="AK119" s="547">
        <v>0</v>
      </c>
      <c r="AL119" s="548">
        <v>14</v>
      </c>
      <c r="AM119" s="547">
        <v>1</v>
      </c>
      <c r="AN119" s="549">
        <v>0</v>
      </c>
      <c r="AO119" s="550">
        <v>0</v>
      </c>
      <c r="AP119" s="559">
        <v>0</v>
      </c>
      <c r="AQ119" s="559">
        <v>0</v>
      </c>
      <c r="AR119" s="559">
        <v>0</v>
      </c>
      <c r="AS119" s="559">
        <v>0</v>
      </c>
      <c r="AT119" s="559">
        <v>0</v>
      </c>
      <c r="AU119" s="559">
        <v>0</v>
      </c>
      <c r="AV119" s="559">
        <v>0</v>
      </c>
      <c r="AW119" s="559">
        <v>0</v>
      </c>
      <c r="AX119" s="188"/>
      <c r="AY119" t="str">
        <f t="shared" si="92"/>
        <v/>
      </c>
      <c r="CA119" s="23" t="str">
        <f t="shared" si="109"/>
        <v/>
      </c>
      <c r="CB119" s="23" t="str">
        <f t="shared" si="93"/>
        <v/>
      </c>
      <c r="CC119" s="23" t="str">
        <f t="shared" si="94"/>
        <v/>
      </c>
      <c r="CD119" s="23" t="str">
        <f t="shared" si="95"/>
        <v/>
      </c>
      <c r="CE119" s="23" t="str">
        <f t="shared" si="96"/>
        <v/>
      </c>
      <c r="CF119" s="23" t="str">
        <f t="shared" si="97"/>
        <v/>
      </c>
      <c r="CG119" s="23" t="str">
        <f t="shared" si="98"/>
        <v/>
      </c>
      <c r="CH119" s="23" t="str">
        <f t="shared" si="99"/>
        <v/>
      </c>
      <c r="CI119" s="23" t="str">
        <f t="shared" si="100"/>
        <v/>
      </c>
      <c r="CJ119" s="87"/>
      <c r="CO119" s="24">
        <f t="shared" si="104"/>
        <v>0</v>
      </c>
      <c r="CP119" s="24">
        <f t="shared" si="86"/>
        <v>0</v>
      </c>
      <c r="CQ119" s="24">
        <f t="shared" si="87"/>
        <v>0</v>
      </c>
      <c r="CR119" s="24">
        <f t="shared" si="106"/>
        <v>0</v>
      </c>
      <c r="CS119" s="24">
        <f t="shared" si="89"/>
        <v>0</v>
      </c>
      <c r="CT119" s="24">
        <f t="shared" si="89"/>
        <v>0</v>
      </c>
      <c r="CU119" s="24">
        <f t="shared" si="89"/>
        <v>0</v>
      </c>
      <c r="CV119" s="24">
        <f t="shared" si="89"/>
        <v>0</v>
      </c>
      <c r="CW119" s="24">
        <f t="shared" si="89"/>
        <v>0</v>
      </c>
      <c r="CX119" s="87"/>
    </row>
    <row r="120" spans="1:102" ht="15" customHeight="1" x14ac:dyDescent="0.25">
      <c r="A120" s="1276" t="s">
        <v>152</v>
      </c>
      <c r="B120" s="1277"/>
      <c r="C120" s="1278"/>
      <c r="D120" s="524">
        <f t="shared" si="101"/>
        <v>7</v>
      </c>
      <c r="E120" s="563">
        <f>SUM(G120+I120+K120+M120+O120+Q120+S120+U120+W120+Y120+AA120+AC120+AE120+AG120+AI120+AK120+AM120)</f>
        <v>2</v>
      </c>
      <c r="F120" s="564">
        <f>SUM(H120+J120+L120+N120+P120+R120+T120+V120+X120+Z120+AB120+AD120+AF120+AH120+AJ120+AL120+AN120)</f>
        <v>5</v>
      </c>
      <c r="G120" s="558"/>
      <c r="H120" s="548"/>
      <c r="I120" s="558"/>
      <c r="J120" s="567"/>
      <c r="K120" s="558"/>
      <c r="L120" s="548"/>
      <c r="M120" s="558"/>
      <c r="N120" s="548"/>
      <c r="O120" s="547"/>
      <c r="P120" s="548"/>
      <c r="Q120" s="547"/>
      <c r="R120" s="548"/>
      <c r="S120" s="547">
        <v>0</v>
      </c>
      <c r="T120" s="548">
        <v>0</v>
      </c>
      <c r="U120" s="547">
        <v>0</v>
      </c>
      <c r="V120" s="548">
        <v>0</v>
      </c>
      <c r="W120" s="547">
        <v>0</v>
      </c>
      <c r="X120" s="548">
        <v>1</v>
      </c>
      <c r="Y120" s="547">
        <v>0</v>
      </c>
      <c r="Z120" s="548">
        <v>0</v>
      </c>
      <c r="AA120" s="547">
        <v>0</v>
      </c>
      <c r="AB120" s="548">
        <v>2</v>
      </c>
      <c r="AC120" s="547">
        <v>0</v>
      </c>
      <c r="AD120" s="548">
        <v>0</v>
      </c>
      <c r="AE120" s="547">
        <v>1</v>
      </c>
      <c r="AF120" s="548">
        <v>1</v>
      </c>
      <c r="AG120" s="547">
        <v>1</v>
      </c>
      <c r="AH120" s="548">
        <v>1</v>
      </c>
      <c r="AI120" s="547">
        <v>0</v>
      </c>
      <c r="AJ120" s="548">
        <v>0</v>
      </c>
      <c r="AK120" s="547">
        <v>0</v>
      </c>
      <c r="AL120" s="548">
        <v>0</v>
      </c>
      <c r="AM120" s="547">
        <v>0</v>
      </c>
      <c r="AN120" s="549">
        <v>0</v>
      </c>
      <c r="AO120" s="550">
        <v>0</v>
      </c>
      <c r="AP120" s="559">
        <v>0</v>
      </c>
      <c r="AQ120" s="559">
        <v>0</v>
      </c>
      <c r="AR120" s="559">
        <v>0</v>
      </c>
      <c r="AS120" s="559">
        <v>0</v>
      </c>
      <c r="AT120" s="559">
        <v>0</v>
      </c>
      <c r="AU120" s="559">
        <v>0</v>
      </c>
      <c r="AV120" s="559">
        <v>0</v>
      </c>
      <c r="AW120" s="559">
        <v>0</v>
      </c>
      <c r="AX120" s="188"/>
      <c r="AY120" t="str">
        <f t="shared" si="92"/>
        <v/>
      </c>
      <c r="CA120" s="23" t="str">
        <f t="shared" si="109"/>
        <v/>
      </c>
      <c r="CB120" s="23" t="str">
        <f t="shared" si="93"/>
        <v/>
      </c>
      <c r="CC120" s="23" t="str">
        <f t="shared" si="94"/>
        <v/>
      </c>
      <c r="CD120" s="23" t="str">
        <f t="shared" si="95"/>
        <v/>
      </c>
      <c r="CE120" s="23" t="str">
        <f t="shared" si="96"/>
        <v/>
      </c>
      <c r="CF120" s="23" t="str">
        <f t="shared" si="97"/>
        <v/>
      </c>
      <c r="CG120" s="23" t="str">
        <f t="shared" si="98"/>
        <v/>
      </c>
      <c r="CH120" s="23" t="str">
        <f t="shared" si="99"/>
        <v/>
      </c>
      <c r="CI120" s="23" t="str">
        <f t="shared" si="100"/>
        <v/>
      </c>
      <c r="CJ120" s="87"/>
      <c r="CO120" s="24">
        <f t="shared" si="104"/>
        <v>0</v>
      </c>
      <c r="CP120" s="24">
        <f t="shared" si="86"/>
        <v>0</v>
      </c>
      <c r="CQ120" s="24">
        <f t="shared" si="87"/>
        <v>0</v>
      </c>
      <c r="CR120" s="24">
        <f t="shared" si="106"/>
        <v>0</v>
      </c>
      <c r="CS120" s="24">
        <f t="shared" si="89"/>
        <v>0</v>
      </c>
      <c r="CT120" s="24">
        <f t="shared" si="89"/>
        <v>0</v>
      </c>
      <c r="CU120" s="24">
        <f t="shared" si="89"/>
        <v>0</v>
      </c>
      <c r="CV120" s="24">
        <f t="shared" si="89"/>
        <v>0</v>
      </c>
      <c r="CW120" s="24">
        <f t="shared" si="89"/>
        <v>0</v>
      </c>
      <c r="CX120" s="87"/>
    </row>
    <row r="121" spans="1:102" ht="15" customHeight="1" x14ac:dyDescent="0.25">
      <c r="A121" s="1279" t="s">
        <v>153</v>
      </c>
      <c r="B121" s="1280"/>
      <c r="C121" s="1281"/>
      <c r="D121" s="524">
        <f t="shared" si="101"/>
        <v>41</v>
      </c>
      <c r="E121" s="563">
        <f>SUM(Q121+S121+U121+W121+Y121+AA121+AC121+AE121+AG121+AI121+AK121+AM121)</f>
        <v>20</v>
      </c>
      <c r="F121" s="564">
        <f>SUM(R121+T121+V121+X121+Z121+AB121+AD121+AF121+AH121+AJ121+AL121+AN121)</f>
        <v>21</v>
      </c>
      <c r="G121" s="590"/>
      <c r="H121" s="591"/>
      <c r="I121" s="590"/>
      <c r="J121" s="592"/>
      <c r="K121" s="590"/>
      <c r="L121" s="591"/>
      <c r="M121" s="590"/>
      <c r="N121" s="591"/>
      <c r="O121" s="593"/>
      <c r="P121" s="591"/>
      <c r="Q121" s="547"/>
      <c r="R121" s="548"/>
      <c r="S121" s="547">
        <v>0</v>
      </c>
      <c r="T121" s="548">
        <v>0</v>
      </c>
      <c r="U121" s="547">
        <v>0</v>
      </c>
      <c r="V121" s="548">
        <v>0</v>
      </c>
      <c r="W121" s="547">
        <v>0</v>
      </c>
      <c r="X121" s="548">
        <v>0</v>
      </c>
      <c r="Y121" s="547">
        <v>0</v>
      </c>
      <c r="Z121" s="548">
        <v>0</v>
      </c>
      <c r="AA121" s="547">
        <v>0</v>
      </c>
      <c r="AB121" s="548">
        <v>0</v>
      </c>
      <c r="AC121" s="547">
        <v>0</v>
      </c>
      <c r="AD121" s="548">
        <v>1</v>
      </c>
      <c r="AE121" s="547">
        <v>0</v>
      </c>
      <c r="AF121" s="548">
        <v>0</v>
      </c>
      <c r="AG121" s="547">
        <v>2</v>
      </c>
      <c r="AH121" s="548">
        <v>2</v>
      </c>
      <c r="AI121" s="547">
        <v>4</v>
      </c>
      <c r="AJ121" s="548">
        <v>4</v>
      </c>
      <c r="AK121" s="547">
        <v>8</v>
      </c>
      <c r="AL121" s="548">
        <v>8</v>
      </c>
      <c r="AM121" s="547">
        <v>6</v>
      </c>
      <c r="AN121" s="549">
        <v>6</v>
      </c>
      <c r="AO121" s="594"/>
      <c r="AP121" s="559">
        <v>1</v>
      </c>
      <c r="AQ121" s="559">
        <v>0</v>
      </c>
      <c r="AR121" s="602">
        <v>0</v>
      </c>
      <c r="AS121" s="559">
        <v>0</v>
      </c>
      <c r="AT121" s="559">
        <v>6</v>
      </c>
      <c r="AU121" s="559">
        <v>0</v>
      </c>
      <c r="AV121" s="559">
        <v>0</v>
      </c>
      <c r="AW121" s="559">
        <v>0</v>
      </c>
      <c r="AX121" s="25">
        <v>0</v>
      </c>
      <c r="AY121" t="str">
        <f t="shared" si="92"/>
        <v/>
      </c>
      <c r="CA121" s="87"/>
      <c r="CB121" s="23" t="str">
        <f t="shared" si="93"/>
        <v/>
      </c>
      <c r="CC121" s="23" t="str">
        <f t="shared" si="94"/>
        <v/>
      </c>
      <c r="CD121" s="23" t="str">
        <f t="shared" si="95"/>
        <v/>
      </c>
      <c r="CE121" s="23" t="str">
        <f t="shared" si="96"/>
        <v/>
      </c>
      <c r="CF121" s="23" t="str">
        <f t="shared" si="97"/>
        <v/>
      </c>
      <c r="CG121" s="23" t="str">
        <f t="shared" si="98"/>
        <v/>
      </c>
      <c r="CH121" s="23" t="str">
        <f t="shared" si="99"/>
        <v/>
      </c>
      <c r="CI121" s="23" t="str">
        <f t="shared" si="100"/>
        <v/>
      </c>
      <c r="CJ121" s="23" t="str">
        <f t="shared" si="102"/>
        <v/>
      </c>
      <c r="CO121" s="209"/>
      <c r="CP121" s="24">
        <f t="shared" si="86"/>
        <v>0</v>
      </c>
      <c r="CQ121" s="24">
        <f t="shared" si="87"/>
        <v>0</v>
      </c>
      <c r="CR121" s="24">
        <f t="shared" si="106"/>
        <v>0</v>
      </c>
      <c r="CS121" s="24">
        <f t="shared" si="89"/>
        <v>0</v>
      </c>
      <c r="CT121" s="24">
        <f t="shared" si="89"/>
        <v>0</v>
      </c>
      <c r="CU121" s="24">
        <f t="shared" si="89"/>
        <v>0</v>
      </c>
      <c r="CV121" s="24">
        <f t="shared" si="89"/>
        <v>0</v>
      </c>
      <c r="CW121" s="24">
        <f t="shared" si="89"/>
        <v>0</v>
      </c>
      <c r="CX121" s="24">
        <f t="shared" si="89"/>
        <v>0</v>
      </c>
    </row>
    <row r="122" spans="1:102" ht="15" customHeight="1" x14ac:dyDescent="0.25">
      <c r="A122" s="1279" t="s">
        <v>154</v>
      </c>
      <c r="B122" s="1280"/>
      <c r="C122" s="1281"/>
      <c r="D122" s="524">
        <f t="shared" si="101"/>
        <v>0</v>
      </c>
      <c r="E122" s="563">
        <f>SUM(Y122+AA122+AC122+AE122+AG122+AI122+AK122+AM122)</f>
        <v>0</v>
      </c>
      <c r="F122" s="564">
        <f>SUM(Z122+AB122+AD122+AF122+AH122+AJ122+AL122+AN122)</f>
        <v>0</v>
      </c>
      <c r="G122" s="590"/>
      <c r="H122" s="591"/>
      <c r="I122" s="590"/>
      <c r="J122" s="592"/>
      <c r="K122" s="590"/>
      <c r="L122" s="591"/>
      <c r="M122" s="590"/>
      <c r="N122" s="591"/>
      <c r="O122" s="593"/>
      <c r="P122" s="591"/>
      <c r="Q122" s="593"/>
      <c r="R122" s="591"/>
      <c r="S122" s="593"/>
      <c r="T122" s="591"/>
      <c r="U122" s="593"/>
      <c r="V122" s="591"/>
      <c r="W122" s="593"/>
      <c r="X122" s="591"/>
      <c r="Y122" s="547"/>
      <c r="Z122" s="548"/>
      <c r="AA122" s="547"/>
      <c r="AB122" s="548"/>
      <c r="AC122" s="547"/>
      <c r="AD122" s="548"/>
      <c r="AE122" s="547"/>
      <c r="AF122" s="548"/>
      <c r="AG122" s="547"/>
      <c r="AH122" s="548"/>
      <c r="AI122" s="547"/>
      <c r="AJ122" s="548"/>
      <c r="AK122" s="547"/>
      <c r="AL122" s="548"/>
      <c r="AM122" s="547"/>
      <c r="AN122" s="549"/>
      <c r="AO122" s="594"/>
      <c r="AP122" s="559"/>
      <c r="AQ122" s="559"/>
      <c r="AR122" s="602"/>
      <c r="AS122" s="559"/>
      <c r="AT122" s="559"/>
      <c r="AU122" s="559"/>
      <c r="AV122" s="559"/>
      <c r="AW122" s="559"/>
      <c r="AX122" s="25"/>
      <c r="AY122" t="str">
        <f t="shared" si="92"/>
        <v/>
      </c>
      <c r="CA122" s="87"/>
      <c r="CB122" s="23" t="str">
        <f t="shared" si="93"/>
        <v/>
      </c>
      <c r="CC122" s="23" t="str">
        <f t="shared" si="94"/>
        <v/>
      </c>
      <c r="CD122" s="23" t="str">
        <f t="shared" si="95"/>
        <v/>
      </c>
      <c r="CE122" s="23" t="str">
        <f t="shared" si="96"/>
        <v/>
      </c>
      <c r="CF122" s="23" t="str">
        <f t="shared" si="97"/>
        <v/>
      </c>
      <c r="CG122" s="23" t="str">
        <f t="shared" si="98"/>
        <v/>
      </c>
      <c r="CH122" s="23" t="str">
        <f t="shared" si="99"/>
        <v/>
      </c>
      <c r="CI122" s="23" t="str">
        <f t="shared" si="100"/>
        <v/>
      </c>
      <c r="CJ122" s="23" t="str">
        <f t="shared" si="102"/>
        <v/>
      </c>
      <c r="CO122" s="209"/>
      <c r="CP122" s="24">
        <f t="shared" si="86"/>
        <v>0</v>
      </c>
      <c r="CQ122" s="24">
        <f t="shared" si="87"/>
        <v>0</v>
      </c>
      <c r="CR122" s="24">
        <f t="shared" si="106"/>
        <v>0</v>
      </c>
      <c r="CS122" s="24">
        <f t="shared" si="89"/>
        <v>0</v>
      </c>
      <c r="CT122" s="24">
        <f t="shared" si="89"/>
        <v>0</v>
      </c>
      <c r="CU122" s="24">
        <f t="shared" si="89"/>
        <v>0</v>
      </c>
      <c r="CV122" s="24">
        <f t="shared" si="89"/>
        <v>0</v>
      </c>
      <c r="CW122" s="24">
        <f t="shared" si="89"/>
        <v>0</v>
      </c>
      <c r="CX122" s="24">
        <f t="shared" si="89"/>
        <v>0</v>
      </c>
    </row>
    <row r="123" spans="1:102" ht="15" customHeight="1" x14ac:dyDescent="0.25">
      <c r="A123" s="1276" t="s">
        <v>155</v>
      </c>
      <c r="B123" s="1277"/>
      <c r="C123" s="1278"/>
      <c r="D123" s="524">
        <f t="shared" si="101"/>
        <v>8</v>
      </c>
      <c r="E123" s="563">
        <f t="shared" ref="E123:F127" si="111">SUM(Y123+AA123+AC123+AE123+AG123+AI123+AK123+AM123)</f>
        <v>1</v>
      </c>
      <c r="F123" s="564">
        <f t="shared" si="111"/>
        <v>7</v>
      </c>
      <c r="G123" s="590"/>
      <c r="H123" s="591"/>
      <c r="I123" s="590"/>
      <c r="J123" s="592"/>
      <c r="K123" s="590"/>
      <c r="L123" s="591"/>
      <c r="M123" s="590"/>
      <c r="N123" s="591"/>
      <c r="O123" s="593"/>
      <c r="P123" s="591"/>
      <c r="Q123" s="593"/>
      <c r="R123" s="591"/>
      <c r="S123" s="593"/>
      <c r="T123" s="591"/>
      <c r="U123" s="593"/>
      <c r="V123" s="591"/>
      <c r="W123" s="593"/>
      <c r="X123" s="591"/>
      <c r="Y123" s="547">
        <v>0</v>
      </c>
      <c r="Z123" s="548">
        <v>0</v>
      </c>
      <c r="AA123" s="547">
        <v>0</v>
      </c>
      <c r="AB123" s="548">
        <v>0</v>
      </c>
      <c r="AC123" s="547">
        <v>0</v>
      </c>
      <c r="AD123" s="548">
        <v>1</v>
      </c>
      <c r="AE123" s="547">
        <v>1</v>
      </c>
      <c r="AF123" s="548">
        <v>0</v>
      </c>
      <c r="AG123" s="547">
        <v>0</v>
      </c>
      <c r="AH123" s="548">
        <v>3</v>
      </c>
      <c r="AI123" s="547">
        <v>0</v>
      </c>
      <c r="AJ123" s="548">
        <v>2</v>
      </c>
      <c r="AK123" s="547">
        <v>0</v>
      </c>
      <c r="AL123" s="548">
        <v>1</v>
      </c>
      <c r="AM123" s="547">
        <v>0</v>
      </c>
      <c r="AN123" s="549">
        <v>0</v>
      </c>
      <c r="AO123" s="594"/>
      <c r="AP123" s="559">
        <v>0</v>
      </c>
      <c r="AQ123" s="559">
        <v>0</v>
      </c>
      <c r="AR123" s="559">
        <v>0</v>
      </c>
      <c r="AS123" s="559">
        <v>0</v>
      </c>
      <c r="AT123" s="559">
        <v>0</v>
      </c>
      <c r="AU123" s="559">
        <v>0</v>
      </c>
      <c r="AV123" s="559">
        <v>0</v>
      </c>
      <c r="AW123" s="559">
        <v>0</v>
      </c>
      <c r="AX123" s="25">
        <v>0</v>
      </c>
      <c r="AY123" t="str">
        <f t="shared" si="92"/>
        <v/>
      </c>
      <c r="CA123" s="87"/>
      <c r="CB123" s="23" t="str">
        <f t="shared" si="93"/>
        <v/>
      </c>
      <c r="CC123" s="23" t="str">
        <f t="shared" si="94"/>
        <v/>
      </c>
      <c r="CD123" s="23" t="str">
        <f t="shared" si="95"/>
        <v/>
      </c>
      <c r="CE123" s="23" t="str">
        <f t="shared" si="96"/>
        <v/>
      </c>
      <c r="CF123" s="23" t="str">
        <f t="shared" si="97"/>
        <v/>
      </c>
      <c r="CG123" s="23" t="str">
        <f t="shared" si="98"/>
        <v/>
      </c>
      <c r="CH123" s="23" t="str">
        <f t="shared" si="99"/>
        <v/>
      </c>
      <c r="CI123" s="23" t="str">
        <f t="shared" si="100"/>
        <v/>
      </c>
      <c r="CJ123" s="23" t="str">
        <f t="shared" si="102"/>
        <v/>
      </c>
      <c r="CO123" s="209"/>
      <c r="CP123" s="24">
        <f t="shared" si="86"/>
        <v>0</v>
      </c>
      <c r="CQ123" s="24">
        <f t="shared" si="87"/>
        <v>0</v>
      </c>
      <c r="CR123" s="24">
        <f t="shared" si="106"/>
        <v>0</v>
      </c>
      <c r="CS123" s="24">
        <f t="shared" ref="CS123:CX142" si="112">IF(AND($D123&gt;0,AS123=""),1,IF(AS123&gt;$D123,1,0))</f>
        <v>0</v>
      </c>
      <c r="CT123" s="24">
        <f t="shared" si="112"/>
        <v>0</v>
      </c>
      <c r="CU123" s="24">
        <f t="shared" si="112"/>
        <v>0</v>
      </c>
      <c r="CV123" s="24">
        <f t="shared" si="112"/>
        <v>0</v>
      </c>
      <c r="CW123" s="24">
        <f t="shared" si="112"/>
        <v>0</v>
      </c>
      <c r="CX123" s="24">
        <f t="shared" si="112"/>
        <v>0</v>
      </c>
    </row>
    <row r="124" spans="1:102" ht="15" customHeight="1" x14ac:dyDescent="0.25">
      <c r="A124" s="1424" t="s">
        <v>156</v>
      </c>
      <c r="B124" s="1425"/>
      <c r="C124" s="1426"/>
      <c r="D124" s="524">
        <f t="shared" si="101"/>
        <v>0</v>
      </c>
      <c r="E124" s="563">
        <f t="shared" si="111"/>
        <v>0</v>
      </c>
      <c r="F124" s="564">
        <f t="shared" si="111"/>
        <v>0</v>
      </c>
      <c r="G124" s="590"/>
      <c r="H124" s="591"/>
      <c r="I124" s="590"/>
      <c r="J124" s="592"/>
      <c r="K124" s="590"/>
      <c r="L124" s="591"/>
      <c r="M124" s="590"/>
      <c r="N124" s="591"/>
      <c r="O124" s="593"/>
      <c r="P124" s="591"/>
      <c r="Q124" s="593"/>
      <c r="R124" s="591"/>
      <c r="S124" s="593"/>
      <c r="T124" s="591"/>
      <c r="U124" s="593"/>
      <c r="V124" s="591"/>
      <c r="W124" s="593"/>
      <c r="X124" s="591"/>
      <c r="Y124" s="547">
        <v>0</v>
      </c>
      <c r="Z124" s="548">
        <v>0</v>
      </c>
      <c r="AA124" s="547">
        <v>0</v>
      </c>
      <c r="AB124" s="548">
        <v>0</v>
      </c>
      <c r="AC124" s="547">
        <v>0</v>
      </c>
      <c r="AD124" s="548">
        <v>0</v>
      </c>
      <c r="AE124" s="547">
        <v>0</v>
      </c>
      <c r="AF124" s="548">
        <v>0</v>
      </c>
      <c r="AG124" s="547">
        <v>0</v>
      </c>
      <c r="AH124" s="548">
        <v>0</v>
      </c>
      <c r="AI124" s="547">
        <v>0</v>
      </c>
      <c r="AJ124" s="548">
        <v>0</v>
      </c>
      <c r="AK124" s="547">
        <v>0</v>
      </c>
      <c r="AL124" s="548">
        <v>0</v>
      </c>
      <c r="AM124" s="547">
        <v>0</v>
      </c>
      <c r="AN124" s="549">
        <v>0</v>
      </c>
      <c r="AO124" s="594"/>
      <c r="AP124" s="559">
        <v>0</v>
      </c>
      <c r="AQ124" s="559">
        <v>0</v>
      </c>
      <c r="AR124" s="559">
        <v>0</v>
      </c>
      <c r="AS124" s="559">
        <v>0</v>
      </c>
      <c r="AT124" s="559">
        <v>0</v>
      </c>
      <c r="AU124" s="559">
        <v>0</v>
      </c>
      <c r="AV124" s="559">
        <v>0</v>
      </c>
      <c r="AW124" s="559">
        <v>0</v>
      </c>
      <c r="AX124" s="25">
        <v>0</v>
      </c>
      <c r="AY124" t="str">
        <f t="shared" si="92"/>
        <v/>
      </c>
      <c r="CA124" s="87"/>
      <c r="CB124" s="23" t="str">
        <f t="shared" si="93"/>
        <v/>
      </c>
      <c r="CC124" s="23" t="str">
        <f t="shared" si="94"/>
        <v/>
      </c>
      <c r="CD124" s="23" t="str">
        <f t="shared" si="95"/>
        <v/>
      </c>
      <c r="CE124" s="23" t="str">
        <f t="shared" si="96"/>
        <v/>
      </c>
      <c r="CF124" s="23" t="str">
        <f t="shared" si="97"/>
        <v/>
      </c>
      <c r="CG124" s="23" t="str">
        <f t="shared" si="98"/>
        <v/>
      </c>
      <c r="CH124" s="23" t="str">
        <f t="shared" si="99"/>
        <v/>
      </c>
      <c r="CI124" s="23" t="str">
        <f t="shared" si="100"/>
        <v/>
      </c>
      <c r="CJ124" s="23" t="str">
        <f t="shared" si="102"/>
        <v/>
      </c>
      <c r="CO124" s="209"/>
      <c r="CP124" s="24">
        <f t="shared" si="86"/>
        <v>0</v>
      </c>
      <c r="CQ124" s="24">
        <f t="shared" si="87"/>
        <v>0</v>
      </c>
      <c r="CR124" s="24">
        <f t="shared" si="106"/>
        <v>0</v>
      </c>
      <c r="CS124" s="24">
        <f t="shared" si="112"/>
        <v>0</v>
      </c>
      <c r="CT124" s="24">
        <f t="shared" si="112"/>
        <v>0</v>
      </c>
      <c r="CU124" s="24">
        <f t="shared" si="112"/>
        <v>0</v>
      </c>
      <c r="CV124" s="24">
        <f t="shared" si="112"/>
        <v>0</v>
      </c>
      <c r="CW124" s="24">
        <f t="shared" si="112"/>
        <v>0</v>
      </c>
      <c r="CX124" s="24">
        <f t="shared" si="112"/>
        <v>0</v>
      </c>
    </row>
    <row r="125" spans="1:102" ht="15" customHeight="1" x14ac:dyDescent="0.25">
      <c r="A125" s="1424" t="s">
        <v>157</v>
      </c>
      <c r="B125" s="1425"/>
      <c r="C125" s="1426"/>
      <c r="D125" s="524">
        <f t="shared" si="101"/>
        <v>0</v>
      </c>
      <c r="E125" s="563">
        <f t="shared" si="111"/>
        <v>0</v>
      </c>
      <c r="F125" s="564">
        <f t="shared" si="111"/>
        <v>0</v>
      </c>
      <c r="G125" s="590"/>
      <c r="H125" s="591"/>
      <c r="I125" s="590"/>
      <c r="J125" s="592"/>
      <c r="K125" s="590"/>
      <c r="L125" s="591"/>
      <c r="M125" s="590"/>
      <c r="N125" s="591"/>
      <c r="O125" s="593"/>
      <c r="P125" s="591"/>
      <c r="Q125" s="593"/>
      <c r="R125" s="591"/>
      <c r="S125" s="593"/>
      <c r="T125" s="591"/>
      <c r="U125" s="593"/>
      <c r="V125" s="591"/>
      <c r="W125" s="593"/>
      <c r="X125" s="591"/>
      <c r="Y125" s="547"/>
      <c r="Z125" s="548"/>
      <c r="AA125" s="547"/>
      <c r="AB125" s="548"/>
      <c r="AC125" s="547"/>
      <c r="AD125" s="548"/>
      <c r="AE125" s="547"/>
      <c r="AF125" s="548"/>
      <c r="AG125" s="547"/>
      <c r="AH125" s="548"/>
      <c r="AI125" s="547"/>
      <c r="AJ125" s="548"/>
      <c r="AK125" s="547"/>
      <c r="AL125" s="548"/>
      <c r="AM125" s="547"/>
      <c r="AN125" s="549"/>
      <c r="AO125" s="594"/>
      <c r="AP125" s="559"/>
      <c r="AQ125" s="559"/>
      <c r="AR125" s="559"/>
      <c r="AS125" s="559"/>
      <c r="AT125" s="559"/>
      <c r="AU125" s="559"/>
      <c r="AV125" s="559"/>
      <c r="AW125" s="559"/>
      <c r="AX125" s="25"/>
      <c r="AY125" t="str">
        <f t="shared" si="92"/>
        <v/>
      </c>
      <c r="CA125" s="87"/>
      <c r="CB125" s="23" t="str">
        <f t="shared" si="93"/>
        <v/>
      </c>
      <c r="CC125" s="23" t="str">
        <f t="shared" si="94"/>
        <v/>
      </c>
      <c r="CD125" s="23" t="str">
        <f t="shared" si="95"/>
        <v/>
      </c>
      <c r="CE125" s="23" t="str">
        <f t="shared" si="96"/>
        <v/>
      </c>
      <c r="CF125" s="23" t="str">
        <f t="shared" si="97"/>
        <v/>
      </c>
      <c r="CG125" s="23" t="str">
        <f t="shared" si="98"/>
        <v/>
      </c>
      <c r="CH125" s="23" t="str">
        <f t="shared" si="99"/>
        <v/>
      </c>
      <c r="CI125" s="23" t="str">
        <f t="shared" si="100"/>
        <v/>
      </c>
      <c r="CJ125" s="23" t="str">
        <f t="shared" si="102"/>
        <v/>
      </c>
      <c r="CO125" s="209"/>
      <c r="CP125" s="24">
        <f t="shared" si="86"/>
        <v>0</v>
      </c>
      <c r="CQ125" s="24">
        <f t="shared" si="87"/>
        <v>0</v>
      </c>
      <c r="CR125" s="24">
        <f t="shared" si="106"/>
        <v>0</v>
      </c>
      <c r="CS125" s="24">
        <f t="shared" si="112"/>
        <v>0</v>
      </c>
      <c r="CT125" s="24">
        <f t="shared" si="112"/>
        <v>0</v>
      </c>
      <c r="CU125" s="24">
        <f t="shared" si="112"/>
        <v>0</v>
      </c>
      <c r="CV125" s="24">
        <f t="shared" si="112"/>
        <v>0</v>
      </c>
      <c r="CW125" s="24">
        <f t="shared" si="112"/>
        <v>0</v>
      </c>
      <c r="CX125" s="24">
        <f t="shared" si="112"/>
        <v>0</v>
      </c>
    </row>
    <row r="126" spans="1:102" ht="15" customHeight="1" x14ac:dyDescent="0.25">
      <c r="A126" s="1424" t="s">
        <v>158</v>
      </c>
      <c r="B126" s="1425"/>
      <c r="C126" s="1426"/>
      <c r="D126" s="524">
        <f t="shared" si="101"/>
        <v>5</v>
      </c>
      <c r="E126" s="563">
        <f>SUM(Q126+S126+U126+W126+Y126+AA126+AC126+AE126+AG126+AI126+AK126+AM126)</f>
        <v>3</v>
      </c>
      <c r="F126" s="564">
        <f>SUM(R126+T126+V126+X126+Z126+AB126+AD126+AF126+AH126+AJ126+AL126+AN126)</f>
        <v>2</v>
      </c>
      <c r="G126" s="590"/>
      <c r="H126" s="591"/>
      <c r="I126" s="590"/>
      <c r="J126" s="592"/>
      <c r="K126" s="590"/>
      <c r="L126" s="591"/>
      <c r="M126" s="590"/>
      <c r="N126" s="591"/>
      <c r="O126" s="593"/>
      <c r="P126" s="591"/>
      <c r="Q126" s="547"/>
      <c r="R126" s="548"/>
      <c r="S126" s="547"/>
      <c r="T126" s="548"/>
      <c r="U126" s="547"/>
      <c r="V126" s="548"/>
      <c r="W126" s="547"/>
      <c r="X126" s="548"/>
      <c r="Y126" s="547">
        <v>0</v>
      </c>
      <c r="Z126" s="548">
        <v>0</v>
      </c>
      <c r="AA126" s="547">
        <v>0</v>
      </c>
      <c r="AB126" s="548">
        <v>0</v>
      </c>
      <c r="AC126" s="547">
        <v>0</v>
      </c>
      <c r="AD126" s="548">
        <v>0</v>
      </c>
      <c r="AE126" s="547">
        <v>0</v>
      </c>
      <c r="AF126" s="548">
        <v>0</v>
      </c>
      <c r="AG126" s="547">
        <v>0</v>
      </c>
      <c r="AH126" s="548">
        <v>0</v>
      </c>
      <c r="AI126" s="547">
        <v>0</v>
      </c>
      <c r="AJ126" s="548">
        <v>0</v>
      </c>
      <c r="AK126" s="547">
        <v>0</v>
      </c>
      <c r="AL126" s="548">
        <v>2</v>
      </c>
      <c r="AM126" s="547">
        <v>3</v>
      </c>
      <c r="AN126" s="549">
        <v>0</v>
      </c>
      <c r="AO126" s="550"/>
      <c r="AP126" s="559">
        <v>0</v>
      </c>
      <c r="AQ126" s="559">
        <v>0</v>
      </c>
      <c r="AR126" s="602">
        <v>0</v>
      </c>
      <c r="AS126" s="559">
        <v>0</v>
      </c>
      <c r="AT126" s="559">
        <v>1</v>
      </c>
      <c r="AU126" s="559">
        <v>0</v>
      </c>
      <c r="AV126" s="559">
        <v>0</v>
      </c>
      <c r="AW126" s="559">
        <v>0</v>
      </c>
      <c r="AX126" s="25">
        <v>0</v>
      </c>
      <c r="AY126" t="str">
        <f t="shared" si="92"/>
        <v/>
      </c>
      <c r="CA126" s="23" t="str">
        <f>IF(AND((W126+X126)&gt;0,AO126="")," * No olvide digitar la variable 12 años (incluido en el grupo de 10-14 años). Digite Cero si no tiene.",IF(AO126&gt;(W126+X126),"* Las Consultas de 12 años (incluido en el grupo de 10-14 años) NO DEBEN ser mayor que el total de Consultas entre 10-14 años",""))</f>
        <v/>
      </c>
      <c r="CB126" s="23" t="str">
        <f t="shared" si="93"/>
        <v/>
      </c>
      <c r="CC126" s="23" t="str">
        <f t="shared" si="94"/>
        <v/>
      </c>
      <c r="CD126" s="23" t="str">
        <f t="shared" si="95"/>
        <v/>
      </c>
      <c r="CE126" s="23" t="str">
        <f t="shared" si="96"/>
        <v/>
      </c>
      <c r="CF126" s="23" t="str">
        <f t="shared" si="97"/>
        <v/>
      </c>
      <c r="CG126" s="23" t="str">
        <f t="shared" si="98"/>
        <v/>
      </c>
      <c r="CH126" s="23" t="str">
        <f t="shared" si="99"/>
        <v/>
      </c>
      <c r="CI126" s="23" t="str">
        <f t="shared" si="100"/>
        <v/>
      </c>
      <c r="CJ126" s="23" t="str">
        <f t="shared" si="102"/>
        <v/>
      </c>
      <c r="CO126" s="24">
        <f>IF(AND($D126&gt;0,AO126=""),1,IF(AO126&gt;D126,1,0))</f>
        <v>1</v>
      </c>
      <c r="CP126" s="24">
        <f t="shared" si="86"/>
        <v>0</v>
      </c>
      <c r="CQ126" s="24">
        <f t="shared" si="87"/>
        <v>0</v>
      </c>
      <c r="CR126" s="24">
        <f t="shared" si="106"/>
        <v>0</v>
      </c>
      <c r="CS126" s="24">
        <f t="shared" si="112"/>
        <v>0</v>
      </c>
      <c r="CT126" s="24">
        <f t="shared" si="112"/>
        <v>0</v>
      </c>
      <c r="CU126" s="24">
        <f t="shared" si="112"/>
        <v>0</v>
      </c>
      <c r="CV126" s="24">
        <f t="shared" si="112"/>
        <v>0</v>
      </c>
      <c r="CW126" s="24">
        <f t="shared" si="112"/>
        <v>0</v>
      </c>
      <c r="CX126" s="24">
        <f t="shared" si="112"/>
        <v>0</v>
      </c>
    </row>
    <row r="127" spans="1:102" ht="15" customHeight="1" x14ac:dyDescent="0.25">
      <c r="A127" s="1424" t="s">
        <v>159</v>
      </c>
      <c r="B127" s="1425"/>
      <c r="C127" s="1426"/>
      <c r="D127" s="524">
        <f t="shared" si="101"/>
        <v>0</v>
      </c>
      <c r="E127" s="563">
        <f t="shared" si="111"/>
        <v>0</v>
      </c>
      <c r="F127" s="564">
        <f t="shared" si="111"/>
        <v>0</v>
      </c>
      <c r="G127" s="590"/>
      <c r="H127" s="591"/>
      <c r="I127" s="590"/>
      <c r="J127" s="592"/>
      <c r="K127" s="590"/>
      <c r="L127" s="591"/>
      <c r="M127" s="590"/>
      <c r="N127" s="591"/>
      <c r="O127" s="593"/>
      <c r="P127" s="591"/>
      <c r="Q127" s="593"/>
      <c r="R127" s="591"/>
      <c r="S127" s="593"/>
      <c r="T127" s="591"/>
      <c r="U127" s="593"/>
      <c r="V127" s="591"/>
      <c r="W127" s="593"/>
      <c r="X127" s="591"/>
      <c r="Y127" s="547"/>
      <c r="Z127" s="548"/>
      <c r="AA127" s="547"/>
      <c r="AB127" s="548"/>
      <c r="AC127" s="547"/>
      <c r="AD127" s="548"/>
      <c r="AE127" s="547"/>
      <c r="AF127" s="548"/>
      <c r="AG127" s="547"/>
      <c r="AH127" s="548"/>
      <c r="AI127" s="547"/>
      <c r="AJ127" s="548"/>
      <c r="AK127" s="547"/>
      <c r="AL127" s="548"/>
      <c r="AM127" s="547"/>
      <c r="AN127" s="549"/>
      <c r="AO127" s="594"/>
      <c r="AP127" s="559"/>
      <c r="AQ127" s="559"/>
      <c r="AR127" s="602"/>
      <c r="AS127" s="559"/>
      <c r="AT127" s="559"/>
      <c r="AU127" s="559"/>
      <c r="AV127" s="559"/>
      <c r="AW127" s="559"/>
      <c r="AX127" s="25"/>
      <c r="AY127" t="str">
        <f t="shared" si="92"/>
        <v/>
      </c>
      <c r="CA127" s="87"/>
      <c r="CB127" s="23" t="str">
        <f t="shared" si="93"/>
        <v/>
      </c>
      <c r="CC127" s="23" t="str">
        <f t="shared" si="94"/>
        <v/>
      </c>
      <c r="CD127" s="23" t="str">
        <f t="shared" si="95"/>
        <v/>
      </c>
      <c r="CE127" s="23" t="str">
        <f t="shared" si="96"/>
        <v/>
      </c>
      <c r="CF127" s="23" t="str">
        <f t="shared" si="97"/>
        <v/>
      </c>
      <c r="CG127" s="23" t="str">
        <f t="shared" si="98"/>
        <v/>
      </c>
      <c r="CH127" s="23" t="str">
        <f t="shared" si="99"/>
        <v/>
      </c>
      <c r="CI127" s="23" t="str">
        <f t="shared" si="100"/>
        <v/>
      </c>
      <c r="CJ127" s="23" t="str">
        <f t="shared" si="102"/>
        <v/>
      </c>
      <c r="CO127" s="87"/>
      <c r="CP127" s="24">
        <f t="shared" si="86"/>
        <v>0</v>
      </c>
      <c r="CQ127" s="24">
        <f t="shared" si="87"/>
        <v>0</v>
      </c>
      <c r="CR127" s="24">
        <f t="shared" si="106"/>
        <v>0</v>
      </c>
      <c r="CS127" s="24">
        <f t="shared" si="112"/>
        <v>0</v>
      </c>
      <c r="CT127" s="24">
        <f t="shared" si="112"/>
        <v>0</v>
      </c>
      <c r="CU127" s="24">
        <f t="shared" si="112"/>
        <v>0</v>
      </c>
      <c r="CV127" s="24">
        <f t="shared" si="112"/>
        <v>0</v>
      </c>
      <c r="CW127" s="24">
        <f t="shared" si="112"/>
        <v>0</v>
      </c>
      <c r="CX127" s="24">
        <f t="shared" si="112"/>
        <v>0</v>
      </c>
    </row>
    <row r="128" spans="1:102" ht="15" customHeight="1" x14ac:dyDescent="0.25">
      <c r="A128" s="1424" t="s">
        <v>160</v>
      </c>
      <c r="B128" s="1425"/>
      <c r="C128" s="1426"/>
      <c r="D128" s="524">
        <f t="shared" si="101"/>
        <v>0</v>
      </c>
      <c r="E128" s="563">
        <f>SUM(G128+I128+K128+M128+O128+Q128+S128+U128+W128+Y128+AA128+AC128+AE128+AG128+AI128+AK128+AM128)</f>
        <v>0</v>
      </c>
      <c r="F128" s="564">
        <f>SUM(H128+J128+L128+N128+P128+R128+T128+V128+X128+Z128+AB128+AD128+AF128+AH128+AJ128+AL128+AN128)</f>
        <v>0</v>
      </c>
      <c r="G128" s="600"/>
      <c r="H128" s="601"/>
      <c r="I128" s="600"/>
      <c r="J128" s="603"/>
      <c r="K128" s="600"/>
      <c r="L128" s="601"/>
      <c r="M128" s="600"/>
      <c r="N128" s="601"/>
      <c r="O128" s="604"/>
      <c r="P128" s="548"/>
      <c r="Q128" s="547"/>
      <c r="R128" s="548"/>
      <c r="S128" s="547"/>
      <c r="T128" s="601"/>
      <c r="U128" s="604"/>
      <c r="V128" s="548"/>
      <c r="W128" s="547"/>
      <c r="X128" s="548"/>
      <c r="Y128" s="547"/>
      <c r="Z128" s="548"/>
      <c r="AA128" s="547"/>
      <c r="AB128" s="548"/>
      <c r="AC128" s="547"/>
      <c r="AD128" s="548"/>
      <c r="AE128" s="547"/>
      <c r="AF128" s="548"/>
      <c r="AG128" s="547"/>
      <c r="AH128" s="548"/>
      <c r="AI128" s="547"/>
      <c r="AJ128" s="548"/>
      <c r="AK128" s="547"/>
      <c r="AL128" s="548"/>
      <c r="AM128" s="547"/>
      <c r="AN128" s="549"/>
      <c r="AO128" s="550"/>
      <c r="AP128" s="602"/>
      <c r="AQ128" s="602"/>
      <c r="AR128" s="602"/>
      <c r="AS128" s="559"/>
      <c r="AT128" s="559"/>
      <c r="AU128" s="559"/>
      <c r="AV128" s="559"/>
      <c r="AW128" s="559"/>
      <c r="AX128" s="188"/>
      <c r="AY128" t="str">
        <f t="shared" si="92"/>
        <v/>
      </c>
      <c r="CA128" s="23" t="str">
        <f t="shared" ref="CA128:CA142" si="113">IF(AND((W128+X128)&gt;0,AO128="")," * No olvide digitar la variable 12 años (incluido en el grupo de 10-14 años). Digite Cero si no tiene.",IF(AO128&gt;(W128+X128),"* Las Consultas de 12 años (incluido en el grupo de 10-14 años) NO DEBEN ser mayor que el total de Consultas entre 10-14 años",""))</f>
        <v/>
      </c>
      <c r="CB128" s="23" t="str">
        <f t="shared" si="93"/>
        <v/>
      </c>
      <c r="CC128" s="23" t="str">
        <f t="shared" si="94"/>
        <v/>
      </c>
      <c r="CD128" s="23" t="str">
        <f t="shared" si="95"/>
        <v/>
      </c>
      <c r="CE128" s="23" t="str">
        <f t="shared" si="96"/>
        <v/>
      </c>
      <c r="CF128" s="23" t="str">
        <f t="shared" si="97"/>
        <v/>
      </c>
      <c r="CG128" s="23" t="str">
        <f t="shared" si="98"/>
        <v/>
      </c>
      <c r="CH128" s="23" t="str">
        <f t="shared" si="99"/>
        <v/>
      </c>
      <c r="CI128" s="23" t="str">
        <f t="shared" si="100"/>
        <v/>
      </c>
      <c r="CJ128" s="87"/>
      <c r="CO128" s="24">
        <f>IF(AND($D128&gt;0,AO128=""),1,IF(AO128&gt;$D128,1,0))</f>
        <v>0</v>
      </c>
      <c r="CP128" s="24">
        <f t="shared" si="86"/>
        <v>0</v>
      </c>
      <c r="CQ128" s="24">
        <f t="shared" si="87"/>
        <v>0</v>
      </c>
      <c r="CR128" s="24">
        <f t="shared" si="106"/>
        <v>0</v>
      </c>
      <c r="CS128" s="24">
        <f t="shared" si="112"/>
        <v>0</v>
      </c>
      <c r="CT128" s="24">
        <f t="shared" si="112"/>
        <v>0</v>
      </c>
      <c r="CU128" s="24">
        <f t="shared" si="112"/>
        <v>0</v>
      </c>
      <c r="CV128" s="24">
        <f t="shared" si="112"/>
        <v>0</v>
      </c>
      <c r="CW128" s="24">
        <f t="shared" si="112"/>
        <v>0</v>
      </c>
      <c r="CX128" s="87"/>
    </row>
    <row r="129" spans="1:102" ht="15" customHeight="1" x14ac:dyDescent="0.25">
      <c r="A129" s="1424" t="s">
        <v>161</v>
      </c>
      <c r="B129" s="1425"/>
      <c r="C129" s="1426"/>
      <c r="D129" s="524">
        <f t="shared" si="101"/>
        <v>0</v>
      </c>
      <c r="E129" s="563">
        <f t="shared" ref="E129:E143" si="114">SUM(G129+I129+K129+M129+O129+Q129+S129+U129+W129+Y129+AA129+AC129+AE129+AG129+AI129+AK129+AM129)</f>
        <v>0</v>
      </c>
      <c r="F129" s="564">
        <f t="shared" ref="F129:F142" si="115">SUM(H129+J129+L129+N129+P129+R129+T129+V129+X129+Z129+AB129+AD129+AF129+AH129+AJ129+AL129+AN129)</f>
        <v>0</v>
      </c>
      <c r="G129" s="600"/>
      <c r="H129" s="601"/>
      <c r="I129" s="600"/>
      <c r="J129" s="603"/>
      <c r="K129" s="600"/>
      <c r="L129" s="601"/>
      <c r="M129" s="600"/>
      <c r="N129" s="601"/>
      <c r="O129" s="604"/>
      <c r="P129" s="548"/>
      <c r="Q129" s="547"/>
      <c r="R129" s="548"/>
      <c r="S129" s="547"/>
      <c r="T129" s="601"/>
      <c r="U129" s="604"/>
      <c r="V129" s="548"/>
      <c r="W129" s="547"/>
      <c r="X129" s="548"/>
      <c r="Y129" s="547"/>
      <c r="Z129" s="548"/>
      <c r="AA129" s="547"/>
      <c r="AB129" s="548"/>
      <c r="AC129" s="547"/>
      <c r="AD129" s="548"/>
      <c r="AE129" s="547"/>
      <c r="AF129" s="548"/>
      <c r="AG129" s="547"/>
      <c r="AH129" s="548"/>
      <c r="AI129" s="547"/>
      <c r="AJ129" s="548"/>
      <c r="AK129" s="547"/>
      <c r="AL129" s="548"/>
      <c r="AM129" s="547"/>
      <c r="AN129" s="549"/>
      <c r="AO129" s="550"/>
      <c r="AP129" s="602"/>
      <c r="AQ129" s="602"/>
      <c r="AR129" s="602"/>
      <c r="AS129" s="559"/>
      <c r="AT129" s="559"/>
      <c r="AU129" s="559"/>
      <c r="AV129" s="559"/>
      <c r="AW129" s="559"/>
      <c r="AX129" s="188"/>
      <c r="AY129" t="str">
        <f t="shared" si="92"/>
        <v/>
      </c>
      <c r="CA129" s="23" t="str">
        <f t="shared" si="113"/>
        <v/>
      </c>
      <c r="CB129" s="23" t="str">
        <f t="shared" si="93"/>
        <v/>
      </c>
      <c r="CC129" s="23" t="str">
        <f t="shared" si="94"/>
        <v/>
      </c>
      <c r="CD129" s="23" t="str">
        <f t="shared" si="95"/>
        <v/>
      </c>
      <c r="CE129" s="23" t="str">
        <f t="shared" si="96"/>
        <v/>
      </c>
      <c r="CF129" s="23" t="str">
        <f t="shared" si="97"/>
        <v/>
      </c>
      <c r="CG129" s="23" t="str">
        <f t="shared" si="98"/>
        <v/>
      </c>
      <c r="CH129" s="23" t="str">
        <f t="shared" si="99"/>
        <v/>
      </c>
      <c r="CI129" s="23" t="str">
        <f t="shared" si="100"/>
        <v/>
      </c>
      <c r="CJ129" s="87"/>
      <c r="CO129" s="24">
        <f>IF(AND($D129&gt;0,AO129=""),1,IF(AO129&gt;$D129,1,0))</f>
        <v>0</v>
      </c>
      <c r="CP129" s="24">
        <f t="shared" si="86"/>
        <v>0</v>
      </c>
      <c r="CQ129" s="24">
        <f t="shared" si="87"/>
        <v>0</v>
      </c>
      <c r="CR129" s="24">
        <f t="shared" si="106"/>
        <v>0</v>
      </c>
      <c r="CS129" s="24">
        <f t="shared" si="112"/>
        <v>0</v>
      </c>
      <c r="CT129" s="24">
        <f t="shared" si="112"/>
        <v>0</v>
      </c>
      <c r="CU129" s="24">
        <f t="shared" si="112"/>
        <v>0</v>
      </c>
      <c r="CV129" s="24">
        <f t="shared" si="112"/>
        <v>0</v>
      </c>
      <c r="CW129" s="24">
        <f t="shared" si="112"/>
        <v>0</v>
      </c>
      <c r="CX129" s="87"/>
    </row>
    <row r="130" spans="1:102" ht="15" customHeight="1" x14ac:dyDescent="0.25">
      <c r="A130" s="1424" t="s">
        <v>162</v>
      </c>
      <c r="B130" s="1425"/>
      <c r="C130" s="1426"/>
      <c r="D130" s="524">
        <f t="shared" si="101"/>
        <v>8</v>
      </c>
      <c r="E130" s="563">
        <f t="shared" si="114"/>
        <v>2</v>
      </c>
      <c r="F130" s="564">
        <f t="shared" si="115"/>
        <v>6</v>
      </c>
      <c r="G130" s="600">
        <v>0</v>
      </c>
      <c r="H130" s="601">
        <v>0</v>
      </c>
      <c r="I130" s="600">
        <v>0</v>
      </c>
      <c r="J130" s="603">
        <v>0</v>
      </c>
      <c r="K130" s="600">
        <v>0</v>
      </c>
      <c r="L130" s="601">
        <v>0</v>
      </c>
      <c r="M130" s="600">
        <v>0</v>
      </c>
      <c r="N130" s="601">
        <v>0</v>
      </c>
      <c r="O130" s="604">
        <v>0</v>
      </c>
      <c r="P130" s="548">
        <v>0</v>
      </c>
      <c r="Q130" s="547">
        <v>0</v>
      </c>
      <c r="R130" s="548">
        <v>0</v>
      </c>
      <c r="S130" s="547">
        <v>0</v>
      </c>
      <c r="T130" s="601">
        <v>0</v>
      </c>
      <c r="U130" s="604">
        <v>0</v>
      </c>
      <c r="V130" s="548">
        <v>0</v>
      </c>
      <c r="W130" s="547">
        <v>1</v>
      </c>
      <c r="X130" s="548">
        <v>0</v>
      </c>
      <c r="Y130" s="547">
        <v>0</v>
      </c>
      <c r="Z130" s="548">
        <v>1</v>
      </c>
      <c r="AA130" s="547">
        <v>0</v>
      </c>
      <c r="AB130" s="548">
        <v>0</v>
      </c>
      <c r="AC130" s="547">
        <v>0</v>
      </c>
      <c r="AD130" s="548">
        <v>1</v>
      </c>
      <c r="AE130" s="547">
        <v>0</v>
      </c>
      <c r="AF130" s="548">
        <v>0</v>
      </c>
      <c r="AG130" s="547">
        <v>0</v>
      </c>
      <c r="AH130" s="548">
        <v>1</v>
      </c>
      <c r="AI130" s="547">
        <v>0</v>
      </c>
      <c r="AJ130" s="548">
        <v>1</v>
      </c>
      <c r="AK130" s="547">
        <v>1</v>
      </c>
      <c r="AL130" s="548">
        <v>1</v>
      </c>
      <c r="AM130" s="547">
        <v>0</v>
      </c>
      <c r="AN130" s="549">
        <v>1</v>
      </c>
      <c r="AO130" s="550">
        <v>0</v>
      </c>
      <c r="AP130" s="602">
        <v>0</v>
      </c>
      <c r="AQ130" s="602">
        <v>0</v>
      </c>
      <c r="AR130" s="602">
        <v>0</v>
      </c>
      <c r="AS130" s="559">
        <v>0</v>
      </c>
      <c r="AT130" s="559">
        <v>0</v>
      </c>
      <c r="AU130" s="559">
        <v>0</v>
      </c>
      <c r="AV130" s="559">
        <v>0</v>
      </c>
      <c r="AW130" s="559">
        <v>0</v>
      </c>
      <c r="AX130" s="188"/>
      <c r="AY130" t="str">
        <f t="shared" si="92"/>
        <v/>
      </c>
      <c r="CA130" s="23" t="str">
        <f t="shared" si="113"/>
        <v/>
      </c>
      <c r="CB130" s="23" t="str">
        <f t="shared" si="93"/>
        <v/>
      </c>
      <c r="CC130" s="23" t="str">
        <f t="shared" si="94"/>
        <v/>
      </c>
      <c r="CD130" s="23" t="str">
        <f t="shared" si="95"/>
        <v/>
      </c>
      <c r="CE130" s="23" t="str">
        <f t="shared" si="96"/>
        <v/>
      </c>
      <c r="CF130" s="23" t="str">
        <f t="shared" si="97"/>
        <v/>
      </c>
      <c r="CG130" s="23" t="str">
        <f t="shared" si="98"/>
        <v/>
      </c>
      <c r="CH130" s="23" t="str">
        <f t="shared" si="99"/>
        <v/>
      </c>
      <c r="CI130" s="23" t="str">
        <f t="shared" si="100"/>
        <v/>
      </c>
      <c r="CJ130" s="87"/>
      <c r="CO130" s="24">
        <f t="shared" ref="CO130:CO142" si="116">IF(AND($D130&gt;0,AO130=""),1,IF(AO130&gt;D130,1,0))</f>
        <v>0</v>
      </c>
      <c r="CP130" s="24">
        <f t="shared" si="86"/>
        <v>0</v>
      </c>
      <c r="CQ130" s="24">
        <f t="shared" si="87"/>
        <v>0</v>
      </c>
      <c r="CR130" s="24">
        <f t="shared" si="106"/>
        <v>0</v>
      </c>
      <c r="CS130" s="24">
        <f t="shared" si="112"/>
        <v>0</v>
      </c>
      <c r="CT130" s="24">
        <f t="shared" si="112"/>
        <v>0</v>
      </c>
      <c r="CU130" s="24">
        <f t="shared" si="112"/>
        <v>0</v>
      </c>
      <c r="CV130" s="24">
        <f t="shared" si="112"/>
        <v>0</v>
      </c>
      <c r="CW130" s="24">
        <f t="shared" si="112"/>
        <v>0</v>
      </c>
      <c r="CX130" s="87"/>
    </row>
    <row r="131" spans="1:102" ht="15" customHeight="1" x14ac:dyDescent="0.25">
      <c r="A131" s="1424" t="s">
        <v>163</v>
      </c>
      <c r="B131" s="1425"/>
      <c r="C131" s="1426"/>
      <c r="D131" s="524">
        <f t="shared" si="101"/>
        <v>20</v>
      </c>
      <c r="E131" s="563">
        <f t="shared" si="114"/>
        <v>6</v>
      </c>
      <c r="F131" s="564">
        <f t="shared" si="115"/>
        <v>14</v>
      </c>
      <c r="G131" s="600">
        <v>0</v>
      </c>
      <c r="H131" s="601">
        <v>0</v>
      </c>
      <c r="I131" s="600">
        <v>0</v>
      </c>
      <c r="J131" s="603">
        <v>0</v>
      </c>
      <c r="K131" s="600">
        <v>0</v>
      </c>
      <c r="L131" s="601">
        <v>0</v>
      </c>
      <c r="M131" s="600">
        <v>0</v>
      </c>
      <c r="N131" s="601">
        <v>1</v>
      </c>
      <c r="O131" s="604">
        <v>0</v>
      </c>
      <c r="P131" s="548">
        <v>0</v>
      </c>
      <c r="Q131" s="547">
        <v>0</v>
      </c>
      <c r="R131" s="548">
        <v>0</v>
      </c>
      <c r="S131" s="547">
        <v>0</v>
      </c>
      <c r="T131" s="601">
        <v>0</v>
      </c>
      <c r="U131" s="604">
        <v>0</v>
      </c>
      <c r="V131" s="548">
        <v>0</v>
      </c>
      <c r="W131" s="547">
        <v>0</v>
      </c>
      <c r="X131" s="548">
        <v>0</v>
      </c>
      <c r="Y131" s="547">
        <v>1</v>
      </c>
      <c r="Z131" s="548">
        <v>0</v>
      </c>
      <c r="AA131" s="547">
        <v>1</v>
      </c>
      <c r="AB131" s="548">
        <v>1</v>
      </c>
      <c r="AC131" s="547">
        <v>0</v>
      </c>
      <c r="AD131" s="548">
        <v>0</v>
      </c>
      <c r="AE131" s="547">
        <v>0</v>
      </c>
      <c r="AF131" s="548">
        <v>2</v>
      </c>
      <c r="AG131" s="547">
        <v>2</v>
      </c>
      <c r="AH131" s="548">
        <v>0</v>
      </c>
      <c r="AI131" s="547">
        <v>0</v>
      </c>
      <c r="AJ131" s="548">
        <v>2</v>
      </c>
      <c r="AK131" s="547">
        <v>1</v>
      </c>
      <c r="AL131" s="548">
        <v>4</v>
      </c>
      <c r="AM131" s="547">
        <v>1</v>
      </c>
      <c r="AN131" s="549">
        <v>4</v>
      </c>
      <c r="AO131" s="550">
        <v>0</v>
      </c>
      <c r="AP131" s="602">
        <v>0</v>
      </c>
      <c r="AQ131" s="602">
        <v>0</v>
      </c>
      <c r="AR131" s="602">
        <v>0</v>
      </c>
      <c r="AS131" s="559">
        <v>0</v>
      </c>
      <c r="AT131" s="559">
        <v>0</v>
      </c>
      <c r="AU131" s="559">
        <v>0</v>
      </c>
      <c r="AV131" s="559">
        <v>0</v>
      </c>
      <c r="AW131" s="559">
        <v>0</v>
      </c>
      <c r="AX131" s="188"/>
      <c r="AY131" t="str">
        <f t="shared" si="92"/>
        <v/>
      </c>
      <c r="CA131" s="23" t="str">
        <f t="shared" si="113"/>
        <v/>
      </c>
      <c r="CB131" s="23" t="str">
        <f t="shared" si="93"/>
        <v/>
      </c>
      <c r="CC131" s="23" t="str">
        <f t="shared" si="94"/>
        <v/>
      </c>
      <c r="CD131" s="23" t="str">
        <f t="shared" si="95"/>
        <v/>
      </c>
      <c r="CE131" s="23" t="str">
        <f t="shared" si="96"/>
        <v/>
      </c>
      <c r="CF131" s="23" t="str">
        <f t="shared" si="97"/>
        <v/>
      </c>
      <c r="CG131" s="23" t="str">
        <f t="shared" si="98"/>
        <v/>
      </c>
      <c r="CH131" s="23" t="str">
        <f t="shared" si="99"/>
        <v/>
      </c>
      <c r="CI131" s="23" t="str">
        <f t="shared" si="100"/>
        <v/>
      </c>
      <c r="CJ131" s="87"/>
      <c r="CO131" s="24">
        <f t="shared" si="116"/>
        <v>0</v>
      </c>
      <c r="CP131" s="24">
        <f t="shared" si="86"/>
        <v>0</v>
      </c>
      <c r="CQ131" s="24">
        <f t="shared" si="87"/>
        <v>0</v>
      </c>
      <c r="CR131" s="24">
        <f t="shared" si="106"/>
        <v>0</v>
      </c>
      <c r="CS131" s="24">
        <f t="shared" si="112"/>
        <v>0</v>
      </c>
      <c r="CT131" s="24">
        <f t="shared" si="112"/>
        <v>0</v>
      </c>
      <c r="CU131" s="24">
        <f t="shared" si="112"/>
        <v>0</v>
      </c>
      <c r="CV131" s="24">
        <f t="shared" si="112"/>
        <v>0</v>
      </c>
      <c r="CW131" s="24">
        <f t="shared" si="112"/>
        <v>0</v>
      </c>
      <c r="CX131" s="87"/>
    </row>
    <row r="132" spans="1:102" ht="15" customHeight="1" x14ac:dyDescent="0.25">
      <c r="A132" s="1424" t="s">
        <v>164</v>
      </c>
      <c r="B132" s="1425"/>
      <c r="C132" s="1426"/>
      <c r="D132" s="524">
        <f t="shared" si="101"/>
        <v>0</v>
      </c>
      <c r="E132" s="563">
        <f t="shared" si="114"/>
        <v>0</v>
      </c>
      <c r="F132" s="564">
        <f t="shared" si="115"/>
        <v>0</v>
      </c>
      <c r="G132" s="600"/>
      <c r="H132" s="601"/>
      <c r="I132" s="600"/>
      <c r="J132" s="603"/>
      <c r="K132" s="600"/>
      <c r="L132" s="601"/>
      <c r="M132" s="600"/>
      <c r="N132" s="601"/>
      <c r="O132" s="604"/>
      <c r="P132" s="548"/>
      <c r="Q132" s="547"/>
      <c r="R132" s="548"/>
      <c r="S132" s="547"/>
      <c r="T132" s="601"/>
      <c r="U132" s="604"/>
      <c r="V132" s="548"/>
      <c r="W132" s="547"/>
      <c r="X132" s="548"/>
      <c r="Y132" s="547"/>
      <c r="Z132" s="548"/>
      <c r="AA132" s="547"/>
      <c r="AB132" s="548"/>
      <c r="AC132" s="547"/>
      <c r="AD132" s="548"/>
      <c r="AE132" s="547"/>
      <c r="AF132" s="548"/>
      <c r="AG132" s="547"/>
      <c r="AH132" s="548"/>
      <c r="AI132" s="547"/>
      <c r="AJ132" s="548"/>
      <c r="AK132" s="547"/>
      <c r="AL132" s="548"/>
      <c r="AM132" s="547"/>
      <c r="AN132" s="549"/>
      <c r="AO132" s="550"/>
      <c r="AP132" s="602"/>
      <c r="AQ132" s="602"/>
      <c r="AR132" s="602"/>
      <c r="AS132" s="559"/>
      <c r="AT132" s="559"/>
      <c r="AU132" s="559"/>
      <c r="AV132" s="559"/>
      <c r="AW132" s="559"/>
      <c r="AX132" s="188"/>
      <c r="AY132" t="str">
        <f t="shared" si="92"/>
        <v/>
      </c>
      <c r="CA132" s="23" t="str">
        <f t="shared" si="113"/>
        <v/>
      </c>
      <c r="CB132" s="23" t="str">
        <f t="shared" si="93"/>
        <v/>
      </c>
      <c r="CC132" s="23" t="str">
        <f t="shared" si="94"/>
        <v/>
      </c>
      <c r="CD132" s="23" t="str">
        <f t="shared" si="95"/>
        <v/>
      </c>
      <c r="CE132" s="23" t="str">
        <f t="shared" si="96"/>
        <v/>
      </c>
      <c r="CF132" s="23" t="str">
        <f t="shared" si="97"/>
        <v/>
      </c>
      <c r="CG132" s="23" t="str">
        <f t="shared" si="98"/>
        <v/>
      </c>
      <c r="CH132" s="23" t="str">
        <f t="shared" si="99"/>
        <v/>
      </c>
      <c r="CI132" s="23" t="str">
        <f t="shared" si="100"/>
        <v/>
      </c>
      <c r="CJ132" s="87"/>
      <c r="CO132" s="24">
        <f t="shared" si="116"/>
        <v>0</v>
      </c>
      <c r="CP132" s="24">
        <f t="shared" si="86"/>
        <v>0</v>
      </c>
      <c r="CQ132" s="24">
        <f t="shared" si="87"/>
        <v>0</v>
      </c>
      <c r="CR132" s="24">
        <f t="shared" si="106"/>
        <v>0</v>
      </c>
      <c r="CS132" s="24">
        <f t="shared" si="112"/>
        <v>0</v>
      </c>
      <c r="CT132" s="24">
        <f t="shared" si="112"/>
        <v>0</v>
      </c>
      <c r="CU132" s="24">
        <f t="shared" si="112"/>
        <v>0</v>
      </c>
      <c r="CV132" s="24">
        <f t="shared" si="112"/>
        <v>0</v>
      </c>
      <c r="CW132" s="24">
        <f t="shared" si="112"/>
        <v>0</v>
      </c>
      <c r="CX132" s="87"/>
    </row>
    <row r="133" spans="1:102" ht="15" customHeight="1" x14ac:dyDescent="0.25">
      <c r="A133" s="1424" t="s">
        <v>165</v>
      </c>
      <c r="B133" s="1425"/>
      <c r="C133" s="1426"/>
      <c r="D133" s="524">
        <f t="shared" si="101"/>
        <v>0</v>
      </c>
      <c r="E133" s="563">
        <f t="shared" si="114"/>
        <v>0</v>
      </c>
      <c r="F133" s="564">
        <f t="shared" si="115"/>
        <v>0</v>
      </c>
      <c r="G133" s="558"/>
      <c r="H133" s="548"/>
      <c r="I133" s="558"/>
      <c r="J133" s="567"/>
      <c r="K133" s="558"/>
      <c r="L133" s="548"/>
      <c r="M133" s="558"/>
      <c r="N133" s="548"/>
      <c r="O133" s="547"/>
      <c r="P133" s="548"/>
      <c r="Q133" s="547"/>
      <c r="R133" s="548"/>
      <c r="S133" s="547"/>
      <c r="T133" s="548"/>
      <c r="U133" s="547"/>
      <c r="V133" s="548"/>
      <c r="W133" s="547"/>
      <c r="X133" s="548"/>
      <c r="Y133" s="547"/>
      <c r="Z133" s="548"/>
      <c r="AA133" s="547"/>
      <c r="AB133" s="548"/>
      <c r="AC133" s="547"/>
      <c r="AD133" s="548"/>
      <c r="AE133" s="547"/>
      <c r="AF133" s="548"/>
      <c r="AG133" s="547"/>
      <c r="AH133" s="548"/>
      <c r="AI133" s="547"/>
      <c r="AJ133" s="548"/>
      <c r="AK133" s="547"/>
      <c r="AL133" s="548"/>
      <c r="AM133" s="547"/>
      <c r="AN133" s="549"/>
      <c r="AO133" s="550"/>
      <c r="AP133" s="559"/>
      <c r="AQ133" s="559"/>
      <c r="AR133" s="559"/>
      <c r="AS133" s="559"/>
      <c r="AT133" s="559"/>
      <c r="AU133" s="559"/>
      <c r="AV133" s="559"/>
      <c r="AW133" s="559"/>
      <c r="AX133" s="188"/>
      <c r="AY133" t="str">
        <f t="shared" si="92"/>
        <v/>
      </c>
      <c r="CA133" s="23" t="str">
        <f t="shared" si="113"/>
        <v/>
      </c>
      <c r="CB133" s="23" t="str">
        <f t="shared" si="93"/>
        <v/>
      </c>
      <c r="CC133" s="23" t="str">
        <f t="shared" si="94"/>
        <v/>
      </c>
      <c r="CD133" s="23" t="str">
        <f t="shared" si="95"/>
        <v/>
      </c>
      <c r="CE133" s="23" t="str">
        <f t="shared" si="96"/>
        <v/>
      </c>
      <c r="CF133" s="23" t="str">
        <f t="shared" si="97"/>
        <v/>
      </c>
      <c r="CG133" s="23" t="str">
        <f t="shared" si="98"/>
        <v/>
      </c>
      <c r="CH133" s="23" t="str">
        <f t="shared" si="99"/>
        <v/>
      </c>
      <c r="CI133" s="23" t="str">
        <f t="shared" si="100"/>
        <v/>
      </c>
      <c r="CJ133" s="87"/>
      <c r="CO133" s="24">
        <f t="shared" si="116"/>
        <v>0</v>
      </c>
      <c r="CP133" s="24">
        <f t="shared" si="86"/>
        <v>0</v>
      </c>
      <c r="CQ133" s="24">
        <f t="shared" si="87"/>
        <v>0</v>
      </c>
      <c r="CR133" s="24">
        <f t="shared" si="106"/>
        <v>0</v>
      </c>
      <c r="CS133" s="24">
        <f t="shared" si="112"/>
        <v>0</v>
      </c>
      <c r="CT133" s="24">
        <f t="shared" si="112"/>
        <v>0</v>
      </c>
      <c r="CU133" s="24">
        <f t="shared" si="112"/>
        <v>0</v>
      </c>
      <c r="CV133" s="24">
        <f t="shared" si="112"/>
        <v>0</v>
      </c>
      <c r="CW133" s="24">
        <f t="shared" si="112"/>
        <v>0</v>
      </c>
      <c r="CX133" s="87"/>
    </row>
    <row r="134" spans="1:102" ht="15" customHeight="1" x14ac:dyDescent="0.25">
      <c r="A134" s="1424" t="s">
        <v>166</v>
      </c>
      <c r="B134" s="1425"/>
      <c r="C134" s="1426"/>
      <c r="D134" s="524">
        <f t="shared" si="101"/>
        <v>0</v>
      </c>
      <c r="E134" s="563">
        <f t="shared" si="114"/>
        <v>0</v>
      </c>
      <c r="F134" s="564">
        <f t="shared" si="115"/>
        <v>0</v>
      </c>
      <c r="G134" s="558"/>
      <c r="H134" s="548"/>
      <c r="I134" s="558"/>
      <c r="J134" s="567"/>
      <c r="K134" s="558"/>
      <c r="L134" s="548"/>
      <c r="M134" s="558"/>
      <c r="N134" s="548"/>
      <c r="O134" s="547"/>
      <c r="P134" s="548"/>
      <c r="Q134" s="547"/>
      <c r="R134" s="548"/>
      <c r="S134" s="547"/>
      <c r="T134" s="548"/>
      <c r="U134" s="547"/>
      <c r="V134" s="548"/>
      <c r="W134" s="547"/>
      <c r="X134" s="548"/>
      <c r="Y134" s="547"/>
      <c r="Z134" s="548"/>
      <c r="AA134" s="547"/>
      <c r="AB134" s="548"/>
      <c r="AC134" s="547"/>
      <c r="AD134" s="548"/>
      <c r="AE134" s="547"/>
      <c r="AF134" s="548"/>
      <c r="AG134" s="547"/>
      <c r="AH134" s="548"/>
      <c r="AI134" s="547"/>
      <c r="AJ134" s="548"/>
      <c r="AK134" s="547"/>
      <c r="AL134" s="548"/>
      <c r="AM134" s="547"/>
      <c r="AN134" s="549"/>
      <c r="AO134" s="550"/>
      <c r="AP134" s="559"/>
      <c r="AQ134" s="559"/>
      <c r="AR134" s="559"/>
      <c r="AS134" s="559"/>
      <c r="AT134" s="559"/>
      <c r="AU134" s="559"/>
      <c r="AV134" s="559"/>
      <c r="AW134" s="559"/>
      <c r="AX134" s="188"/>
      <c r="AY134" t="str">
        <f t="shared" si="92"/>
        <v/>
      </c>
      <c r="CA134" s="23" t="str">
        <f t="shared" si="113"/>
        <v/>
      </c>
      <c r="CB134" s="23" t="str">
        <f t="shared" si="93"/>
        <v/>
      </c>
      <c r="CC134" s="23" t="str">
        <f t="shared" si="94"/>
        <v/>
      </c>
      <c r="CD134" s="23" t="str">
        <f t="shared" si="95"/>
        <v/>
      </c>
      <c r="CE134" s="23" t="str">
        <f t="shared" si="96"/>
        <v/>
      </c>
      <c r="CF134" s="23" t="str">
        <f t="shared" si="97"/>
        <v/>
      </c>
      <c r="CG134" s="23" t="str">
        <f t="shared" si="98"/>
        <v/>
      </c>
      <c r="CH134" s="23" t="str">
        <f t="shared" si="99"/>
        <v/>
      </c>
      <c r="CI134" s="23" t="str">
        <f t="shared" si="100"/>
        <v/>
      </c>
      <c r="CJ134" s="87"/>
      <c r="CO134" s="24">
        <f t="shared" si="116"/>
        <v>0</v>
      </c>
      <c r="CP134" s="24">
        <f t="shared" si="86"/>
        <v>0</v>
      </c>
      <c r="CQ134" s="24">
        <f t="shared" si="87"/>
        <v>0</v>
      </c>
      <c r="CR134" s="24">
        <f t="shared" si="106"/>
        <v>0</v>
      </c>
      <c r="CS134" s="24">
        <f t="shared" si="112"/>
        <v>0</v>
      </c>
      <c r="CT134" s="24">
        <f t="shared" si="112"/>
        <v>0</v>
      </c>
      <c r="CU134" s="24">
        <f t="shared" si="112"/>
        <v>0</v>
      </c>
      <c r="CV134" s="24">
        <f t="shared" si="112"/>
        <v>0</v>
      </c>
      <c r="CW134" s="24">
        <f t="shared" si="112"/>
        <v>0</v>
      </c>
      <c r="CX134" s="87"/>
    </row>
    <row r="135" spans="1:102" ht="15" customHeight="1" x14ac:dyDescent="0.25">
      <c r="A135" s="1424" t="s">
        <v>167</v>
      </c>
      <c r="B135" s="1425"/>
      <c r="C135" s="1426"/>
      <c r="D135" s="524">
        <f t="shared" si="101"/>
        <v>0</v>
      </c>
      <c r="E135" s="563">
        <f t="shared" si="114"/>
        <v>0</v>
      </c>
      <c r="F135" s="564">
        <f t="shared" si="115"/>
        <v>0</v>
      </c>
      <c r="G135" s="175"/>
      <c r="H135" s="177"/>
      <c r="I135" s="175"/>
      <c r="J135" s="210"/>
      <c r="K135" s="175"/>
      <c r="L135" s="548"/>
      <c r="M135" s="558"/>
      <c r="N135" s="548"/>
      <c r="O135" s="547"/>
      <c r="P135" s="548"/>
      <c r="Q135" s="547"/>
      <c r="R135" s="548"/>
      <c r="S135" s="547"/>
      <c r="T135" s="548"/>
      <c r="U135" s="547"/>
      <c r="V135" s="548"/>
      <c r="W135" s="547"/>
      <c r="X135" s="548"/>
      <c r="Y135" s="547"/>
      <c r="Z135" s="548"/>
      <c r="AA135" s="547"/>
      <c r="AB135" s="548"/>
      <c r="AC135" s="547"/>
      <c r="AD135" s="548"/>
      <c r="AE135" s="547"/>
      <c r="AF135" s="548"/>
      <c r="AG135" s="547"/>
      <c r="AH135" s="548"/>
      <c r="AI135" s="547"/>
      <c r="AJ135" s="548"/>
      <c r="AK135" s="547"/>
      <c r="AL135" s="548"/>
      <c r="AM135" s="547"/>
      <c r="AN135" s="549"/>
      <c r="AO135" s="550"/>
      <c r="AP135" s="176"/>
      <c r="AQ135" s="559"/>
      <c r="AR135" s="559"/>
      <c r="AS135" s="176"/>
      <c r="AT135" s="559"/>
      <c r="AU135" s="559"/>
      <c r="AV135" s="559"/>
      <c r="AW135" s="559"/>
      <c r="AX135" s="188"/>
      <c r="AY135" t="str">
        <f t="shared" si="92"/>
        <v/>
      </c>
      <c r="CA135" s="23" t="str">
        <f t="shared" si="113"/>
        <v/>
      </c>
      <c r="CB135" s="23" t="str">
        <f t="shared" si="93"/>
        <v/>
      </c>
      <c r="CC135" s="23" t="str">
        <f t="shared" si="94"/>
        <v/>
      </c>
      <c r="CD135" s="23" t="str">
        <f t="shared" si="95"/>
        <v/>
      </c>
      <c r="CE135" s="23" t="str">
        <f t="shared" si="96"/>
        <v/>
      </c>
      <c r="CF135" s="23" t="str">
        <f t="shared" si="97"/>
        <v/>
      </c>
      <c r="CG135" s="23" t="str">
        <f t="shared" si="98"/>
        <v/>
      </c>
      <c r="CH135" s="23" t="str">
        <f t="shared" si="99"/>
        <v/>
      </c>
      <c r="CI135" s="23" t="str">
        <f t="shared" si="100"/>
        <v/>
      </c>
      <c r="CJ135" s="87"/>
      <c r="CO135" s="24">
        <f t="shared" si="116"/>
        <v>0</v>
      </c>
      <c r="CP135" s="24">
        <f t="shared" si="86"/>
        <v>0</v>
      </c>
      <c r="CQ135" s="24">
        <f t="shared" si="87"/>
        <v>0</v>
      </c>
      <c r="CR135" s="24">
        <f t="shared" si="106"/>
        <v>0</v>
      </c>
      <c r="CS135" s="24">
        <f t="shared" si="112"/>
        <v>0</v>
      </c>
      <c r="CT135" s="24">
        <f t="shared" si="112"/>
        <v>0</v>
      </c>
      <c r="CU135" s="24">
        <f t="shared" si="112"/>
        <v>0</v>
      </c>
      <c r="CV135" s="24">
        <f t="shared" si="112"/>
        <v>0</v>
      </c>
      <c r="CW135" s="24">
        <f t="shared" si="112"/>
        <v>0</v>
      </c>
      <c r="CX135" s="87"/>
    </row>
    <row r="136" spans="1:102" ht="15" customHeight="1" x14ac:dyDescent="0.25">
      <c r="A136" s="1424" t="s">
        <v>168</v>
      </c>
      <c r="B136" s="1425"/>
      <c r="C136" s="1426"/>
      <c r="D136" s="524">
        <f t="shared" si="101"/>
        <v>0</v>
      </c>
      <c r="E136" s="563">
        <f t="shared" si="114"/>
        <v>0</v>
      </c>
      <c r="F136" s="564">
        <f t="shared" si="115"/>
        <v>0</v>
      </c>
      <c r="G136" s="175"/>
      <c r="H136" s="177"/>
      <c r="I136" s="175"/>
      <c r="J136" s="210"/>
      <c r="K136" s="175"/>
      <c r="L136" s="548"/>
      <c r="M136" s="558"/>
      <c r="N136" s="548"/>
      <c r="O136" s="547"/>
      <c r="P136" s="548"/>
      <c r="Q136" s="547"/>
      <c r="R136" s="548"/>
      <c r="S136" s="547"/>
      <c r="T136" s="548"/>
      <c r="U136" s="547"/>
      <c r="V136" s="548"/>
      <c r="W136" s="547"/>
      <c r="X136" s="548"/>
      <c r="Y136" s="547"/>
      <c r="Z136" s="548"/>
      <c r="AA136" s="547"/>
      <c r="AB136" s="548"/>
      <c r="AC136" s="547"/>
      <c r="AD136" s="548"/>
      <c r="AE136" s="547"/>
      <c r="AF136" s="548"/>
      <c r="AG136" s="547"/>
      <c r="AH136" s="548"/>
      <c r="AI136" s="547"/>
      <c r="AJ136" s="548"/>
      <c r="AK136" s="547"/>
      <c r="AL136" s="548"/>
      <c r="AM136" s="547"/>
      <c r="AN136" s="549"/>
      <c r="AO136" s="550"/>
      <c r="AP136" s="176"/>
      <c r="AQ136" s="559"/>
      <c r="AR136" s="559"/>
      <c r="AS136" s="176"/>
      <c r="AT136" s="559"/>
      <c r="AU136" s="559"/>
      <c r="AV136" s="559"/>
      <c r="AW136" s="559"/>
      <c r="AX136" s="188"/>
      <c r="AY136" t="str">
        <f t="shared" si="92"/>
        <v/>
      </c>
      <c r="CA136" s="23" t="str">
        <f t="shared" si="113"/>
        <v/>
      </c>
      <c r="CB136" s="23" t="str">
        <f t="shared" si="93"/>
        <v/>
      </c>
      <c r="CC136" s="23" t="str">
        <f t="shared" si="94"/>
        <v/>
      </c>
      <c r="CD136" s="23" t="str">
        <f t="shared" si="95"/>
        <v/>
      </c>
      <c r="CE136" s="23" t="str">
        <f t="shared" si="96"/>
        <v/>
      </c>
      <c r="CF136" s="23" t="str">
        <f t="shared" si="97"/>
        <v/>
      </c>
      <c r="CG136" s="23" t="str">
        <f t="shared" si="98"/>
        <v/>
      </c>
      <c r="CH136" s="23" t="str">
        <f t="shared" si="99"/>
        <v/>
      </c>
      <c r="CI136" s="23" t="str">
        <f t="shared" si="100"/>
        <v/>
      </c>
      <c r="CJ136" s="87"/>
      <c r="CO136" s="24">
        <f t="shared" si="116"/>
        <v>0</v>
      </c>
      <c r="CP136" s="24">
        <f t="shared" si="86"/>
        <v>0</v>
      </c>
      <c r="CQ136" s="24">
        <f t="shared" si="87"/>
        <v>0</v>
      </c>
      <c r="CR136" s="24">
        <f t="shared" si="106"/>
        <v>0</v>
      </c>
      <c r="CS136" s="24">
        <f t="shared" si="112"/>
        <v>0</v>
      </c>
      <c r="CT136" s="24">
        <f t="shared" si="112"/>
        <v>0</v>
      </c>
      <c r="CU136" s="24">
        <f t="shared" si="112"/>
        <v>0</v>
      </c>
      <c r="CV136" s="24">
        <f t="shared" si="112"/>
        <v>0</v>
      </c>
      <c r="CW136" s="24">
        <f t="shared" si="112"/>
        <v>0</v>
      </c>
      <c r="CX136" s="87"/>
    </row>
    <row r="137" spans="1:102" ht="15" customHeight="1" x14ac:dyDescent="0.25">
      <c r="A137" s="1424" t="s">
        <v>169</v>
      </c>
      <c r="B137" s="1425"/>
      <c r="C137" s="1426"/>
      <c r="D137" s="524">
        <f t="shared" si="101"/>
        <v>0</v>
      </c>
      <c r="E137" s="563">
        <f t="shared" si="114"/>
        <v>0</v>
      </c>
      <c r="F137" s="564">
        <f t="shared" si="115"/>
        <v>0</v>
      </c>
      <c r="G137" s="175"/>
      <c r="H137" s="177"/>
      <c r="I137" s="175"/>
      <c r="J137" s="210"/>
      <c r="K137" s="175"/>
      <c r="L137" s="548"/>
      <c r="M137" s="558"/>
      <c r="N137" s="548"/>
      <c r="O137" s="547"/>
      <c r="P137" s="548"/>
      <c r="Q137" s="547"/>
      <c r="R137" s="548"/>
      <c r="S137" s="547"/>
      <c r="T137" s="548"/>
      <c r="U137" s="547"/>
      <c r="V137" s="548"/>
      <c r="W137" s="547"/>
      <c r="X137" s="548"/>
      <c r="Y137" s="547"/>
      <c r="Z137" s="548"/>
      <c r="AA137" s="547"/>
      <c r="AB137" s="548"/>
      <c r="AC137" s="547"/>
      <c r="AD137" s="548"/>
      <c r="AE137" s="547"/>
      <c r="AF137" s="548"/>
      <c r="AG137" s="547"/>
      <c r="AH137" s="548"/>
      <c r="AI137" s="547"/>
      <c r="AJ137" s="548"/>
      <c r="AK137" s="547"/>
      <c r="AL137" s="548"/>
      <c r="AM137" s="547"/>
      <c r="AN137" s="549"/>
      <c r="AO137" s="550"/>
      <c r="AP137" s="176"/>
      <c r="AQ137" s="559"/>
      <c r="AR137" s="559"/>
      <c r="AS137" s="176"/>
      <c r="AT137" s="559"/>
      <c r="AU137" s="559"/>
      <c r="AV137" s="559"/>
      <c r="AW137" s="559"/>
      <c r="AX137" s="188"/>
      <c r="AY137" t="str">
        <f t="shared" si="92"/>
        <v/>
      </c>
      <c r="CA137" s="23" t="str">
        <f t="shared" si="113"/>
        <v/>
      </c>
      <c r="CB137" s="23" t="str">
        <f t="shared" si="93"/>
        <v/>
      </c>
      <c r="CC137" s="23" t="str">
        <f t="shared" si="94"/>
        <v/>
      </c>
      <c r="CD137" s="23" t="str">
        <f t="shared" si="95"/>
        <v/>
      </c>
      <c r="CE137" s="23" t="str">
        <f t="shared" si="96"/>
        <v/>
      </c>
      <c r="CF137" s="23" t="str">
        <f t="shared" si="97"/>
        <v/>
      </c>
      <c r="CG137" s="23" t="str">
        <f t="shared" si="98"/>
        <v/>
      </c>
      <c r="CH137" s="23" t="str">
        <f t="shared" si="99"/>
        <v/>
      </c>
      <c r="CI137" s="23" t="str">
        <f t="shared" si="100"/>
        <v/>
      </c>
      <c r="CJ137" s="87"/>
      <c r="CO137" s="24">
        <f t="shared" si="116"/>
        <v>0</v>
      </c>
      <c r="CP137" s="24">
        <f t="shared" si="86"/>
        <v>0</v>
      </c>
      <c r="CQ137" s="24">
        <f t="shared" si="87"/>
        <v>0</v>
      </c>
      <c r="CR137" s="24">
        <f t="shared" si="106"/>
        <v>0</v>
      </c>
      <c r="CS137" s="24">
        <f t="shared" si="112"/>
        <v>0</v>
      </c>
      <c r="CT137" s="24">
        <f t="shared" si="112"/>
        <v>0</v>
      </c>
      <c r="CU137" s="24">
        <f t="shared" si="112"/>
        <v>0</v>
      </c>
      <c r="CV137" s="24">
        <f t="shared" si="112"/>
        <v>0</v>
      </c>
      <c r="CW137" s="24">
        <f t="shared" si="112"/>
        <v>0</v>
      </c>
      <c r="CX137" s="87"/>
    </row>
    <row r="138" spans="1:102" ht="15" customHeight="1" x14ac:dyDescent="0.25">
      <c r="A138" s="1424" t="s">
        <v>170</v>
      </c>
      <c r="B138" s="1425"/>
      <c r="C138" s="1426"/>
      <c r="D138" s="524">
        <f t="shared" si="101"/>
        <v>1</v>
      </c>
      <c r="E138" s="563">
        <f t="shared" si="114"/>
        <v>1</v>
      </c>
      <c r="F138" s="564">
        <f t="shared" si="115"/>
        <v>0</v>
      </c>
      <c r="G138" s="175">
        <v>0</v>
      </c>
      <c r="H138" s="177">
        <v>0</v>
      </c>
      <c r="I138" s="175">
        <v>0</v>
      </c>
      <c r="J138" s="210">
        <v>0</v>
      </c>
      <c r="K138" s="175">
        <v>0</v>
      </c>
      <c r="L138" s="548">
        <v>0</v>
      </c>
      <c r="M138" s="558">
        <v>0</v>
      </c>
      <c r="N138" s="548">
        <v>0</v>
      </c>
      <c r="O138" s="547">
        <v>0</v>
      </c>
      <c r="P138" s="548">
        <v>0</v>
      </c>
      <c r="Q138" s="547">
        <v>0</v>
      </c>
      <c r="R138" s="548">
        <v>0</v>
      </c>
      <c r="S138" s="547">
        <v>0</v>
      </c>
      <c r="T138" s="548">
        <v>0</v>
      </c>
      <c r="U138" s="547">
        <v>0</v>
      </c>
      <c r="V138" s="548">
        <v>0</v>
      </c>
      <c r="W138" s="547">
        <v>0</v>
      </c>
      <c r="X138" s="548">
        <v>0</v>
      </c>
      <c r="Y138" s="547">
        <v>0</v>
      </c>
      <c r="Z138" s="548">
        <v>0</v>
      </c>
      <c r="AA138" s="547">
        <v>0</v>
      </c>
      <c r="AB138" s="548">
        <v>0</v>
      </c>
      <c r="AC138" s="547">
        <v>0</v>
      </c>
      <c r="AD138" s="548">
        <v>0</v>
      </c>
      <c r="AE138" s="547">
        <v>1</v>
      </c>
      <c r="AF138" s="548">
        <v>0</v>
      </c>
      <c r="AG138" s="547">
        <v>0</v>
      </c>
      <c r="AH138" s="548">
        <v>0</v>
      </c>
      <c r="AI138" s="547">
        <v>0</v>
      </c>
      <c r="AJ138" s="548">
        <v>0</v>
      </c>
      <c r="AK138" s="547">
        <v>0</v>
      </c>
      <c r="AL138" s="548">
        <v>0</v>
      </c>
      <c r="AM138" s="547">
        <v>0</v>
      </c>
      <c r="AN138" s="549">
        <v>0</v>
      </c>
      <c r="AO138" s="550">
        <v>0</v>
      </c>
      <c r="AP138" s="176">
        <v>0</v>
      </c>
      <c r="AQ138" s="559">
        <v>0</v>
      </c>
      <c r="AR138" s="559">
        <v>0</v>
      </c>
      <c r="AS138" s="176">
        <v>0</v>
      </c>
      <c r="AT138" s="559">
        <v>0</v>
      </c>
      <c r="AU138" s="559">
        <v>0</v>
      </c>
      <c r="AV138" s="559">
        <v>0</v>
      </c>
      <c r="AW138" s="559">
        <v>0</v>
      </c>
      <c r="AX138" s="25">
        <v>0</v>
      </c>
      <c r="AY138" t="str">
        <f t="shared" si="92"/>
        <v/>
      </c>
      <c r="CA138" s="23" t="str">
        <f t="shared" si="113"/>
        <v/>
      </c>
      <c r="CB138" s="23" t="str">
        <f t="shared" si="93"/>
        <v/>
      </c>
      <c r="CC138" s="23" t="str">
        <f t="shared" si="94"/>
        <v/>
      </c>
      <c r="CD138" s="23" t="str">
        <f t="shared" si="95"/>
        <v/>
      </c>
      <c r="CE138" s="23" t="str">
        <f t="shared" si="96"/>
        <v/>
      </c>
      <c r="CF138" s="23" t="str">
        <f t="shared" si="97"/>
        <v/>
      </c>
      <c r="CG138" s="23" t="str">
        <f t="shared" si="98"/>
        <v/>
      </c>
      <c r="CH138" s="23" t="str">
        <f t="shared" si="99"/>
        <v/>
      </c>
      <c r="CI138" s="23" t="str">
        <f t="shared" si="100"/>
        <v/>
      </c>
      <c r="CJ138" s="23" t="str">
        <f t="shared" si="102"/>
        <v/>
      </c>
      <c r="CO138" s="24">
        <f t="shared" si="116"/>
        <v>0</v>
      </c>
      <c r="CP138" s="24">
        <f t="shared" si="86"/>
        <v>0</v>
      </c>
      <c r="CQ138" s="24">
        <f t="shared" si="87"/>
        <v>0</v>
      </c>
      <c r="CR138" s="24">
        <f t="shared" si="106"/>
        <v>0</v>
      </c>
      <c r="CS138" s="24">
        <f t="shared" si="112"/>
        <v>0</v>
      </c>
      <c r="CT138" s="24">
        <f t="shared" si="112"/>
        <v>0</v>
      </c>
      <c r="CU138" s="24">
        <f t="shared" si="112"/>
        <v>0</v>
      </c>
      <c r="CV138" s="24">
        <f t="shared" si="112"/>
        <v>0</v>
      </c>
      <c r="CW138" s="24">
        <f t="shared" si="112"/>
        <v>0</v>
      </c>
      <c r="CX138" s="24">
        <f>IF(AND($D138&gt;0,AX138=""),1,IF(AX138&gt;$D138,1,0))</f>
        <v>0</v>
      </c>
    </row>
    <row r="139" spans="1:102" ht="15" customHeight="1" x14ac:dyDescent="0.25">
      <c r="A139" s="1424" t="s">
        <v>171</v>
      </c>
      <c r="B139" s="1425"/>
      <c r="C139" s="1426"/>
      <c r="D139" s="524">
        <f t="shared" si="101"/>
        <v>0</v>
      </c>
      <c r="E139" s="563">
        <f t="shared" si="114"/>
        <v>0</v>
      </c>
      <c r="F139" s="564">
        <f t="shared" si="115"/>
        <v>0</v>
      </c>
      <c r="G139" s="211"/>
      <c r="H139" s="177"/>
      <c r="I139" s="175"/>
      <c r="J139" s="210"/>
      <c r="K139" s="175"/>
      <c r="L139" s="548"/>
      <c r="M139" s="558"/>
      <c r="N139" s="548"/>
      <c r="O139" s="547"/>
      <c r="P139" s="548"/>
      <c r="Q139" s="547"/>
      <c r="R139" s="548"/>
      <c r="S139" s="547"/>
      <c r="T139" s="548"/>
      <c r="U139" s="547"/>
      <c r="V139" s="548"/>
      <c r="W139" s="547"/>
      <c r="X139" s="548"/>
      <c r="Y139" s="547"/>
      <c r="Z139" s="548"/>
      <c r="AA139" s="547"/>
      <c r="AB139" s="548"/>
      <c r="AC139" s="547"/>
      <c r="AD139" s="548"/>
      <c r="AE139" s="547"/>
      <c r="AF139" s="548"/>
      <c r="AG139" s="547"/>
      <c r="AH139" s="548"/>
      <c r="AI139" s="547"/>
      <c r="AJ139" s="548"/>
      <c r="AK139" s="547"/>
      <c r="AL139" s="548"/>
      <c r="AM139" s="547"/>
      <c r="AN139" s="549"/>
      <c r="AO139" s="550"/>
      <c r="AP139" s="176"/>
      <c r="AQ139" s="559"/>
      <c r="AR139" s="559"/>
      <c r="AS139" s="176"/>
      <c r="AT139" s="559"/>
      <c r="AU139" s="559"/>
      <c r="AV139" s="559"/>
      <c r="AW139" s="559"/>
      <c r="AX139" s="25"/>
      <c r="AY139" t="str">
        <f t="shared" si="92"/>
        <v/>
      </c>
      <c r="CA139" s="23" t="str">
        <f t="shared" si="113"/>
        <v/>
      </c>
      <c r="CB139" s="23" t="str">
        <f t="shared" si="93"/>
        <v/>
      </c>
      <c r="CC139" s="23" t="str">
        <f t="shared" si="94"/>
        <v/>
      </c>
      <c r="CD139" s="23" t="str">
        <f t="shared" si="95"/>
        <v/>
      </c>
      <c r="CE139" s="23" t="str">
        <f t="shared" si="96"/>
        <v/>
      </c>
      <c r="CF139" s="23" t="str">
        <f t="shared" si="97"/>
        <v/>
      </c>
      <c r="CG139" s="23" t="str">
        <f t="shared" si="98"/>
        <v/>
      </c>
      <c r="CH139" s="23" t="str">
        <f t="shared" si="99"/>
        <v/>
      </c>
      <c r="CI139" s="23" t="str">
        <f t="shared" si="100"/>
        <v/>
      </c>
      <c r="CJ139" s="23" t="str">
        <f t="shared" si="102"/>
        <v/>
      </c>
      <c r="CO139" s="24">
        <f t="shared" si="116"/>
        <v>0</v>
      </c>
      <c r="CP139" s="24">
        <f t="shared" si="86"/>
        <v>0</v>
      </c>
      <c r="CQ139" s="24">
        <f t="shared" si="87"/>
        <v>0</v>
      </c>
      <c r="CR139" s="24">
        <f t="shared" si="106"/>
        <v>0</v>
      </c>
      <c r="CS139" s="24">
        <f t="shared" si="112"/>
        <v>0</v>
      </c>
      <c r="CT139" s="24">
        <f t="shared" si="112"/>
        <v>0</v>
      </c>
      <c r="CU139" s="24">
        <f t="shared" si="112"/>
        <v>0</v>
      </c>
      <c r="CV139" s="24">
        <f t="shared" si="112"/>
        <v>0</v>
      </c>
      <c r="CW139" s="24">
        <f t="shared" si="112"/>
        <v>0</v>
      </c>
      <c r="CX139" s="24">
        <f>IF(AND($D139&gt;0,AX139=""),1,IF(AX139&gt;$D139,1,0))</f>
        <v>0</v>
      </c>
    </row>
    <row r="140" spans="1:102" ht="15" customHeight="1" x14ac:dyDescent="0.25">
      <c r="A140" s="605" t="s">
        <v>172</v>
      </c>
      <c r="B140" s="212"/>
      <c r="C140" s="213"/>
      <c r="D140" s="524">
        <f t="shared" si="101"/>
        <v>0</v>
      </c>
      <c r="E140" s="563">
        <f t="shared" si="114"/>
        <v>0</v>
      </c>
      <c r="F140" s="564">
        <f t="shared" si="115"/>
        <v>0</v>
      </c>
      <c r="G140" s="175"/>
      <c r="H140" s="177"/>
      <c r="I140" s="175"/>
      <c r="J140" s="210"/>
      <c r="K140" s="175"/>
      <c r="L140" s="548"/>
      <c r="M140" s="558"/>
      <c r="N140" s="548"/>
      <c r="O140" s="547"/>
      <c r="P140" s="548"/>
      <c r="Q140" s="547"/>
      <c r="R140" s="548"/>
      <c r="S140" s="547"/>
      <c r="T140" s="548"/>
      <c r="U140" s="547"/>
      <c r="V140" s="548"/>
      <c r="W140" s="547"/>
      <c r="X140" s="548"/>
      <c r="Y140" s="547"/>
      <c r="Z140" s="548"/>
      <c r="AA140" s="547"/>
      <c r="AB140" s="548"/>
      <c r="AC140" s="547"/>
      <c r="AD140" s="548"/>
      <c r="AE140" s="547"/>
      <c r="AF140" s="548"/>
      <c r="AG140" s="547"/>
      <c r="AH140" s="548"/>
      <c r="AI140" s="547"/>
      <c r="AJ140" s="548"/>
      <c r="AK140" s="547"/>
      <c r="AL140" s="548"/>
      <c r="AM140" s="547"/>
      <c r="AN140" s="549"/>
      <c r="AO140" s="550"/>
      <c r="AP140" s="176"/>
      <c r="AQ140" s="559"/>
      <c r="AR140" s="559"/>
      <c r="AS140" s="176"/>
      <c r="AT140" s="559"/>
      <c r="AU140" s="559"/>
      <c r="AV140" s="559"/>
      <c r="AW140" s="559"/>
      <c r="AX140" s="188"/>
      <c r="AY140" t="str">
        <f t="shared" si="92"/>
        <v/>
      </c>
      <c r="CA140" s="23" t="str">
        <f t="shared" si="113"/>
        <v/>
      </c>
      <c r="CB140" s="23" t="str">
        <f t="shared" si="93"/>
        <v/>
      </c>
      <c r="CC140" s="23" t="str">
        <f t="shared" si="94"/>
        <v/>
      </c>
      <c r="CD140" s="23" t="str">
        <f t="shared" si="95"/>
        <v/>
      </c>
      <c r="CE140" s="23" t="str">
        <f t="shared" si="96"/>
        <v/>
      </c>
      <c r="CF140" s="23" t="str">
        <f t="shared" si="97"/>
        <v/>
      </c>
      <c r="CG140" s="23" t="str">
        <f t="shared" si="98"/>
        <v/>
      </c>
      <c r="CH140" s="23" t="str">
        <f t="shared" si="99"/>
        <v/>
      </c>
      <c r="CI140" s="23" t="str">
        <f t="shared" si="100"/>
        <v/>
      </c>
      <c r="CJ140" s="87"/>
      <c r="CO140" s="24">
        <f t="shared" si="116"/>
        <v>0</v>
      </c>
      <c r="CP140" s="24">
        <f t="shared" si="86"/>
        <v>0</v>
      </c>
      <c r="CQ140" s="24">
        <f t="shared" si="87"/>
        <v>0</v>
      </c>
      <c r="CR140" s="24">
        <f t="shared" si="106"/>
        <v>0</v>
      </c>
      <c r="CS140" s="24">
        <f t="shared" si="112"/>
        <v>0</v>
      </c>
      <c r="CT140" s="24">
        <f t="shared" si="112"/>
        <v>0</v>
      </c>
      <c r="CU140" s="24">
        <f t="shared" si="112"/>
        <v>0</v>
      </c>
      <c r="CV140" s="24">
        <f t="shared" si="112"/>
        <v>0</v>
      </c>
      <c r="CW140" s="24">
        <f t="shared" si="112"/>
        <v>0</v>
      </c>
      <c r="CX140" s="87"/>
    </row>
    <row r="141" spans="1:102" ht="15" customHeight="1" x14ac:dyDescent="0.25">
      <c r="A141" s="1424" t="s">
        <v>173</v>
      </c>
      <c r="B141" s="1425"/>
      <c r="C141" s="1426"/>
      <c r="D141" s="524">
        <f t="shared" si="101"/>
        <v>0</v>
      </c>
      <c r="E141" s="563">
        <f t="shared" si="114"/>
        <v>0</v>
      </c>
      <c r="F141" s="564">
        <f t="shared" si="115"/>
        <v>0</v>
      </c>
      <c r="G141" s="600"/>
      <c r="H141" s="601"/>
      <c r="I141" s="600"/>
      <c r="J141" s="567"/>
      <c r="K141" s="558"/>
      <c r="L141" s="548"/>
      <c r="M141" s="558"/>
      <c r="N141" s="548"/>
      <c r="O141" s="547"/>
      <c r="P141" s="548"/>
      <c r="Q141" s="547"/>
      <c r="R141" s="548"/>
      <c r="S141" s="547"/>
      <c r="T141" s="548"/>
      <c r="U141" s="547"/>
      <c r="V141" s="548"/>
      <c r="W141" s="547"/>
      <c r="X141" s="548"/>
      <c r="Y141" s="547"/>
      <c r="Z141" s="548"/>
      <c r="AA141" s="547"/>
      <c r="AB141" s="548"/>
      <c r="AC141" s="547"/>
      <c r="AD141" s="548"/>
      <c r="AE141" s="547"/>
      <c r="AF141" s="548"/>
      <c r="AG141" s="547"/>
      <c r="AH141" s="548"/>
      <c r="AI141" s="547"/>
      <c r="AJ141" s="548"/>
      <c r="AK141" s="547"/>
      <c r="AL141" s="548"/>
      <c r="AM141" s="547"/>
      <c r="AN141" s="549"/>
      <c r="AO141" s="550"/>
      <c r="AP141" s="559"/>
      <c r="AQ141" s="559"/>
      <c r="AR141" s="559"/>
      <c r="AS141" s="559"/>
      <c r="AT141" s="559"/>
      <c r="AU141" s="559"/>
      <c r="AV141" s="559"/>
      <c r="AW141" s="559"/>
      <c r="AX141" s="25"/>
      <c r="AY141" t="str">
        <f t="shared" si="92"/>
        <v/>
      </c>
      <c r="CA141" s="23" t="str">
        <f t="shared" si="113"/>
        <v/>
      </c>
      <c r="CB141" s="23" t="str">
        <f t="shared" si="93"/>
        <v/>
      </c>
      <c r="CC141" s="23" t="str">
        <f t="shared" si="94"/>
        <v/>
      </c>
      <c r="CD141" s="23" t="str">
        <f t="shared" si="95"/>
        <v/>
      </c>
      <c r="CE141" s="23" t="str">
        <f t="shared" si="96"/>
        <v/>
      </c>
      <c r="CF141" s="23" t="str">
        <f t="shared" si="97"/>
        <v/>
      </c>
      <c r="CG141" s="23" t="str">
        <f t="shared" si="98"/>
        <v/>
      </c>
      <c r="CH141" s="23" t="str">
        <f t="shared" si="99"/>
        <v/>
      </c>
      <c r="CI141" s="23" t="str">
        <f t="shared" si="100"/>
        <v/>
      </c>
      <c r="CJ141" s="23" t="str">
        <f t="shared" si="102"/>
        <v/>
      </c>
      <c r="CO141" s="24">
        <f t="shared" si="116"/>
        <v>0</v>
      </c>
      <c r="CP141" s="24">
        <f t="shared" si="86"/>
        <v>0</v>
      </c>
      <c r="CQ141" s="24">
        <f t="shared" si="87"/>
        <v>0</v>
      </c>
      <c r="CR141" s="24">
        <f t="shared" si="106"/>
        <v>0</v>
      </c>
      <c r="CS141" s="24">
        <f t="shared" si="112"/>
        <v>0</v>
      </c>
      <c r="CT141" s="24">
        <f t="shared" si="112"/>
        <v>0</v>
      </c>
      <c r="CU141" s="24">
        <f t="shared" si="112"/>
        <v>0</v>
      </c>
      <c r="CV141" s="24">
        <f t="shared" si="112"/>
        <v>0</v>
      </c>
      <c r="CW141" s="24">
        <f t="shared" si="112"/>
        <v>0</v>
      </c>
      <c r="CX141" s="24">
        <f>IF(AND($D141&gt;0,AX141=""),1,IF(AX141&gt;$D141,1,0))</f>
        <v>0</v>
      </c>
    </row>
    <row r="142" spans="1:102" ht="15" customHeight="1" x14ac:dyDescent="0.25">
      <c r="A142" s="1373" t="s">
        <v>174</v>
      </c>
      <c r="B142" s="1374"/>
      <c r="C142" s="1375"/>
      <c r="D142" s="201">
        <f>SUM(E142:F142)</f>
        <v>0</v>
      </c>
      <c r="E142" s="27">
        <f t="shared" si="114"/>
        <v>0</v>
      </c>
      <c r="F142" s="28">
        <f t="shared" si="115"/>
        <v>0</v>
      </c>
      <c r="G142" s="214"/>
      <c r="H142" s="215"/>
      <c r="I142" s="214"/>
      <c r="J142" s="192"/>
      <c r="K142" s="190"/>
      <c r="L142" s="31"/>
      <c r="M142" s="29"/>
      <c r="N142" s="31"/>
      <c r="O142" s="57"/>
      <c r="P142" s="31"/>
      <c r="Q142" s="57"/>
      <c r="R142" s="31"/>
      <c r="S142" s="57"/>
      <c r="T142" s="31"/>
      <c r="U142" s="57"/>
      <c r="V142" s="31"/>
      <c r="W142" s="57"/>
      <c r="X142" s="31"/>
      <c r="Y142" s="57"/>
      <c r="Z142" s="31"/>
      <c r="AA142" s="57"/>
      <c r="AB142" s="31"/>
      <c r="AC142" s="57"/>
      <c r="AD142" s="31"/>
      <c r="AE142" s="57"/>
      <c r="AF142" s="31"/>
      <c r="AG142" s="57"/>
      <c r="AH142" s="31"/>
      <c r="AI142" s="57"/>
      <c r="AJ142" s="31"/>
      <c r="AK142" s="57"/>
      <c r="AL142" s="31"/>
      <c r="AM142" s="57"/>
      <c r="AN142" s="32"/>
      <c r="AO142" s="33"/>
      <c r="AP142" s="559"/>
      <c r="AQ142" s="559"/>
      <c r="AR142" s="559"/>
      <c r="AS142" s="559"/>
      <c r="AT142" s="559"/>
      <c r="AU142" s="196"/>
      <c r="AV142" s="196"/>
      <c r="AW142" s="196"/>
      <c r="AX142" s="216"/>
      <c r="AY142" t="str">
        <f>CA142&amp;CB142&amp;CC142&amp;CD142&amp;CE142&amp;CF142&amp;CG142&amp;CH142&amp;CI142&amp;CJ142</f>
        <v/>
      </c>
      <c r="CA142" s="23" t="str">
        <f t="shared" si="113"/>
        <v/>
      </c>
      <c r="CB142" s="23" t="str">
        <f t="shared" si="93"/>
        <v/>
      </c>
      <c r="CC142" s="23" t="str">
        <f t="shared" si="94"/>
        <v/>
      </c>
      <c r="CD142" s="23" t="str">
        <f t="shared" si="95"/>
        <v/>
      </c>
      <c r="CE142" s="23" t="str">
        <f t="shared" si="96"/>
        <v/>
      </c>
      <c r="CF142" s="23" t="str">
        <f t="shared" si="97"/>
        <v/>
      </c>
      <c r="CG142" s="23" t="str">
        <f t="shared" si="98"/>
        <v/>
      </c>
      <c r="CH142" s="23" t="str">
        <f t="shared" si="99"/>
        <v/>
      </c>
      <c r="CI142" s="23" t="str">
        <f t="shared" si="100"/>
        <v/>
      </c>
      <c r="CJ142" s="23" t="str">
        <f t="shared" si="102"/>
        <v/>
      </c>
      <c r="CO142" s="24">
        <f t="shared" si="116"/>
        <v>0</v>
      </c>
      <c r="CP142" s="24">
        <f t="shared" si="86"/>
        <v>0</v>
      </c>
      <c r="CQ142" s="24">
        <f t="shared" si="87"/>
        <v>0</v>
      </c>
      <c r="CR142" s="24">
        <f t="shared" si="106"/>
        <v>0</v>
      </c>
      <c r="CS142" s="24">
        <f t="shared" si="112"/>
        <v>0</v>
      </c>
      <c r="CT142" s="24">
        <f t="shared" si="112"/>
        <v>0</v>
      </c>
      <c r="CU142" s="24">
        <f t="shared" si="112"/>
        <v>0</v>
      </c>
      <c r="CV142" s="24">
        <f t="shared" si="112"/>
        <v>0</v>
      </c>
      <c r="CW142" s="24">
        <f t="shared" si="112"/>
        <v>0</v>
      </c>
      <c r="CX142" s="24">
        <f>IF(AND($D142&gt;0,AX142=""),1,IF(AX142&gt;$D142,1,0))</f>
        <v>0</v>
      </c>
    </row>
    <row r="143" spans="1:102" ht="15" customHeight="1" x14ac:dyDescent="0.25">
      <c r="A143" s="1682" t="s">
        <v>4</v>
      </c>
      <c r="B143" s="1301"/>
      <c r="C143" s="1268"/>
      <c r="D143" s="1197">
        <f t="shared" si="101"/>
        <v>363</v>
      </c>
      <c r="E143" s="1179">
        <f t="shared" si="114"/>
        <v>175</v>
      </c>
      <c r="F143" s="1198">
        <f>SUM(H143+J143+L143+N143+P143+R143+T143+V143+X143+Z143+AB143+AD143+AF143+AH143+AJ143+AL143+AN143)</f>
        <v>188</v>
      </c>
      <c r="G143" s="1197">
        <f>SUM(G91:G103,G105:G109,G115:G117,G120,G128:G142)</f>
        <v>1</v>
      </c>
      <c r="H143" s="219">
        <f>SUM(H91:H103,H105:H109,H115:H117,H120,H128:H142)</f>
        <v>1</v>
      </c>
      <c r="I143" s="1197">
        <f>SUM(I91:I103,I105:I109,I115:I117,I120,I128:I142)</f>
        <v>0</v>
      </c>
      <c r="J143" s="220">
        <f>SUM(J91:J103,J105:J109,J115:J117,J120,J128:J142)</f>
        <v>0</v>
      </c>
      <c r="K143" s="1197">
        <f t="shared" ref="K143:P143" si="117">SUM(K91:K103,K105:K109,K115:K117,K119:K120,K128:K142)</f>
        <v>0</v>
      </c>
      <c r="L143" s="219">
        <f t="shared" si="117"/>
        <v>0</v>
      </c>
      <c r="M143" s="1199">
        <f t="shared" si="117"/>
        <v>0</v>
      </c>
      <c r="N143" s="222">
        <f t="shared" si="117"/>
        <v>1</v>
      </c>
      <c r="O143" s="1199">
        <f t="shared" si="117"/>
        <v>1</v>
      </c>
      <c r="P143" s="222">
        <f t="shared" si="117"/>
        <v>0</v>
      </c>
      <c r="Q143" s="1199">
        <f>SUM(Q91:Q103,Q105:Q117,Q119:Q121,Q126,Q128:Q142)</f>
        <v>1</v>
      </c>
      <c r="R143" s="1200">
        <f>SUM(R91:R103,R105:R117,R119:R121,R126,R128:R142)</f>
        <v>0</v>
      </c>
      <c r="S143" s="1199">
        <f t="shared" ref="S143:X143" si="118">SUM(S91:S103,S105:S121,S126,S128:S142)</f>
        <v>0</v>
      </c>
      <c r="T143" s="222">
        <f t="shared" si="118"/>
        <v>0</v>
      </c>
      <c r="U143" s="1199">
        <f t="shared" si="118"/>
        <v>1</v>
      </c>
      <c r="V143" s="222">
        <f t="shared" si="118"/>
        <v>6</v>
      </c>
      <c r="W143" s="1199">
        <f t="shared" si="118"/>
        <v>81</v>
      </c>
      <c r="X143" s="222">
        <f t="shared" si="118"/>
        <v>27</v>
      </c>
      <c r="Y143" s="1199">
        <f>SUM(Y91:Y142)</f>
        <v>28</v>
      </c>
      <c r="Z143" s="222">
        <f>SUM(Z91:Z142)</f>
        <v>37</v>
      </c>
      <c r="AA143" s="1199">
        <f t="shared" ref="AA143:AN143" si="119">SUM(AA91:AA104,AA106:AA112,AA114:AA142)</f>
        <v>5</v>
      </c>
      <c r="AB143" s="222">
        <f t="shared" si="119"/>
        <v>12</v>
      </c>
      <c r="AC143" s="1199">
        <f t="shared" si="119"/>
        <v>2</v>
      </c>
      <c r="AD143" s="222">
        <f t="shared" si="119"/>
        <v>18</v>
      </c>
      <c r="AE143" s="1199">
        <f t="shared" si="119"/>
        <v>11</v>
      </c>
      <c r="AF143" s="222">
        <f t="shared" si="119"/>
        <v>25</v>
      </c>
      <c r="AG143" s="1199">
        <f t="shared" si="119"/>
        <v>8</v>
      </c>
      <c r="AH143" s="222">
        <f t="shared" si="119"/>
        <v>10</v>
      </c>
      <c r="AI143" s="1199">
        <f t="shared" si="119"/>
        <v>5</v>
      </c>
      <c r="AJ143" s="222">
        <f t="shared" si="119"/>
        <v>10</v>
      </c>
      <c r="AK143" s="1199">
        <f t="shared" si="119"/>
        <v>16</v>
      </c>
      <c r="AL143" s="222">
        <f t="shared" si="119"/>
        <v>30</v>
      </c>
      <c r="AM143" s="1199">
        <f t="shared" si="119"/>
        <v>15</v>
      </c>
      <c r="AN143" s="222">
        <f t="shared" si="119"/>
        <v>11</v>
      </c>
      <c r="AO143" s="1201">
        <f>SUM(AO91:AO103,AO105:AO120,AO128:AO142,AO126)</f>
        <v>0</v>
      </c>
      <c r="AP143" s="1202">
        <f>SUM(AP91:AP142)</f>
        <v>1</v>
      </c>
      <c r="AQ143" s="1202">
        <f>SUM(AQ91:AQ142)</f>
        <v>0</v>
      </c>
      <c r="AR143" s="1202">
        <f>SUM(AR91:AR104,AR106:AR112,AR114:AR142)</f>
        <v>0</v>
      </c>
      <c r="AS143" s="1202">
        <f>SUM(AS91:AS142)</f>
        <v>0</v>
      </c>
      <c r="AT143" s="1202">
        <f t="shared" ref="AT143:AW143" si="120">SUM(AT91:AT142)</f>
        <v>7</v>
      </c>
      <c r="AU143" s="1202">
        <f t="shared" si="120"/>
        <v>0</v>
      </c>
      <c r="AV143" s="1202">
        <f t="shared" si="120"/>
        <v>0</v>
      </c>
      <c r="AW143" s="1202">
        <f t="shared" si="120"/>
        <v>0</v>
      </c>
      <c r="AX143" s="222">
        <f>SUM(AX104,AX116,AX121:AX127,AX138:AX139,AX141:AX142)</f>
        <v>0</v>
      </c>
    </row>
    <row r="144" spans="1:102" ht="18" customHeight="1" x14ac:dyDescent="0.25">
      <c r="A144" s="35" t="s">
        <v>175</v>
      </c>
      <c r="B144" s="225"/>
      <c r="C144" s="225"/>
      <c r="D144" s="226"/>
      <c r="E144" s="227"/>
      <c r="F144" s="227"/>
      <c r="G144" s="226"/>
      <c r="H144" s="226"/>
      <c r="I144" s="226"/>
      <c r="J144" s="226"/>
      <c r="K144" s="226"/>
      <c r="L144" s="226"/>
      <c r="M144" s="228"/>
      <c r="N144" s="228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</row>
    <row r="145" spans="1:50" ht="21.75" customHeight="1" x14ac:dyDescent="0.25">
      <c r="A145" s="1441" t="s">
        <v>92</v>
      </c>
      <c r="B145" s="1444" t="s">
        <v>176</v>
      </c>
      <c r="C145" s="1340" t="s">
        <v>177</v>
      </c>
      <c r="D145" s="1381" t="s">
        <v>178</v>
      </c>
      <c r="E145" s="1432" t="s">
        <v>179</v>
      </c>
      <c r="F145" s="1435" t="s">
        <v>180</v>
      </c>
      <c r="G145" s="1381" t="s">
        <v>181</v>
      </c>
      <c r="H145" s="1438" t="s">
        <v>182</v>
      </c>
      <c r="I145" s="1306" t="s">
        <v>183</v>
      </c>
      <c r="J145" s="1721" t="s">
        <v>184</v>
      </c>
      <c r="K145" s="1722" t="s">
        <v>185</v>
      </c>
      <c r="L145" s="1303" t="s">
        <v>180</v>
      </c>
      <c r="M145" s="1381" t="s">
        <v>181</v>
      </c>
      <c r="N145" s="1288" t="s">
        <v>182</v>
      </c>
      <c r="O145" s="229"/>
      <c r="P145" s="229"/>
      <c r="Q145" s="229"/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229"/>
      <c r="AJ145" s="229"/>
      <c r="AK145" s="229"/>
      <c r="AL145" s="229"/>
      <c r="AM145" s="229"/>
      <c r="AN145" s="229"/>
      <c r="AO145" s="229"/>
      <c r="AP145" s="229"/>
      <c r="AQ145" s="1396"/>
      <c r="AR145" s="1396"/>
      <c r="AS145" s="1396"/>
      <c r="AT145" s="1396"/>
      <c r="AU145" s="1396"/>
      <c r="AV145" s="1396"/>
      <c r="AW145" s="1396"/>
      <c r="AX145" s="1396"/>
    </row>
    <row r="146" spans="1:50" ht="27" customHeight="1" x14ac:dyDescent="0.25">
      <c r="A146" s="1442"/>
      <c r="B146" s="1445"/>
      <c r="C146" s="1341"/>
      <c r="D146" s="1382"/>
      <c r="E146" s="1433"/>
      <c r="F146" s="1534"/>
      <c r="G146" s="1382"/>
      <c r="H146" s="1439"/>
      <c r="I146" s="1307"/>
      <c r="J146" s="1721"/>
      <c r="K146" s="1722"/>
      <c r="L146" s="1304"/>
      <c r="M146" s="1382"/>
      <c r="N146" s="1291"/>
      <c r="O146" s="229"/>
      <c r="P146" s="229"/>
      <c r="Q146" s="229"/>
      <c r="R146" s="229"/>
      <c r="S146" s="229"/>
      <c r="T146" s="229"/>
      <c r="U146" s="229"/>
      <c r="V146" s="229"/>
      <c r="W146" s="229"/>
      <c r="X146" s="229"/>
      <c r="Y146" s="229"/>
      <c r="Z146" s="230"/>
      <c r="AA146" s="229"/>
      <c r="AB146" s="230"/>
      <c r="AC146" s="229"/>
      <c r="AD146" s="230"/>
      <c r="AE146" s="229"/>
      <c r="AF146" s="230"/>
      <c r="AG146" s="229"/>
      <c r="AH146" s="230"/>
      <c r="AI146" s="229"/>
      <c r="AJ146" s="230"/>
      <c r="AK146" s="229"/>
      <c r="AL146" s="230"/>
      <c r="AM146" s="229"/>
      <c r="AN146" s="230"/>
      <c r="AO146" s="229"/>
      <c r="AP146" s="230"/>
      <c r="AQ146" s="1396"/>
      <c r="AR146" s="1396"/>
      <c r="AS146" s="1396"/>
      <c r="AT146" s="1396"/>
      <c r="AU146" s="1396"/>
      <c r="AV146" s="1396"/>
      <c r="AW146" s="1396"/>
      <c r="AX146" s="1396"/>
    </row>
    <row r="147" spans="1:50" ht="22.5" customHeight="1" x14ac:dyDescent="0.25">
      <c r="A147" s="1443"/>
      <c r="B147" s="1446"/>
      <c r="C147" s="1342"/>
      <c r="D147" s="1383"/>
      <c r="E147" s="1434"/>
      <c r="F147" s="1437"/>
      <c r="G147" s="1383"/>
      <c r="H147" s="1440"/>
      <c r="I147" s="1308"/>
      <c r="J147" s="1721"/>
      <c r="K147" s="1722"/>
      <c r="L147" s="1305"/>
      <c r="M147" s="1383"/>
      <c r="N147" s="1294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  <c r="Y147" s="225"/>
      <c r="Z147" s="225"/>
      <c r="AA147" s="225"/>
      <c r="AB147" s="225"/>
      <c r="AC147" s="225"/>
      <c r="AD147" s="225"/>
      <c r="AE147" s="225"/>
      <c r="AF147" s="225"/>
      <c r="AG147" s="225"/>
      <c r="AH147" s="225"/>
      <c r="AI147" s="225"/>
      <c r="AJ147" s="225"/>
      <c r="AK147" s="225"/>
      <c r="AL147" s="225"/>
      <c r="AM147" s="225"/>
      <c r="AN147" s="225"/>
      <c r="AO147" s="225"/>
      <c r="AP147" s="225"/>
      <c r="AQ147" s="1396"/>
      <c r="AR147" s="1396"/>
      <c r="AS147" s="1396"/>
      <c r="AT147" s="1396"/>
      <c r="AU147" s="1396"/>
      <c r="AV147" s="1396"/>
      <c r="AW147" s="1396"/>
      <c r="AX147" s="1396"/>
    </row>
    <row r="148" spans="1:50" ht="15" customHeight="1" x14ac:dyDescent="0.25">
      <c r="A148" s="231" t="s">
        <v>101</v>
      </c>
      <c r="B148" s="232">
        <f>SUM(C148:E148)</f>
        <v>0</v>
      </c>
      <c r="C148" s="699"/>
      <c r="D148" s="233"/>
      <c r="E148" s="234"/>
      <c r="F148" s="593"/>
      <c r="G148" s="233"/>
      <c r="H148" s="235"/>
      <c r="I148" s="236">
        <f>SUM(J148:K148)</f>
        <v>0</v>
      </c>
      <c r="J148" s="700"/>
      <c r="K148" s="234"/>
      <c r="L148" s="594"/>
      <c r="M148" s="233"/>
      <c r="N148" s="237"/>
      <c r="P148" s="238"/>
      <c r="Q148" s="238"/>
      <c r="R148" s="238"/>
      <c r="S148" s="238"/>
      <c r="T148" s="238"/>
      <c r="U148" s="238"/>
      <c r="V148" s="238"/>
      <c r="W148" s="238"/>
      <c r="X148" s="238"/>
      <c r="Y148" s="238"/>
      <c r="Z148" s="238"/>
      <c r="AA148" s="238"/>
      <c r="AB148" s="238"/>
      <c r="AC148" s="238"/>
      <c r="AD148" s="238"/>
      <c r="AE148" s="238"/>
      <c r="AF148" s="238"/>
      <c r="AG148" s="238"/>
      <c r="AH148" s="238"/>
      <c r="AI148" s="238"/>
      <c r="AJ148" s="238"/>
      <c r="AK148" s="238"/>
      <c r="AL148" s="238"/>
      <c r="AM148" s="238"/>
      <c r="AN148" s="238"/>
      <c r="AO148" s="238"/>
      <c r="AP148" s="238"/>
      <c r="AQ148" s="238"/>
      <c r="AR148" s="238"/>
      <c r="AS148" s="238"/>
      <c r="AT148" s="238"/>
      <c r="AU148" s="238"/>
      <c r="AV148" s="238"/>
      <c r="AW148" s="238"/>
      <c r="AX148" s="238"/>
    </row>
    <row r="149" spans="1:50" ht="15" customHeight="1" x14ac:dyDescent="0.25">
      <c r="A149" s="231" t="s">
        <v>131</v>
      </c>
      <c r="B149" s="239">
        <f t="shared" ref="B149:B157" si="121">SUM(C149:E149)</f>
        <v>0</v>
      </c>
      <c r="C149" s="606"/>
      <c r="D149" s="602"/>
      <c r="E149" s="607"/>
      <c r="F149" s="604"/>
      <c r="G149" s="602"/>
      <c r="H149" s="240"/>
      <c r="I149" s="236">
        <f t="shared" ref="I149:I156" si="122">SUM(J149:K149)</f>
        <v>0</v>
      </c>
      <c r="J149" s="600"/>
      <c r="K149" s="607"/>
      <c r="L149" s="608"/>
      <c r="M149" s="602"/>
      <c r="N149" s="241"/>
      <c r="P149" s="238"/>
      <c r="Q149" s="238"/>
      <c r="R149" s="238"/>
      <c r="S149" s="238"/>
      <c r="T149" s="238"/>
      <c r="U149" s="238"/>
      <c r="V149" s="238"/>
      <c r="W149" s="238"/>
      <c r="X149" s="238"/>
      <c r="Y149" s="238"/>
      <c r="Z149" s="238"/>
      <c r="AA149" s="238"/>
      <c r="AB149" s="238"/>
      <c r="AC149" s="238"/>
      <c r="AD149" s="238"/>
      <c r="AE149" s="238"/>
      <c r="AF149" s="238"/>
      <c r="AG149" s="238"/>
      <c r="AH149" s="238"/>
      <c r="AI149" s="238"/>
      <c r="AJ149" s="238"/>
      <c r="AK149" s="238"/>
      <c r="AL149" s="238"/>
      <c r="AM149" s="238"/>
      <c r="AN149" s="238"/>
      <c r="AO149" s="238"/>
      <c r="AP149" s="238"/>
      <c r="AQ149" s="238"/>
      <c r="AR149" s="238"/>
      <c r="AS149" s="238"/>
      <c r="AT149" s="238"/>
      <c r="AU149" s="238"/>
      <c r="AV149" s="238"/>
      <c r="AW149" s="238"/>
      <c r="AX149" s="238"/>
    </row>
    <row r="150" spans="1:50" ht="15" customHeight="1" x14ac:dyDescent="0.25">
      <c r="A150" s="231" t="s">
        <v>105</v>
      </c>
      <c r="B150" s="239">
        <f t="shared" si="121"/>
        <v>158</v>
      </c>
      <c r="C150" s="242"/>
      <c r="D150" s="602">
        <v>99</v>
      </c>
      <c r="E150" s="607">
        <v>59</v>
      </c>
      <c r="F150" s="604">
        <v>3</v>
      </c>
      <c r="G150" s="602">
        <v>68</v>
      </c>
      <c r="H150" s="240"/>
      <c r="I150" s="236">
        <f t="shared" si="122"/>
        <v>3</v>
      </c>
      <c r="J150" s="600">
        <v>1</v>
      </c>
      <c r="K150" s="607">
        <v>2</v>
      </c>
      <c r="L150" s="608"/>
      <c r="M150" s="602"/>
      <c r="N150" s="241"/>
      <c r="P150" s="238"/>
      <c r="Q150" s="238"/>
      <c r="R150" s="238"/>
      <c r="S150" s="238"/>
      <c r="T150" s="238"/>
      <c r="U150" s="238"/>
      <c r="V150" s="238"/>
      <c r="W150" s="238"/>
      <c r="X150" s="238"/>
      <c r="Y150" s="238"/>
      <c r="Z150" s="238"/>
      <c r="AA150" s="238"/>
      <c r="AB150" s="238"/>
      <c r="AC150" s="238"/>
      <c r="AD150" s="238"/>
      <c r="AE150" s="238"/>
      <c r="AF150" s="238"/>
      <c r="AG150" s="238"/>
      <c r="AH150" s="238"/>
      <c r="AI150" s="238"/>
      <c r="AJ150" s="238"/>
      <c r="AK150" s="238"/>
      <c r="AL150" s="238"/>
      <c r="AM150" s="238"/>
      <c r="AN150" s="238"/>
      <c r="AO150" s="238"/>
      <c r="AP150" s="238"/>
      <c r="AQ150" s="238"/>
      <c r="AR150" s="238"/>
      <c r="AS150" s="238"/>
      <c r="AT150" s="238"/>
      <c r="AU150" s="238"/>
      <c r="AV150" s="238"/>
      <c r="AW150" s="238"/>
      <c r="AX150" s="238"/>
    </row>
    <row r="151" spans="1:50" ht="15" customHeight="1" x14ac:dyDescent="0.25">
      <c r="A151" s="231" t="s">
        <v>106</v>
      </c>
      <c r="B151" s="239">
        <f t="shared" si="121"/>
        <v>0</v>
      </c>
      <c r="C151" s="606"/>
      <c r="D151" s="602"/>
      <c r="E151" s="607"/>
      <c r="F151" s="593"/>
      <c r="G151" s="602"/>
      <c r="H151" s="240"/>
      <c r="I151" s="236">
        <f t="shared" si="122"/>
        <v>0</v>
      </c>
      <c r="J151" s="600"/>
      <c r="K151" s="607"/>
      <c r="L151" s="594"/>
      <c r="M151" s="602"/>
      <c r="N151" s="241"/>
      <c r="P151" s="238"/>
      <c r="Q151" s="238"/>
      <c r="R151" s="238"/>
      <c r="S151" s="238"/>
      <c r="T151" s="238"/>
      <c r="U151" s="238"/>
      <c r="V151" s="238"/>
      <c r="W151" s="238"/>
      <c r="X151" s="238"/>
      <c r="Y151" s="238"/>
      <c r="Z151" s="238"/>
      <c r="AA151" s="238"/>
      <c r="AB151" s="238"/>
      <c r="AC151" s="238"/>
      <c r="AD151" s="238"/>
      <c r="AE151" s="238"/>
      <c r="AF151" s="238"/>
      <c r="AG151" s="238"/>
      <c r="AH151" s="238"/>
      <c r="AI151" s="238"/>
      <c r="AJ151" s="238"/>
      <c r="AK151" s="238"/>
      <c r="AL151" s="238"/>
      <c r="AM151" s="238"/>
      <c r="AN151" s="238"/>
      <c r="AO151" s="238"/>
      <c r="AP151" s="238"/>
      <c r="AQ151" s="238"/>
      <c r="AR151" s="238"/>
      <c r="AS151" s="238"/>
      <c r="AT151" s="238"/>
      <c r="AU151" s="238"/>
      <c r="AV151" s="238"/>
      <c r="AW151" s="238"/>
      <c r="AX151" s="238"/>
    </row>
    <row r="152" spans="1:50" ht="15" customHeight="1" x14ac:dyDescent="0.25">
      <c r="A152" s="231" t="s">
        <v>186</v>
      </c>
      <c r="B152" s="239">
        <f t="shared" si="121"/>
        <v>0</v>
      </c>
      <c r="C152" s="242"/>
      <c r="D152" s="602"/>
      <c r="E152" s="607"/>
      <c r="F152" s="593"/>
      <c r="G152" s="602"/>
      <c r="H152" s="240"/>
      <c r="I152" s="236">
        <f t="shared" si="122"/>
        <v>0</v>
      </c>
      <c r="J152" s="600"/>
      <c r="K152" s="607"/>
      <c r="L152" s="594"/>
      <c r="M152" s="602"/>
      <c r="N152" s="241"/>
      <c r="P152" s="238"/>
      <c r="Q152" s="238"/>
      <c r="R152" s="238"/>
      <c r="S152" s="238"/>
      <c r="T152" s="238"/>
      <c r="U152" s="238"/>
      <c r="V152" s="238"/>
      <c r="W152" s="238"/>
      <c r="X152" s="238"/>
      <c r="Y152" s="238"/>
      <c r="Z152" s="238"/>
      <c r="AA152" s="238"/>
      <c r="AB152" s="238"/>
      <c r="AC152" s="238"/>
      <c r="AD152" s="238"/>
      <c r="AE152" s="238"/>
      <c r="AF152" s="238"/>
      <c r="AG152" s="238"/>
      <c r="AH152" s="238"/>
      <c r="AI152" s="238"/>
      <c r="AJ152" s="238"/>
      <c r="AK152" s="238"/>
      <c r="AL152" s="238"/>
      <c r="AM152" s="238"/>
      <c r="AN152" s="238"/>
      <c r="AO152" s="238"/>
      <c r="AP152" s="238"/>
      <c r="AQ152" s="238"/>
      <c r="AR152" s="238"/>
      <c r="AS152" s="238"/>
      <c r="AT152" s="238"/>
      <c r="AU152" s="238"/>
      <c r="AV152" s="238"/>
      <c r="AW152" s="238"/>
      <c r="AX152" s="238"/>
    </row>
    <row r="153" spans="1:50" ht="15" customHeight="1" x14ac:dyDescent="0.25">
      <c r="A153" s="231" t="s">
        <v>108</v>
      </c>
      <c r="B153" s="239">
        <f t="shared" si="121"/>
        <v>0</v>
      </c>
      <c r="C153" s="606"/>
      <c r="D153" s="602"/>
      <c r="E153" s="607"/>
      <c r="F153" s="604"/>
      <c r="G153" s="602"/>
      <c r="H153" s="240"/>
      <c r="I153" s="236">
        <f t="shared" si="122"/>
        <v>0</v>
      </c>
      <c r="J153" s="600"/>
      <c r="K153" s="607"/>
      <c r="L153" s="608"/>
      <c r="M153" s="602"/>
      <c r="N153" s="241"/>
      <c r="P153" s="238"/>
      <c r="Q153" s="238"/>
      <c r="R153" s="238"/>
      <c r="S153" s="238"/>
      <c r="T153" s="238"/>
      <c r="U153" s="238"/>
      <c r="V153" s="238"/>
      <c r="W153" s="238"/>
      <c r="X153" s="238"/>
      <c r="Y153" s="238"/>
      <c r="Z153" s="238"/>
      <c r="AA153" s="238"/>
      <c r="AB153" s="238"/>
      <c r="AC153" s="238"/>
      <c r="AD153" s="238"/>
      <c r="AE153" s="238"/>
      <c r="AF153" s="238"/>
      <c r="AG153" s="238"/>
      <c r="AH153" s="238"/>
      <c r="AI153" s="238"/>
      <c r="AJ153" s="238"/>
      <c r="AK153" s="238"/>
      <c r="AL153" s="238"/>
      <c r="AM153" s="238"/>
      <c r="AN153" s="238"/>
      <c r="AO153" s="238"/>
      <c r="AP153" s="238"/>
      <c r="AQ153" s="238"/>
      <c r="AR153" s="238"/>
      <c r="AS153" s="238"/>
      <c r="AT153" s="238"/>
      <c r="AU153" s="238"/>
      <c r="AV153" s="238"/>
      <c r="AW153" s="238"/>
      <c r="AX153" s="238"/>
    </row>
    <row r="154" spans="1:50" ht="15" customHeight="1" x14ac:dyDescent="0.25">
      <c r="A154" s="231" t="s">
        <v>109</v>
      </c>
      <c r="B154" s="239">
        <f t="shared" si="121"/>
        <v>0</v>
      </c>
      <c r="C154" s="606"/>
      <c r="D154" s="602"/>
      <c r="E154" s="607"/>
      <c r="F154" s="593"/>
      <c r="G154" s="602"/>
      <c r="H154" s="240"/>
      <c r="I154" s="236">
        <f t="shared" si="122"/>
        <v>0</v>
      </c>
      <c r="J154" s="600"/>
      <c r="K154" s="607"/>
      <c r="L154" s="594"/>
      <c r="M154" s="602"/>
      <c r="N154" s="241"/>
      <c r="P154" s="238"/>
      <c r="Q154" s="238"/>
      <c r="R154" s="238"/>
      <c r="S154" s="238"/>
      <c r="T154" s="238"/>
      <c r="U154" s="238"/>
      <c r="V154" s="238"/>
      <c r="W154" s="238"/>
      <c r="X154" s="238"/>
      <c r="Y154" s="238"/>
      <c r="Z154" s="238"/>
      <c r="AA154" s="238"/>
      <c r="AB154" s="238"/>
      <c r="AC154" s="238"/>
      <c r="AD154" s="238"/>
      <c r="AE154" s="238"/>
      <c r="AF154" s="238"/>
      <c r="AG154" s="238"/>
      <c r="AH154" s="238"/>
      <c r="AI154" s="238"/>
      <c r="AJ154" s="238"/>
      <c r="AK154" s="238"/>
      <c r="AL154" s="238"/>
      <c r="AM154" s="238"/>
      <c r="AN154" s="238"/>
      <c r="AO154" s="238"/>
      <c r="AP154" s="238"/>
      <c r="AQ154" s="238"/>
      <c r="AR154" s="238"/>
      <c r="AS154" s="238"/>
      <c r="AT154" s="238"/>
      <c r="AU154" s="238"/>
      <c r="AV154" s="238"/>
      <c r="AW154" s="238"/>
      <c r="AX154" s="238"/>
    </row>
    <row r="155" spans="1:50" ht="15" customHeight="1" x14ac:dyDescent="0.25">
      <c r="A155" s="231" t="s">
        <v>110</v>
      </c>
      <c r="B155" s="239">
        <f t="shared" si="121"/>
        <v>0</v>
      </c>
      <c r="C155" s="606"/>
      <c r="D155" s="602"/>
      <c r="E155" s="607"/>
      <c r="F155" s="604"/>
      <c r="G155" s="602"/>
      <c r="H155" s="240"/>
      <c r="I155" s="236">
        <f t="shared" si="122"/>
        <v>0</v>
      </c>
      <c r="J155" s="600"/>
      <c r="K155" s="607"/>
      <c r="L155" s="608"/>
      <c r="M155" s="602"/>
      <c r="N155" s="241"/>
      <c r="P155" s="238"/>
      <c r="Q155" s="238"/>
      <c r="R155" s="238"/>
      <c r="S155" s="238"/>
      <c r="T155" s="238"/>
      <c r="U155" s="238"/>
      <c r="V155" s="238"/>
      <c r="W155" s="238"/>
      <c r="X155" s="238"/>
      <c r="Y155" s="238"/>
      <c r="Z155" s="238"/>
      <c r="AA155" s="238"/>
      <c r="AB155" s="238"/>
      <c r="AC155" s="238"/>
      <c r="AD155" s="238"/>
      <c r="AE155" s="238"/>
      <c r="AF155" s="238"/>
      <c r="AG155" s="238"/>
      <c r="AH155" s="238"/>
      <c r="AI155" s="238"/>
      <c r="AJ155" s="238"/>
      <c r="AK155" s="238"/>
      <c r="AL155" s="238"/>
      <c r="AM155" s="238"/>
      <c r="AN155" s="238"/>
      <c r="AO155" s="238"/>
      <c r="AP155" s="238"/>
      <c r="AQ155" s="238"/>
      <c r="AR155" s="238"/>
      <c r="AS155" s="238"/>
      <c r="AT155" s="238"/>
      <c r="AU155" s="238"/>
      <c r="AV155" s="238"/>
      <c r="AW155" s="238"/>
      <c r="AX155" s="238"/>
    </row>
    <row r="156" spans="1:50" ht="21" x14ac:dyDescent="0.25">
      <c r="A156" s="243" t="s">
        <v>111</v>
      </c>
      <c r="B156" s="239">
        <f t="shared" si="121"/>
        <v>0</v>
      </c>
      <c r="C156" s="606"/>
      <c r="D156" s="602"/>
      <c r="E156" s="607"/>
      <c r="F156" s="593"/>
      <c r="G156" s="602"/>
      <c r="H156" s="240"/>
      <c r="I156" s="236">
        <f t="shared" si="122"/>
        <v>0</v>
      </c>
      <c r="J156" s="600"/>
      <c r="K156" s="607"/>
      <c r="L156" s="594"/>
      <c r="M156" s="602"/>
      <c r="N156" s="241"/>
      <c r="P156" s="238"/>
      <c r="Q156" s="238"/>
      <c r="R156" s="238"/>
      <c r="S156" s="238"/>
      <c r="T156" s="238"/>
      <c r="U156" s="238"/>
      <c r="V156" s="238"/>
      <c r="W156" s="238"/>
      <c r="X156" s="238"/>
      <c r="Y156" s="238"/>
      <c r="Z156" s="238"/>
      <c r="AA156" s="238"/>
      <c r="AB156" s="238"/>
      <c r="AC156" s="238"/>
      <c r="AD156" s="238"/>
      <c r="AE156" s="238"/>
      <c r="AF156" s="238"/>
      <c r="AG156" s="238"/>
      <c r="AH156" s="238"/>
      <c r="AI156" s="238"/>
      <c r="AJ156" s="238"/>
      <c r="AK156" s="238"/>
      <c r="AL156" s="238"/>
      <c r="AM156" s="238"/>
      <c r="AN156" s="238"/>
      <c r="AO156" s="238"/>
      <c r="AP156" s="238"/>
      <c r="AQ156" s="238"/>
      <c r="AR156" s="238"/>
      <c r="AS156" s="238"/>
      <c r="AT156" s="238"/>
      <c r="AU156" s="238"/>
      <c r="AV156" s="238"/>
      <c r="AW156" s="238"/>
      <c r="AX156" s="238"/>
    </row>
    <row r="157" spans="1:50" x14ac:dyDescent="0.25">
      <c r="A157" s="231" t="s">
        <v>112</v>
      </c>
      <c r="B157" s="244">
        <f t="shared" si="121"/>
        <v>0</v>
      </c>
      <c r="C157" s="245"/>
      <c r="D157" s="246"/>
      <c r="E157" s="247"/>
      <c r="F157" s="604"/>
      <c r="G157" s="246"/>
      <c r="H157" s="248"/>
      <c r="I157" s="236">
        <f>SUM(J157:K157)</f>
        <v>0</v>
      </c>
      <c r="J157" s="249"/>
      <c r="K157" s="250"/>
      <c r="L157" s="608"/>
      <c r="M157" s="246"/>
      <c r="N157" s="241"/>
      <c r="P157" s="228"/>
      <c r="Q157" s="228"/>
      <c r="R157" s="228"/>
      <c r="S157" s="228"/>
      <c r="T157" s="228"/>
      <c r="U157" s="228"/>
      <c r="V157" s="228"/>
      <c r="W157" s="228"/>
      <c r="X157" s="228"/>
      <c r="Y157" s="228"/>
      <c r="Z157" s="228"/>
      <c r="AA157" s="228"/>
      <c r="AB157" s="228"/>
      <c r="AC157" s="228"/>
      <c r="AD157" s="228"/>
      <c r="AE157" s="228"/>
      <c r="AF157" s="228"/>
      <c r="AG157" s="228"/>
      <c r="AH157" s="228"/>
      <c r="AI157" s="228"/>
      <c r="AJ157" s="228"/>
      <c r="AK157" s="228"/>
      <c r="AL157" s="228"/>
      <c r="AM157" s="228"/>
      <c r="AN157" s="228"/>
      <c r="AO157" s="228"/>
      <c r="AP157" s="228"/>
      <c r="AQ157" s="228"/>
      <c r="AR157" s="228"/>
      <c r="AS157" s="228"/>
      <c r="AT157" s="228"/>
      <c r="AU157" s="228"/>
      <c r="AV157" s="228"/>
      <c r="AW157" s="228"/>
      <c r="AX157" s="228"/>
    </row>
    <row r="158" spans="1:50" x14ac:dyDescent="0.25">
      <c r="A158" s="1177" t="s">
        <v>4</v>
      </c>
      <c r="B158" s="1203">
        <f>SUM(B148:B157)</f>
        <v>158</v>
      </c>
      <c r="C158" s="1181">
        <f>SUM(C148:C157)</f>
        <v>0</v>
      </c>
      <c r="D158" s="1182">
        <f>SUM(D148:D157)</f>
        <v>99</v>
      </c>
      <c r="E158" s="1191">
        <f>SUM(E148:E157)</f>
        <v>59</v>
      </c>
      <c r="F158" s="1190">
        <f>SUM(F149,F150,F153,F155,F157)</f>
        <v>3</v>
      </c>
      <c r="G158" s="1182">
        <f>SUM(G148:G157)</f>
        <v>68</v>
      </c>
      <c r="H158" s="1193">
        <f>SUM(H148:H157)</f>
        <v>0</v>
      </c>
      <c r="I158" s="104">
        <f>SUM(I148:I157)</f>
        <v>3</v>
      </c>
      <c r="J158" s="1181">
        <f>SUM(J148:J157)</f>
        <v>1</v>
      </c>
      <c r="K158" s="1191">
        <f>SUM(K148:K157)</f>
        <v>2</v>
      </c>
      <c r="L158" s="1192" cm="1">
        <f t="array" ref="L158">SUM(L149:L150+L153+L155+L157)</f>
        <v>0</v>
      </c>
      <c r="M158" s="1182">
        <f>SUM(M148:M157)</f>
        <v>0</v>
      </c>
      <c r="N158" s="104">
        <f>SUM(N148:N157)</f>
        <v>0</v>
      </c>
      <c r="O158" s="228"/>
      <c r="P158" s="228"/>
      <c r="Q158" s="228"/>
      <c r="R158" s="228"/>
      <c r="S158" s="228"/>
      <c r="T158" s="228"/>
      <c r="U158" s="228"/>
      <c r="V158" s="228"/>
      <c r="W158" s="228"/>
      <c r="X158" s="228"/>
      <c r="Y158" s="228"/>
      <c r="Z158" s="228"/>
      <c r="AA158" s="228"/>
      <c r="AB158" s="228"/>
      <c r="AC158" s="228"/>
      <c r="AD158" s="228"/>
      <c r="AE158" s="228"/>
      <c r="AF158" s="228"/>
      <c r="AG158" s="228"/>
      <c r="AH158" s="228"/>
      <c r="AI158" s="228"/>
      <c r="AJ158" s="228"/>
      <c r="AK158" s="228"/>
      <c r="AL158" s="228"/>
      <c r="AM158" s="228"/>
      <c r="AN158" s="228"/>
      <c r="AO158" s="228"/>
      <c r="AP158" s="228"/>
      <c r="AQ158" s="228"/>
      <c r="AR158" s="228"/>
      <c r="AS158" s="228"/>
      <c r="AT158" s="251"/>
      <c r="AU158" s="251"/>
      <c r="AV158" s="251"/>
      <c r="AW158" s="251"/>
      <c r="AX158" s="251"/>
    </row>
    <row r="159" spans="1:50" ht="18" customHeight="1" x14ac:dyDescent="0.25">
      <c r="A159" s="35" t="s">
        <v>187</v>
      </c>
      <c r="B159" s="252"/>
      <c r="C159" s="252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</row>
    <row r="160" spans="1:50" x14ac:dyDescent="0.25">
      <c r="A160" s="1353" t="s">
        <v>188</v>
      </c>
      <c r="B160" s="1354"/>
      <c r="C160" s="1336"/>
      <c r="D160" s="1359" t="s">
        <v>4</v>
      </c>
      <c r="E160" s="1360"/>
      <c r="F160" s="1306"/>
      <c r="G160" s="1682" t="s">
        <v>189</v>
      </c>
      <c r="H160" s="1301"/>
      <c r="I160" s="1301"/>
      <c r="J160" s="1301"/>
      <c r="K160" s="1301"/>
      <c r="L160" s="1301"/>
      <c r="M160" s="1301"/>
      <c r="N160" s="1301"/>
      <c r="O160" s="1301"/>
      <c r="P160" s="1301"/>
      <c r="Q160" s="1301"/>
      <c r="R160" s="1301"/>
      <c r="S160" s="1301"/>
      <c r="T160" s="1301"/>
      <c r="U160" s="1301"/>
      <c r="V160" s="1301"/>
      <c r="W160" s="1301"/>
      <c r="X160" s="1301"/>
      <c r="Y160" s="1301"/>
      <c r="Z160" s="1301"/>
      <c r="AA160" s="1301"/>
      <c r="AB160" s="1301"/>
      <c r="AC160" s="1301"/>
      <c r="AD160" s="1301"/>
      <c r="AE160" s="1301"/>
      <c r="AF160" s="1301"/>
      <c r="AG160" s="1301"/>
      <c r="AH160" s="1301"/>
      <c r="AI160" s="1301"/>
      <c r="AJ160" s="1301"/>
      <c r="AK160" s="1301"/>
      <c r="AL160" s="1301"/>
      <c r="AM160" s="1301"/>
      <c r="AN160" s="1301"/>
      <c r="AO160" s="1301"/>
      <c r="AP160" s="1693"/>
      <c r="AQ160" s="1719" t="s">
        <v>121</v>
      </c>
      <c r="AR160" s="1720" t="s">
        <v>68</v>
      </c>
      <c r="AS160" s="1720" t="s">
        <v>8</v>
      </c>
      <c r="AT160" s="1720" t="s">
        <v>45</v>
      </c>
      <c r="AU160" s="1718" t="s">
        <v>125</v>
      </c>
      <c r="AV160" s="1718" t="s">
        <v>12</v>
      </c>
      <c r="AW160" s="1718" t="s">
        <v>13</v>
      </c>
      <c r="AX160" s="1367" t="s">
        <v>10</v>
      </c>
    </row>
    <row r="161" spans="1:100" ht="18" customHeight="1" x14ac:dyDescent="0.25">
      <c r="A161" s="1355"/>
      <c r="B161" s="1356"/>
      <c r="C161" s="1337"/>
      <c r="D161" s="1361"/>
      <c r="E161" s="1362"/>
      <c r="F161" s="1308"/>
      <c r="G161" s="1714" t="s">
        <v>14</v>
      </c>
      <c r="H161" s="1310"/>
      <c r="I161" s="1682" t="s">
        <v>15</v>
      </c>
      <c r="J161" s="1268"/>
      <c r="K161" s="1301" t="s">
        <v>16</v>
      </c>
      <c r="L161" s="1268"/>
      <c r="M161" s="1682" t="s">
        <v>17</v>
      </c>
      <c r="N161" s="1268"/>
      <c r="O161" s="1682" t="s">
        <v>18</v>
      </c>
      <c r="P161" s="1268"/>
      <c r="Q161" s="1682" t="s">
        <v>19</v>
      </c>
      <c r="R161" s="1268"/>
      <c r="S161" s="1682" t="s">
        <v>20</v>
      </c>
      <c r="T161" s="1268"/>
      <c r="U161" s="1682" t="s">
        <v>21</v>
      </c>
      <c r="V161" s="1268"/>
      <c r="W161" s="1682" t="s">
        <v>22</v>
      </c>
      <c r="X161" s="1268"/>
      <c r="Y161" s="1682" t="s">
        <v>23</v>
      </c>
      <c r="Z161" s="1285"/>
      <c r="AA161" s="1682" t="s">
        <v>24</v>
      </c>
      <c r="AB161" s="1285"/>
      <c r="AC161" s="1682" t="s">
        <v>25</v>
      </c>
      <c r="AD161" s="1285"/>
      <c r="AE161" s="1682" t="s">
        <v>26</v>
      </c>
      <c r="AF161" s="1285"/>
      <c r="AG161" s="1682" t="s">
        <v>27</v>
      </c>
      <c r="AH161" s="1285"/>
      <c r="AI161" s="1682" t="s">
        <v>28</v>
      </c>
      <c r="AJ161" s="1285"/>
      <c r="AK161" s="1682" t="s">
        <v>29</v>
      </c>
      <c r="AL161" s="1285"/>
      <c r="AM161" s="1682" t="s">
        <v>30</v>
      </c>
      <c r="AN161" s="1285"/>
      <c r="AO161" s="1682" t="s">
        <v>31</v>
      </c>
      <c r="AP161" s="1698"/>
      <c r="AQ161" s="1719"/>
      <c r="AR161" s="1720"/>
      <c r="AS161" s="1720"/>
      <c r="AT161" s="1720"/>
      <c r="AU161" s="1718"/>
      <c r="AV161" s="1718"/>
      <c r="AW161" s="1718"/>
      <c r="AX161" s="1367"/>
    </row>
    <row r="162" spans="1:100" ht="15" customHeight="1" x14ac:dyDescent="0.25">
      <c r="A162" s="1357"/>
      <c r="B162" s="1358"/>
      <c r="C162" s="1338"/>
      <c r="D162" s="1176" t="s">
        <v>190</v>
      </c>
      <c r="E162" s="1173" t="s">
        <v>33</v>
      </c>
      <c r="F162" s="12" t="s">
        <v>34</v>
      </c>
      <c r="G162" s="1176" t="s">
        <v>33</v>
      </c>
      <c r="H162" s="12" t="s">
        <v>34</v>
      </c>
      <c r="I162" s="1176" t="s">
        <v>33</v>
      </c>
      <c r="J162" s="12" t="s">
        <v>34</v>
      </c>
      <c r="K162" s="1176" t="s">
        <v>33</v>
      </c>
      <c r="L162" s="12" t="s">
        <v>34</v>
      </c>
      <c r="M162" s="1176" t="s">
        <v>33</v>
      </c>
      <c r="N162" s="12" t="s">
        <v>34</v>
      </c>
      <c r="O162" s="1176" t="s">
        <v>33</v>
      </c>
      <c r="P162" s="12" t="s">
        <v>34</v>
      </c>
      <c r="Q162" s="1176" t="s">
        <v>33</v>
      </c>
      <c r="R162" s="12" t="s">
        <v>34</v>
      </c>
      <c r="S162" s="1176" t="s">
        <v>33</v>
      </c>
      <c r="T162" s="12" t="s">
        <v>34</v>
      </c>
      <c r="U162" s="1176" t="s">
        <v>33</v>
      </c>
      <c r="V162" s="12" t="s">
        <v>34</v>
      </c>
      <c r="W162" s="1176" t="s">
        <v>33</v>
      </c>
      <c r="X162" s="12" t="s">
        <v>34</v>
      </c>
      <c r="Y162" s="1176" t="s">
        <v>33</v>
      </c>
      <c r="Z162" s="12" t="s">
        <v>34</v>
      </c>
      <c r="AA162" s="1176" t="s">
        <v>33</v>
      </c>
      <c r="AB162" s="12" t="s">
        <v>34</v>
      </c>
      <c r="AC162" s="1176" t="s">
        <v>33</v>
      </c>
      <c r="AD162" s="12" t="s">
        <v>34</v>
      </c>
      <c r="AE162" s="1176" t="s">
        <v>33</v>
      </c>
      <c r="AF162" s="12" t="s">
        <v>34</v>
      </c>
      <c r="AG162" s="1176" t="s">
        <v>33</v>
      </c>
      <c r="AH162" s="12" t="s">
        <v>34</v>
      </c>
      <c r="AI162" s="1176" t="s">
        <v>33</v>
      </c>
      <c r="AJ162" s="12" t="s">
        <v>34</v>
      </c>
      <c r="AK162" s="1176" t="s">
        <v>33</v>
      </c>
      <c r="AL162" s="12" t="s">
        <v>34</v>
      </c>
      <c r="AM162" s="1176" t="s">
        <v>33</v>
      </c>
      <c r="AN162" s="12" t="s">
        <v>34</v>
      </c>
      <c r="AO162" s="1176" t="s">
        <v>33</v>
      </c>
      <c r="AP162" s="1079" t="s">
        <v>34</v>
      </c>
      <c r="AQ162" s="1719"/>
      <c r="AR162" s="1720"/>
      <c r="AS162" s="1720"/>
      <c r="AT162" s="1720"/>
      <c r="AU162" s="1718"/>
      <c r="AV162" s="1718"/>
      <c r="AW162" s="1718"/>
      <c r="AX162" s="1367"/>
    </row>
    <row r="163" spans="1:100" ht="15" customHeight="1" x14ac:dyDescent="0.25">
      <c r="A163" s="1526" t="s">
        <v>191</v>
      </c>
      <c r="B163" s="1685"/>
      <c r="C163" s="1528"/>
      <c r="D163" s="651">
        <f>E163+F163</f>
        <v>64</v>
      </c>
      <c r="E163" s="651">
        <f>SUM(G163+I163+K163+M163+O163+Q163+S163+U163+W163+Y163+AA163+AC163+AE163+AG163+AI163+AK163+AM163+AO163)</f>
        <v>17</v>
      </c>
      <c r="F163" s="45">
        <f>SUM(H163+J163+L163+N163+P163+R163+T163+V163+X163+Z163+AB163+AD163+AF163+AH163+AJ163+AL163+AN163+AP163)</f>
        <v>47</v>
      </c>
      <c r="G163" s="689">
        <v>0</v>
      </c>
      <c r="H163" s="47">
        <v>0</v>
      </c>
      <c r="I163" s="647">
        <v>0</v>
      </c>
      <c r="J163" s="47">
        <v>0</v>
      </c>
      <c r="K163" s="647">
        <v>0</v>
      </c>
      <c r="L163" s="47">
        <v>0</v>
      </c>
      <c r="M163" s="647">
        <v>0</v>
      </c>
      <c r="N163" s="47">
        <v>0</v>
      </c>
      <c r="O163" s="52">
        <v>0</v>
      </c>
      <c r="P163" s="47">
        <v>0</v>
      </c>
      <c r="Q163" s="52">
        <v>0</v>
      </c>
      <c r="R163" s="47">
        <v>0</v>
      </c>
      <c r="S163" s="52">
        <v>2</v>
      </c>
      <c r="T163" s="47">
        <v>1</v>
      </c>
      <c r="U163" s="647">
        <v>0</v>
      </c>
      <c r="V163" s="47">
        <v>0</v>
      </c>
      <c r="W163" s="647">
        <v>2</v>
      </c>
      <c r="X163" s="47">
        <v>5</v>
      </c>
      <c r="Y163" s="647">
        <v>1</v>
      </c>
      <c r="Z163" s="47">
        <v>4</v>
      </c>
      <c r="AA163" s="647">
        <v>2</v>
      </c>
      <c r="AB163" s="47">
        <v>2</v>
      </c>
      <c r="AC163" s="647">
        <v>0</v>
      </c>
      <c r="AD163" s="47">
        <v>2</v>
      </c>
      <c r="AE163" s="647">
        <v>0</v>
      </c>
      <c r="AF163" s="47">
        <v>1</v>
      </c>
      <c r="AG163" s="647">
        <v>1</v>
      </c>
      <c r="AH163" s="47">
        <v>0</v>
      </c>
      <c r="AI163" s="647">
        <v>0</v>
      </c>
      <c r="AJ163" s="47">
        <v>24</v>
      </c>
      <c r="AK163" s="647">
        <v>4</v>
      </c>
      <c r="AL163" s="47">
        <v>1</v>
      </c>
      <c r="AM163" s="647">
        <v>1</v>
      </c>
      <c r="AN163" s="47">
        <v>7</v>
      </c>
      <c r="AO163" s="647">
        <v>4</v>
      </c>
      <c r="AP163" s="50">
        <v>0</v>
      </c>
      <c r="AQ163" s="691">
        <v>0</v>
      </c>
      <c r="AR163" s="22">
        <v>1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18">
        <v>0</v>
      </c>
      <c r="AY163" t="str">
        <f>CA163&amp;CB163&amp;CC163&amp;CD163&amp;CE163&amp;CF163&amp;CG163&amp;CH163</f>
        <v/>
      </c>
      <c r="CA163" s="23" t="str">
        <f>IF(AND(Y163+Z163&gt;0,AQ163="")," * No olvide digitar la variable 12 años (incluidos en  grupo de 10-14 años). Digite Cero si no tiene.",IF(AQ163&gt;Y163+Z163," * La variable 12 años (incluidos en  grupo de 10-14 años) no pueden superar la suma del Grupo 10-14 años.",""))</f>
        <v/>
      </c>
      <c r="CB163" s="23" t="str">
        <f>IF(AND(F163&gt;0,AR163="")," * No olvide digitar la variable Gestante. Digite Cero si no tiene.",IF(AR163&gt;F163," * La variable Gestante no pueden superar el Total Mujeres.",""))</f>
        <v/>
      </c>
      <c r="CC163" s="23" t="str">
        <f t="shared" ref="CC163:CC172" si="123">IF(AND(AK163+AL163&gt;0,AS163="")," * No olvide digitar la variable 60 años (incluido en grupos de 60-64 años). Digite Cero si no tiene.",IF(AS163&gt;AK163+AL163," * La variable 60 años (incluido en grupos de 60-64 años) no pueden superar la suma del Grupo 60-64 años.",""))</f>
        <v/>
      </c>
      <c r="CD163" s="23" t="str">
        <f>IF(AND($D163&gt;0,AT163=""),"  * No olvide digitar la variable Compra de servicio. Digite Cero si no tiene.",IF(AT163&gt;$D163," * La variable Compra de servicio no pueden superar el Total Ambos Sexos.",""))</f>
        <v/>
      </c>
      <c r="CE163" s="23" t="str">
        <f>IF(AND($D163&gt;0,AU163="")," * No olvide digitar la variable Usuario con Discapacidad. Digite Cero si no tiene.",IF(AU163&gt;$D163," * La variable Usuario con Discapacidad no pueden superar el Total Ambos Sexos.",""))</f>
        <v/>
      </c>
      <c r="CF163" s="23" t="str">
        <f>IF(AND($D163&gt;0,AV163=""),"  * No olvide digitar la variable Niños, niñas, adolescentes y jóvenes SENAME. Digite Cero si no tiene.",IF(AV163&gt;$D163," * La variable Niños, niñas, adolescentes y jóvenes SENAME no pueden superar el Total Ambos Sexos.",""))</f>
        <v/>
      </c>
      <c r="CG163" s="23" t="str">
        <f>IF(AND($D163&gt;0,AW163=""),"  * No olvide digitar la variable Niños, niñas, adolescentes y jóvenes Mejor Niñez. Digite Cero si no tiene.",IF(AW163&gt;$D163," * La variable Niños, niñas, adolescentes y jóvenes Mejor Niñez no pueden superar el Total Ambos Sexos.",""))</f>
        <v/>
      </c>
      <c r="CH163" s="23" t="str">
        <f>IF(AND($D163&gt;0,AX163=""),"  * No olvide digitar la variable Migrantes. Digite Cero si no tiene.",IF(AX163&gt;$D163," * La variable Migrantes no pueden superar el Total Ambos Sexos.",""))</f>
        <v/>
      </c>
      <c r="CO163" s="24">
        <f t="shared" ref="CO163:CO173" si="124">IF(AND(Y163+Z163&gt;0,AQ163=""),1,IF(AQ163&gt;Y163+Z163,1,0))</f>
        <v>0</v>
      </c>
      <c r="CP163" s="24">
        <f t="shared" ref="CP163:CP173" si="125">IF(AND(F163&gt;0,AR163=""),1,IF(AR163&gt;F163,1,0))</f>
        <v>0</v>
      </c>
      <c r="CQ163" s="24">
        <f t="shared" ref="CQ163:CQ173" si="126">IF(AND(AK163+AL163&gt;0,AS163=""),1,IF(AS163&gt;AK163+AL163,1,0))</f>
        <v>0</v>
      </c>
      <c r="CR163" s="24">
        <f t="shared" ref="CR163:CR173" si="127">IF(AND(D163&gt;0,AT163=""),1,IF(AT163&gt;D163,1,0))</f>
        <v>0</v>
      </c>
      <c r="CS163" s="24">
        <f t="shared" ref="CS163:CV173" si="128">IF(AND($D163&gt;0,AU163=""),1,IF(AU163&gt;$D163,1,0))</f>
        <v>0</v>
      </c>
      <c r="CT163" s="24">
        <f t="shared" si="128"/>
        <v>0</v>
      </c>
      <c r="CU163" s="24">
        <f t="shared" si="128"/>
        <v>0</v>
      </c>
      <c r="CV163" s="24">
        <f t="shared" si="128"/>
        <v>0</v>
      </c>
    </row>
    <row r="164" spans="1:100" x14ac:dyDescent="0.25">
      <c r="A164" s="1424" t="s">
        <v>192</v>
      </c>
      <c r="B164" s="1425"/>
      <c r="C164" s="1426"/>
      <c r="D164" s="563">
        <f t="shared" ref="D164:D173" si="129">E164+F164</f>
        <v>31</v>
      </c>
      <c r="E164" s="563">
        <f t="shared" ref="E164:E173" si="130">SUM(G164+I164+K164+M164+O164+Q164+S164+U164+W164+Y164+AA164+AC164+AE164+AG164+AI164+AK164+AM164+AO164)</f>
        <v>12</v>
      </c>
      <c r="F164" s="564">
        <f t="shared" ref="F164:F173" si="131">SUM(H164+J164+L164+N164+P164+R164+T164+V164+X164+Z164+AB164+AD164+AF164+AH164+AJ164+AL164+AN164+AP164)</f>
        <v>19</v>
      </c>
      <c r="G164" s="558">
        <v>0</v>
      </c>
      <c r="H164" s="548">
        <v>0</v>
      </c>
      <c r="I164" s="547">
        <v>0</v>
      </c>
      <c r="J164" s="548">
        <v>0</v>
      </c>
      <c r="K164" s="547">
        <v>0</v>
      </c>
      <c r="L164" s="548">
        <v>0</v>
      </c>
      <c r="M164" s="547">
        <v>0</v>
      </c>
      <c r="N164" s="548">
        <v>0</v>
      </c>
      <c r="O164" s="559">
        <v>0</v>
      </c>
      <c r="P164" s="548">
        <v>0</v>
      </c>
      <c r="Q164" s="559">
        <v>0</v>
      </c>
      <c r="R164" s="548">
        <v>0</v>
      </c>
      <c r="S164" s="559">
        <v>0</v>
      </c>
      <c r="T164" s="548">
        <v>0</v>
      </c>
      <c r="U164" s="547">
        <v>0</v>
      </c>
      <c r="V164" s="548">
        <v>0</v>
      </c>
      <c r="W164" s="547">
        <v>0</v>
      </c>
      <c r="X164" s="548">
        <v>0</v>
      </c>
      <c r="Y164" s="547">
        <v>4</v>
      </c>
      <c r="Z164" s="548">
        <v>3</v>
      </c>
      <c r="AA164" s="547">
        <v>4</v>
      </c>
      <c r="AB164" s="548">
        <v>0</v>
      </c>
      <c r="AC164" s="547">
        <v>4</v>
      </c>
      <c r="AD164" s="548">
        <v>0</v>
      </c>
      <c r="AE164" s="547">
        <v>0</v>
      </c>
      <c r="AF164" s="548">
        <v>4</v>
      </c>
      <c r="AG164" s="547">
        <v>0</v>
      </c>
      <c r="AH164" s="548">
        <v>4</v>
      </c>
      <c r="AI164" s="547">
        <v>0</v>
      </c>
      <c r="AJ164" s="548">
        <v>4</v>
      </c>
      <c r="AK164" s="547">
        <v>0</v>
      </c>
      <c r="AL164" s="548">
        <v>4</v>
      </c>
      <c r="AM164" s="547">
        <v>0</v>
      </c>
      <c r="AN164" s="548">
        <v>0</v>
      </c>
      <c r="AO164" s="547">
        <v>0</v>
      </c>
      <c r="AP164" s="549">
        <v>0</v>
      </c>
      <c r="AQ164" s="550">
        <v>0</v>
      </c>
      <c r="AR164" s="22">
        <v>4</v>
      </c>
      <c r="AS164" s="22">
        <v>0</v>
      </c>
      <c r="AT164" s="22">
        <v>0</v>
      </c>
      <c r="AU164" s="22">
        <v>0</v>
      </c>
      <c r="AV164" s="22">
        <v>0</v>
      </c>
      <c r="AW164" s="22">
        <v>0</v>
      </c>
      <c r="AX164" s="18">
        <v>0</v>
      </c>
      <c r="AY164" t="str">
        <f t="shared" ref="AY164:AY173" si="132">CA164&amp;CB164&amp;CC164&amp;CD164&amp;CE164&amp;CF164&amp;CG164&amp;CH164</f>
        <v/>
      </c>
      <c r="CA164" s="23" t="str">
        <f t="shared" ref="CA164:CA173" si="133">IF(AND(Y164+Z164&gt;0,AQ164="")," * No olvide digitar la variable 12 años (incluidos en  grupo de 10-14 años). Digite Cero si no tiene.",IF(AQ164&gt;Y164+Z164," * La variable 12 años (incluidos en  grupo de 10-14 años) no pueden superar la suma del Grupo 10-14 años.",""))</f>
        <v/>
      </c>
      <c r="CB164" s="23" t="str">
        <f t="shared" ref="CB164:CB173" si="134">IF(AND(F164&gt;0,AR164="")," * No olvide digitar la variable Gestante. Digite Cero si no tiene.",IF(AR164&gt;F164," * La variable Gestante no pueden superar el Total Mujeres.",""))</f>
        <v/>
      </c>
      <c r="CC164" s="23" t="str">
        <f t="shared" si="123"/>
        <v/>
      </c>
      <c r="CD164" s="23" t="str">
        <f t="shared" ref="CD164:CD173" si="135">IF(AND($D164&gt;0,AT164=""),"  * No olvide digitar la variable Compra de servicio. Digite Cero si no tiene.",IF(AT164&gt;$D164," * La variable Compra de servicio no pueden superar el Total Ambos Sexos.",""))</f>
        <v/>
      </c>
      <c r="CE164" s="23" t="str">
        <f t="shared" ref="CE164:CE173" si="136">IF(AND($D164&gt;0,AU164="")," * No olvide digitar la variable Usuario con Discapacidad. Digite Cero si no tiene.",IF(AU164&gt;$D164," * La variable Usuario con Discapacidad no pueden superar el Total Ambos Sexos.",""))</f>
        <v/>
      </c>
      <c r="CF164" s="23" t="str">
        <f t="shared" ref="CF164:CF173" si="137">IF(AND($D164&gt;0,AV164=""),"  * No olvide digitar la variable Niños, niñas, adolescentes y jóvenes SENAME. Digite Cero si no tiene.",IF(AV164&gt;$D164," * La variable Niños, niñas, adolescentes y jóvenes SENAME no pueden superar el Total Ambos Sexos.",""))</f>
        <v/>
      </c>
      <c r="CG164" s="23" t="str">
        <f t="shared" ref="CG164:CG173" si="138">IF(AND($D164&gt;0,AW164=""),"  * No olvide digitar la variable Niños, niñas, adolescentes y jóvenes Mejor Niñez. Digite Cero si no tiene.",IF(AW164&gt;$D164," * La variable Niños, niñas, adolescentes y jóvenes Mejor Niñez no pueden superar el Total Ambos Sexos.",""))</f>
        <v/>
      </c>
      <c r="CH164" s="23" t="str">
        <f t="shared" ref="CH164:CH173" si="139">IF(AND($D164&gt;0,AX164=""),"  * No olvide digitar la variable Migrantes. Digite Cero si no tiene.",IF(AX164&gt;$D164," * La variable Migrantes no pueden superar el Total Ambos Sexos.",""))</f>
        <v/>
      </c>
      <c r="CO164" s="24">
        <f t="shared" si="124"/>
        <v>0</v>
      </c>
      <c r="CP164" s="24">
        <f t="shared" si="125"/>
        <v>0</v>
      </c>
      <c r="CQ164" s="24">
        <f t="shared" si="126"/>
        <v>0</v>
      </c>
      <c r="CR164" s="24">
        <f t="shared" si="127"/>
        <v>0</v>
      </c>
      <c r="CS164" s="24">
        <f t="shared" si="128"/>
        <v>0</v>
      </c>
      <c r="CT164" s="24">
        <f t="shared" si="128"/>
        <v>0</v>
      </c>
      <c r="CU164" s="24">
        <f t="shared" si="128"/>
        <v>0</v>
      </c>
      <c r="CV164" s="24">
        <f t="shared" si="128"/>
        <v>0</v>
      </c>
    </row>
    <row r="165" spans="1:100" ht="15" customHeight="1" x14ac:dyDescent="0.25">
      <c r="A165" s="1276" t="s">
        <v>193</v>
      </c>
      <c r="B165" s="1277"/>
      <c r="C165" s="1278"/>
      <c r="D165" s="563">
        <f t="shared" si="129"/>
        <v>0</v>
      </c>
      <c r="E165" s="563">
        <f t="shared" si="130"/>
        <v>0</v>
      </c>
      <c r="F165" s="564">
        <f t="shared" si="131"/>
        <v>0</v>
      </c>
      <c r="G165" s="558">
        <v>0</v>
      </c>
      <c r="H165" s="548">
        <v>0</v>
      </c>
      <c r="I165" s="547">
        <v>0</v>
      </c>
      <c r="J165" s="548">
        <v>0</v>
      </c>
      <c r="K165" s="547">
        <v>0</v>
      </c>
      <c r="L165" s="548">
        <v>0</v>
      </c>
      <c r="M165" s="547">
        <v>0</v>
      </c>
      <c r="N165" s="548">
        <v>0</v>
      </c>
      <c r="O165" s="559">
        <v>0</v>
      </c>
      <c r="P165" s="548">
        <v>0</v>
      </c>
      <c r="Q165" s="559">
        <v>0</v>
      </c>
      <c r="R165" s="548">
        <v>0</v>
      </c>
      <c r="S165" s="559">
        <v>0</v>
      </c>
      <c r="T165" s="548">
        <v>0</v>
      </c>
      <c r="U165" s="547">
        <v>0</v>
      </c>
      <c r="V165" s="548">
        <v>0</v>
      </c>
      <c r="W165" s="547">
        <v>0</v>
      </c>
      <c r="X165" s="548">
        <v>0</v>
      </c>
      <c r="Y165" s="547">
        <v>0</v>
      </c>
      <c r="Z165" s="548">
        <v>0</v>
      </c>
      <c r="AA165" s="547">
        <v>0</v>
      </c>
      <c r="AB165" s="548">
        <v>0</v>
      </c>
      <c r="AC165" s="547">
        <v>0</v>
      </c>
      <c r="AD165" s="548">
        <v>0</v>
      </c>
      <c r="AE165" s="547">
        <v>0</v>
      </c>
      <c r="AF165" s="548">
        <v>0</v>
      </c>
      <c r="AG165" s="547">
        <v>0</v>
      </c>
      <c r="AH165" s="548">
        <v>0</v>
      </c>
      <c r="AI165" s="547">
        <v>0</v>
      </c>
      <c r="AJ165" s="548">
        <v>0</v>
      </c>
      <c r="AK165" s="547">
        <v>0</v>
      </c>
      <c r="AL165" s="548">
        <v>0</v>
      </c>
      <c r="AM165" s="547">
        <v>0</v>
      </c>
      <c r="AN165" s="548">
        <v>0</v>
      </c>
      <c r="AO165" s="547">
        <v>0</v>
      </c>
      <c r="AP165" s="549">
        <v>0</v>
      </c>
      <c r="AQ165" s="550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18">
        <v>0</v>
      </c>
      <c r="AY165" t="str">
        <f t="shared" si="132"/>
        <v/>
      </c>
      <c r="CA165" s="23" t="str">
        <f t="shared" si="133"/>
        <v/>
      </c>
      <c r="CB165" s="23" t="str">
        <f t="shared" si="134"/>
        <v/>
      </c>
      <c r="CC165" s="23" t="str">
        <f t="shared" si="123"/>
        <v/>
      </c>
      <c r="CD165" s="23" t="str">
        <f t="shared" si="135"/>
        <v/>
      </c>
      <c r="CE165" s="23" t="str">
        <f t="shared" si="136"/>
        <v/>
      </c>
      <c r="CF165" s="23" t="str">
        <f t="shared" si="137"/>
        <v/>
      </c>
      <c r="CG165" s="23" t="str">
        <f t="shared" si="138"/>
        <v/>
      </c>
      <c r="CH165" s="23" t="str">
        <f t="shared" si="139"/>
        <v/>
      </c>
      <c r="CO165" s="24">
        <f t="shared" si="124"/>
        <v>0</v>
      </c>
      <c r="CP165" s="24">
        <f t="shared" si="125"/>
        <v>0</v>
      </c>
      <c r="CQ165" s="24">
        <f t="shared" si="126"/>
        <v>0</v>
      </c>
      <c r="CR165" s="24">
        <f t="shared" si="127"/>
        <v>0</v>
      </c>
      <c r="CS165" s="24">
        <f t="shared" si="128"/>
        <v>0</v>
      </c>
      <c r="CT165" s="24">
        <f t="shared" si="128"/>
        <v>0</v>
      </c>
      <c r="CU165" s="24">
        <f t="shared" si="128"/>
        <v>0</v>
      </c>
      <c r="CV165" s="24">
        <f t="shared" si="128"/>
        <v>0</v>
      </c>
    </row>
    <row r="166" spans="1:100" ht="15" customHeight="1" x14ac:dyDescent="0.25">
      <c r="A166" s="1279" t="s">
        <v>194</v>
      </c>
      <c r="B166" s="1280"/>
      <c r="C166" s="1281"/>
      <c r="D166" s="563">
        <f t="shared" si="129"/>
        <v>13</v>
      </c>
      <c r="E166" s="563">
        <f t="shared" si="130"/>
        <v>5</v>
      </c>
      <c r="F166" s="564">
        <f t="shared" si="131"/>
        <v>8</v>
      </c>
      <c r="G166" s="558">
        <v>0</v>
      </c>
      <c r="H166" s="548">
        <v>0</v>
      </c>
      <c r="I166" s="547">
        <v>0</v>
      </c>
      <c r="J166" s="548">
        <v>0</v>
      </c>
      <c r="K166" s="547">
        <v>0</v>
      </c>
      <c r="L166" s="548">
        <v>0</v>
      </c>
      <c r="M166" s="547">
        <v>0</v>
      </c>
      <c r="N166" s="548">
        <v>0</v>
      </c>
      <c r="O166" s="559">
        <v>0</v>
      </c>
      <c r="P166" s="548">
        <v>0</v>
      </c>
      <c r="Q166" s="559">
        <v>0</v>
      </c>
      <c r="R166" s="548">
        <v>0</v>
      </c>
      <c r="S166" s="559">
        <v>0</v>
      </c>
      <c r="T166" s="548">
        <v>0</v>
      </c>
      <c r="U166" s="547">
        <v>0</v>
      </c>
      <c r="V166" s="548">
        <v>0</v>
      </c>
      <c r="W166" s="547">
        <v>0</v>
      </c>
      <c r="X166" s="548">
        <v>2</v>
      </c>
      <c r="Y166" s="547">
        <v>3</v>
      </c>
      <c r="Z166" s="548">
        <v>5</v>
      </c>
      <c r="AA166" s="547">
        <v>1</v>
      </c>
      <c r="AB166" s="548">
        <v>1</v>
      </c>
      <c r="AC166" s="547">
        <v>1</v>
      </c>
      <c r="AD166" s="548">
        <v>0</v>
      </c>
      <c r="AE166" s="547">
        <v>0</v>
      </c>
      <c r="AF166" s="548">
        <v>0</v>
      </c>
      <c r="AG166" s="547">
        <v>0</v>
      </c>
      <c r="AH166" s="548">
        <v>0</v>
      </c>
      <c r="AI166" s="547">
        <v>0</v>
      </c>
      <c r="AJ166" s="548">
        <v>0</v>
      </c>
      <c r="AK166" s="547">
        <v>0</v>
      </c>
      <c r="AL166" s="548">
        <v>0</v>
      </c>
      <c r="AM166" s="547">
        <v>0</v>
      </c>
      <c r="AN166" s="548">
        <v>0</v>
      </c>
      <c r="AO166" s="547">
        <v>0</v>
      </c>
      <c r="AP166" s="549">
        <v>0</v>
      </c>
      <c r="AQ166" s="550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18">
        <v>0</v>
      </c>
      <c r="AY166" t="str">
        <f t="shared" si="132"/>
        <v/>
      </c>
      <c r="CA166" s="23" t="str">
        <f t="shared" si="133"/>
        <v/>
      </c>
      <c r="CB166" s="23" t="str">
        <f t="shared" si="134"/>
        <v/>
      </c>
      <c r="CC166" s="23" t="str">
        <f t="shared" si="123"/>
        <v/>
      </c>
      <c r="CD166" s="23" t="str">
        <f t="shared" si="135"/>
        <v/>
      </c>
      <c r="CE166" s="23" t="str">
        <f t="shared" si="136"/>
        <v/>
      </c>
      <c r="CF166" s="23" t="str">
        <f t="shared" si="137"/>
        <v/>
      </c>
      <c r="CG166" s="23" t="str">
        <f t="shared" si="138"/>
        <v/>
      </c>
      <c r="CH166" s="23" t="str">
        <f t="shared" si="139"/>
        <v/>
      </c>
      <c r="CO166" s="24">
        <f t="shared" si="124"/>
        <v>0</v>
      </c>
      <c r="CP166" s="24">
        <f t="shared" si="125"/>
        <v>0</v>
      </c>
      <c r="CQ166" s="24">
        <f t="shared" si="126"/>
        <v>0</v>
      </c>
      <c r="CR166" s="24">
        <f t="shared" si="127"/>
        <v>0</v>
      </c>
      <c r="CS166" s="24">
        <f t="shared" si="128"/>
        <v>0</v>
      </c>
      <c r="CT166" s="24">
        <f t="shared" si="128"/>
        <v>0</v>
      </c>
      <c r="CU166" s="24">
        <f t="shared" si="128"/>
        <v>0</v>
      </c>
      <c r="CV166" s="24">
        <f t="shared" si="128"/>
        <v>0</v>
      </c>
    </row>
    <row r="167" spans="1:100" ht="15" customHeight="1" x14ac:dyDescent="0.25">
      <c r="A167" s="1279" t="s">
        <v>195</v>
      </c>
      <c r="B167" s="1280"/>
      <c r="C167" s="1281"/>
      <c r="D167" s="563">
        <f t="shared" si="129"/>
        <v>28</v>
      </c>
      <c r="E167" s="563">
        <f t="shared" si="130"/>
        <v>15</v>
      </c>
      <c r="F167" s="564">
        <f t="shared" si="131"/>
        <v>13</v>
      </c>
      <c r="G167" s="558">
        <v>0</v>
      </c>
      <c r="H167" s="548">
        <v>0</v>
      </c>
      <c r="I167" s="547">
        <v>0</v>
      </c>
      <c r="J167" s="548">
        <v>0</v>
      </c>
      <c r="K167" s="547">
        <v>0</v>
      </c>
      <c r="L167" s="548">
        <v>0</v>
      </c>
      <c r="M167" s="547">
        <v>0</v>
      </c>
      <c r="N167" s="548">
        <v>0</v>
      </c>
      <c r="O167" s="559">
        <v>0</v>
      </c>
      <c r="P167" s="548">
        <v>0</v>
      </c>
      <c r="Q167" s="559">
        <v>0</v>
      </c>
      <c r="R167" s="548">
        <v>0</v>
      </c>
      <c r="S167" s="559">
        <v>0</v>
      </c>
      <c r="T167" s="548">
        <v>0</v>
      </c>
      <c r="U167" s="547">
        <v>0</v>
      </c>
      <c r="V167" s="548">
        <v>1</v>
      </c>
      <c r="W167" s="547">
        <v>0</v>
      </c>
      <c r="X167" s="548">
        <v>3</v>
      </c>
      <c r="Y167" s="547">
        <v>3</v>
      </c>
      <c r="Z167" s="548">
        <v>4</v>
      </c>
      <c r="AA167" s="547">
        <v>5</v>
      </c>
      <c r="AB167" s="548">
        <v>2</v>
      </c>
      <c r="AC167" s="547">
        <v>4</v>
      </c>
      <c r="AD167" s="548">
        <v>1</v>
      </c>
      <c r="AE167" s="547">
        <v>0</v>
      </c>
      <c r="AF167" s="548">
        <v>1</v>
      </c>
      <c r="AG167" s="547">
        <v>0</v>
      </c>
      <c r="AH167" s="548">
        <v>0</v>
      </c>
      <c r="AI167" s="547">
        <v>0</v>
      </c>
      <c r="AJ167" s="548">
        <v>1</v>
      </c>
      <c r="AK167" s="547">
        <v>1</v>
      </c>
      <c r="AL167" s="548">
        <v>0</v>
      </c>
      <c r="AM167" s="547">
        <v>1</v>
      </c>
      <c r="AN167" s="548">
        <v>0</v>
      </c>
      <c r="AO167" s="547">
        <v>1</v>
      </c>
      <c r="AP167" s="549">
        <v>0</v>
      </c>
      <c r="AQ167" s="550">
        <v>0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18">
        <v>0</v>
      </c>
      <c r="AY167" t="str">
        <f t="shared" si="132"/>
        <v/>
      </c>
      <c r="CA167" s="23" t="str">
        <f t="shared" si="133"/>
        <v/>
      </c>
      <c r="CB167" s="23" t="str">
        <f t="shared" si="134"/>
        <v/>
      </c>
      <c r="CC167" s="23" t="str">
        <f t="shared" si="123"/>
        <v/>
      </c>
      <c r="CD167" s="23" t="str">
        <f t="shared" si="135"/>
        <v/>
      </c>
      <c r="CE167" s="23" t="str">
        <f t="shared" si="136"/>
        <v/>
      </c>
      <c r="CF167" s="23" t="str">
        <f t="shared" si="137"/>
        <v/>
      </c>
      <c r="CG167" s="23" t="str">
        <f t="shared" si="138"/>
        <v/>
      </c>
      <c r="CH167" s="23" t="str">
        <f t="shared" si="139"/>
        <v/>
      </c>
      <c r="CO167" s="24">
        <f t="shared" si="124"/>
        <v>0</v>
      </c>
      <c r="CP167" s="24">
        <f t="shared" si="125"/>
        <v>0</v>
      </c>
      <c r="CQ167" s="24">
        <f t="shared" si="126"/>
        <v>0</v>
      </c>
      <c r="CR167" s="24">
        <f t="shared" si="127"/>
        <v>0</v>
      </c>
      <c r="CS167" s="24">
        <f t="shared" si="128"/>
        <v>0</v>
      </c>
      <c r="CT167" s="24">
        <f t="shared" si="128"/>
        <v>0</v>
      </c>
      <c r="CU167" s="24">
        <f t="shared" si="128"/>
        <v>0</v>
      </c>
      <c r="CV167" s="24">
        <f t="shared" si="128"/>
        <v>0</v>
      </c>
    </row>
    <row r="168" spans="1:100" ht="15" customHeight="1" x14ac:dyDescent="0.25">
      <c r="A168" s="1279" t="s">
        <v>196</v>
      </c>
      <c r="B168" s="1280"/>
      <c r="C168" s="1281"/>
      <c r="D168" s="563">
        <f t="shared" si="129"/>
        <v>4</v>
      </c>
      <c r="E168" s="563">
        <f t="shared" si="130"/>
        <v>0</v>
      </c>
      <c r="F168" s="564">
        <f t="shared" si="131"/>
        <v>4</v>
      </c>
      <c r="G168" s="558">
        <v>0</v>
      </c>
      <c r="H168" s="548">
        <v>0</v>
      </c>
      <c r="I168" s="547">
        <v>0</v>
      </c>
      <c r="J168" s="548">
        <v>0</v>
      </c>
      <c r="K168" s="547">
        <v>0</v>
      </c>
      <c r="L168" s="548">
        <v>0</v>
      </c>
      <c r="M168" s="547">
        <v>0</v>
      </c>
      <c r="N168" s="548">
        <v>0</v>
      </c>
      <c r="O168" s="559">
        <v>0</v>
      </c>
      <c r="P168" s="548">
        <v>0</v>
      </c>
      <c r="Q168" s="559">
        <v>0</v>
      </c>
      <c r="R168" s="548">
        <v>0</v>
      </c>
      <c r="S168" s="559">
        <v>0</v>
      </c>
      <c r="T168" s="548">
        <v>0</v>
      </c>
      <c r="U168" s="547">
        <v>0</v>
      </c>
      <c r="V168" s="548">
        <v>0</v>
      </c>
      <c r="W168" s="547">
        <v>0</v>
      </c>
      <c r="X168" s="548">
        <v>2</v>
      </c>
      <c r="Y168" s="547">
        <v>0</v>
      </c>
      <c r="Z168" s="548">
        <v>2</v>
      </c>
      <c r="AA168" s="547">
        <v>0</v>
      </c>
      <c r="AB168" s="548">
        <v>0</v>
      </c>
      <c r="AC168" s="547">
        <v>0</v>
      </c>
      <c r="AD168" s="548">
        <v>0</v>
      </c>
      <c r="AE168" s="547">
        <v>0</v>
      </c>
      <c r="AF168" s="548">
        <v>0</v>
      </c>
      <c r="AG168" s="547">
        <v>0</v>
      </c>
      <c r="AH168" s="548">
        <v>0</v>
      </c>
      <c r="AI168" s="547">
        <v>0</v>
      </c>
      <c r="AJ168" s="548">
        <v>0</v>
      </c>
      <c r="AK168" s="547">
        <v>0</v>
      </c>
      <c r="AL168" s="548">
        <v>0</v>
      </c>
      <c r="AM168" s="547">
        <v>0</v>
      </c>
      <c r="AN168" s="548">
        <v>0</v>
      </c>
      <c r="AO168" s="547">
        <v>0</v>
      </c>
      <c r="AP168" s="549">
        <v>0</v>
      </c>
      <c r="AQ168" s="550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0</v>
      </c>
      <c r="AX168" s="18">
        <v>0</v>
      </c>
      <c r="AY168" t="str">
        <f t="shared" si="132"/>
        <v/>
      </c>
      <c r="CA168" s="23" t="str">
        <f t="shared" si="133"/>
        <v/>
      </c>
      <c r="CB168" s="23" t="str">
        <f t="shared" si="134"/>
        <v/>
      </c>
      <c r="CC168" s="23" t="str">
        <f t="shared" si="123"/>
        <v/>
      </c>
      <c r="CD168" s="23" t="str">
        <f t="shared" si="135"/>
        <v/>
      </c>
      <c r="CE168" s="23" t="str">
        <f t="shared" si="136"/>
        <v/>
      </c>
      <c r="CF168" s="23" t="str">
        <f t="shared" si="137"/>
        <v/>
      </c>
      <c r="CG168" s="23" t="str">
        <f t="shared" si="138"/>
        <v/>
      </c>
      <c r="CH168" s="23" t="str">
        <f t="shared" si="139"/>
        <v/>
      </c>
      <c r="CO168" s="24">
        <f t="shared" si="124"/>
        <v>0</v>
      </c>
      <c r="CP168" s="24">
        <f t="shared" si="125"/>
        <v>0</v>
      </c>
      <c r="CQ168" s="24">
        <f t="shared" si="126"/>
        <v>0</v>
      </c>
      <c r="CR168" s="24">
        <f t="shared" si="127"/>
        <v>0</v>
      </c>
      <c r="CS168" s="24">
        <f t="shared" si="128"/>
        <v>0</v>
      </c>
      <c r="CT168" s="24">
        <f t="shared" si="128"/>
        <v>0</v>
      </c>
      <c r="CU168" s="24">
        <f t="shared" si="128"/>
        <v>0</v>
      </c>
      <c r="CV168" s="24">
        <f t="shared" si="128"/>
        <v>0</v>
      </c>
    </row>
    <row r="169" spans="1:100" ht="15" customHeight="1" x14ac:dyDescent="0.25">
      <c r="A169" s="1279" t="s">
        <v>197</v>
      </c>
      <c r="B169" s="1280"/>
      <c r="C169" s="1281"/>
      <c r="D169" s="563">
        <f t="shared" si="129"/>
        <v>31</v>
      </c>
      <c r="E169" s="563">
        <f t="shared" si="130"/>
        <v>18</v>
      </c>
      <c r="F169" s="564">
        <f t="shared" si="131"/>
        <v>13</v>
      </c>
      <c r="G169" s="558">
        <v>0</v>
      </c>
      <c r="H169" s="548">
        <v>0</v>
      </c>
      <c r="I169" s="547">
        <v>0</v>
      </c>
      <c r="J169" s="548">
        <v>0</v>
      </c>
      <c r="K169" s="547">
        <v>0</v>
      </c>
      <c r="L169" s="548">
        <v>0</v>
      </c>
      <c r="M169" s="547">
        <v>0</v>
      </c>
      <c r="N169" s="548">
        <v>0</v>
      </c>
      <c r="O169" s="559">
        <v>0</v>
      </c>
      <c r="P169" s="548">
        <v>0</v>
      </c>
      <c r="Q169" s="559">
        <v>0</v>
      </c>
      <c r="R169" s="548">
        <v>0</v>
      </c>
      <c r="S169" s="559">
        <v>0</v>
      </c>
      <c r="T169" s="548">
        <v>0</v>
      </c>
      <c r="U169" s="547">
        <v>0</v>
      </c>
      <c r="V169" s="548">
        <v>0</v>
      </c>
      <c r="W169" s="547">
        <v>0</v>
      </c>
      <c r="X169" s="548">
        <v>2</v>
      </c>
      <c r="Y169" s="547">
        <v>2</v>
      </c>
      <c r="Z169" s="548">
        <v>4</v>
      </c>
      <c r="AA169" s="547">
        <v>6</v>
      </c>
      <c r="AB169" s="548">
        <v>0</v>
      </c>
      <c r="AC169" s="547">
        <v>5</v>
      </c>
      <c r="AD169" s="548">
        <v>2</v>
      </c>
      <c r="AE169" s="547">
        <v>3</v>
      </c>
      <c r="AF169" s="548">
        <v>2</v>
      </c>
      <c r="AG169" s="547">
        <v>0</v>
      </c>
      <c r="AH169" s="548">
        <v>2</v>
      </c>
      <c r="AI169" s="547">
        <v>1</v>
      </c>
      <c r="AJ169" s="548">
        <v>1</v>
      </c>
      <c r="AK169" s="547">
        <v>0</v>
      </c>
      <c r="AL169" s="548">
        <v>0</v>
      </c>
      <c r="AM169" s="547">
        <v>1</v>
      </c>
      <c r="AN169" s="548">
        <v>0</v>
      </c>
      <c r="AO169" s="547">
        <v>0</v>
      </c>
      <c r="AP169" s="549">
        <v>0</v>
      </c>
      <c r="AQ169" s="550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18">
        <v>0</v>
      </c>
      <c r="AY169" t="str">
        <f t="shared" si="132"/>
        <v/>
      </c>
      <c r="CA169" s="23" t="str">
        <f t="shared" si="133"/>
        <v/>
      </c>
      <c r="CB169" s="23" t="str">
        <f t="shared" si="134"/>
        <v/>
      </c>
      <c r="CC169" s="23" t="str">
        <f t="shared" si="123"/>
        <v/>
      </c>
      <c r="CD169" s="23" t="str">
        <f t="shared" si="135"/>
        <v/>
      </c>
      <c r="CE169" s="23" t="str">
        <f t="shared" si="136"/>
        <v/>
      </c>
      <c r="CF169" s="23" t="str">
        <f t="shared" si="137"/>
        <v/>
      </c>
      <c r="CG169" s="23" t="str">
        <f t="shared" si="138"/>
        <v/>
      </c>
      <c r="CH169" s="23" t="str">
        <f t="shared" si="139"/>
        <v/>
      </c>
      <c r="CO169" s="24">
        <f t="shared" si="124"/>
        <v>0</v>
      </c>
      <c r="CP169" s="24">
        <f t="shared" si="125"/>
        <v>0</v>
      </c>
      <c r="CQ169" s="24">
        <f t="shared" si="126"/>
        <v>0</v>
      </c>
      <c r="CR169" s="24">
        <f t="shared" si="127"/>
        <v>0</v>
      </c>
      <c r="CS169" s="24">
        <f t="shared" si="128"/>
        <v>0</v>
      </c>
      <c r="CT169" s="24">
        <f t="shared" si="128"/>
        <v>0</v>
      </c>
      <c r="CU169" s="24">
        <f t="shared" si="128"/>
        <v>0</v>
      </c>
      <c r="CV169" s="24">
        <f t="shared" si="128"/>
        <v>0</v>
      </c>
    </row>
    <row r="170" spans="1:100" ht="15" customHeight="1" x14ac:dyDescent="0.25">
      <c r="A170" s="1279" t="s">
        <v>198</v>
      </c>
      <c r="B170" s="1280"/>
      <c r="C170" s="253"/>
      <c r="D170" s="563">
        <f t="shared" si="129"/>
        <v>12</v>
      </c>
      <c r="E170" s="563">
        <f t="shared" si="130"/>
        <v>10</v>
      </c>
      <c r="F170" s="564">
        <f t="shared" si="131"/>
        <v>2</v>
      </c>
      <c r="G170" s="558">
        <v>0</v>
      </c>
      <c r="H170" s="548">
        <v>0</v>
      </c>
      <c r="I170" s="547">
        <v>0</v>
      </c>
      <c r="J170" s="548">
        <v>0</v>
      </c>
      <c r="K170" s="547">
        <v>0</v>
      </c>
      <c r="L170" s="548">
        <v>0</v>
      </c>
      <c r="M170" s="547">
        <v>0</v>
      </c>
      <c r="N170" s="548">
        <v>0</v>
      </c>
      <c r="O170" s="559">
        <v>0</v>
      </c>
      <c r="P170" s="548">
        <v>0</v>
      </c>
      <c r="Q170" s="559">
        <v>0</v>
      </c>
      <c r="R170" s="548">
        <v>0</v>
      </c>
      <c r="S170" s="559">
        <v>0</v>
      </c>
      <c r="T170" s="548">
        <v>0</v>
      </c>
      <c r="U170" s="547">
        <v>0</v>
      </c>
      <c r="V170" s="548">
        <v>0</v>
      </c>
      <c r="W170" s="547">
        <v>0</v>
      </c>
      <c r="X170" s="548">
        <v>0</v>
      </c>
      <c r="Y170" s="547">
        <v>0</v>
      </c>
      <c r="Z170" s="548">
        <v>0</v>
      </c>
      <c r="AA170" s="547">
        <v>4</v>
      </c>
      <c r="AB170" s="548">
        <v>2</v>
      </c>
      <c r="AC170" s="547">
        <v>6</v>
      </c>
      <c r="AD170" s="548">
        <v>0</v>
      </c>
      <c r="AE170" s="547">
        <v>0</v>
      </c>
      <c r="AF170" s="548">
        <v>0</v>
      </c>
      <c r="AG170" s="547">
        <v>0</v>
      </c>
      <c r="AH170" s="548">
        <v>0</v>
      </c>
      <c r="AI170" s="547">
        <v>0</v>
      </c>
      <c r="AJ170" s="548">
        <v>0</v>
      </c>
      <c r="AK170" s="547">
        <v>0</v>
      </c>
      <c r="AL170" s="548">
        <v>0</v>
      </c>
      <c r="AM170" s="547">
        <v>0</v>
      </c>
      <c r="AN170" s="548">
        <v>0</v>
      </c>
      <c r="AO170" s="547">
        <v>0</v>
      </c>
      <c r="AP170" s="549">
        <v>0</v>
      </c>
      <c r="AQ170" s="550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0</v>
      </c>
      <c r="AX170" s="18">
        <v>0</v>
      </c>
      <c r="AY170" t="str">
        <f t="shared" si="132"/>
        <v/>
      </c>
      <c r="CA170" s="23" t="str">
        <f t="shared" si="133"/>
        <v/>
      </c>
      <c r="CB170" s="23" t="str">
        <f t="shared" si="134"/>
        <v/>
      </c>
      <c r="CC170" s="23" t="str">
        <f t="shared" si="123"/>
        <v/>
      </c>
      <c r="CD170" s="23" t="str">
        <f t="shared" si="135"/>
        <v/>
      </c>
      <c r="CE170" s="23" t="str">
        <f t="shared" si="136"/>
        <v/>
      </c>
      <c r="CF170" s="23" t="str">
        <f t="shared" si="137"/>
        <v/>
      </c>
      <c r="CG170" s="23" t="str">
        <f t="shared" si="138"/>
        <v/>
      </c>
      <c r="CH170" s="23" t="str">
        <f t="shared" si="139"/>
        <v/>
      </c>
      <c r="CO170" s="24">
        <f t="shared" si="124"/>
        <v>0</v>
      </c>
      <c r="CP170" s="24">
        <f t="shared" si="125"/>
        <v>0</v>
      </c>
      <c r="CQ170" s="24">
        <f t="shared" si="126"/>
        <v>0</v>
      </c>
      <c r="CR170" s="24">
        <f t="shared" si="127"/>
        <v>0</v>
      </c>
      <c r="CS170" s="24">
        <f t="shared" si="128"/>
        <v>0</v>
      </c>
      <c r="CT170" s="24">
        <f t="shared" si="128"/>
        <v>0</v>
      </c>
      <c r="CU170" s="24">
        <f t="shared" si="128"/>
        <v>0</v>
      </c>
      <c r="CV170" s="24">
        <f t="shared" si="128"/>
        <v>0</v>
      </c>
    </row>
    <row r="171" spans="1:100" ht="15" customHeight="1" x14ac:dyDescent="0.25">
      <c r="A171" s="1276" t="s">
        <v>199</v>
      </c>
      <c r="B171" s="1277"/>
      <c r="C171" s="1278"/>
      <c r="D171" s="563">
        <f t="shared" si="129"/>
        <v>0</v>
      </c>
      <c r="E171" s="563">
        <f t="shared" si="130"/>
        <v>0</v>
      </c>
      <c r="F171" s="564">
        <f t="shared" si="131"/>
        <v>0</v>
      </c>
      <c r="G171" s="558"/>
      <c r="H171" s="548"/>
      <c r="I171" s="547"/>
      <c r="J171" s="548"/>
      <c r="K171" s="547"/>
      <c r="L171" s="548"/>
      <c r="M171" s="547"/>
      <c r="N171" s="548"/>
      <c r="O171" s="559"/>
      <c r="P171" s="548"/>
      <c r="Q171" s="559"/>
      <c r="R171" s="548"/>
      <c r="S171" s="559"/>
      <c r="T171" s="548"/>
      <c r="U171" s="547"/>
      <c r="V171" s="548"/>
      <c r="W171" s="547"/>
      <c r="X171" s="548"/>
      <c r="Y171" s="547"/>
      <c r="Z171" s="548"/>
      <c r="AA171" s="547"/>
      <c r="AB171" s="548"/>
      <c r="AC171" s="547"/>
      <c r="AD171" s="548"/>
      <c r="AE171" s="547"/>
      <c r="AF171" s="548"/>
      <c r="AG171" s="547"/>
      <c r="AH171" s="548"/>
      <c r="AI171" s="547"/>
      <c r="AJ171" s="548"/>
      <c r="AK171" s="547"/>
      <c r="AL171" s="548"/>
      <c r="AM171" s="547"/>
      <c r="AN171" s="548"/>
      <c r="AO171" s="547"/>
      <c r="AP171" s="549"/>
      <c r="AQ171" s="550"/>
      <c r="AR171" s="22"/>
      <c r="AS171" s="22"/>
      <c r="AT171" s="176"/>
      <c r="AU171" s="176"/>
      <c r="AV171" s="176"/>
      <c r="AW171" s="176"/>
      <c r="AX171" s="179"/>
      <c r="AY171" t="str">
        <f t="shared" si="132"/>
        <v/>
      </c>
      <c r="CA171" s="23" t="str">
        <f t="shared" si="133"/>
        <v/>
      </c>
      <c r="CB171" s="23" t="str">
        <f t="shared" si="134"/>
        <v/>
      </c>
      <c r="CC171" s="23" t="str">
        <f t="shared" si="123"/>
        <v/>
      </c>
      <c r="CD171" s="23" t="str">
        <f t="shared" si="135"/>
        <v/>
      </c>
      <c r="CE171" s="23" t="str">
        <f t="shared" si="136"/>
        <v/>
      </c>
      <c r="CF171" s="23" t="str">
        <f t="shared" si="137"/>
        <v/>
      </c>
      <c r="CG171" s="23" t="str">
        <f t="shared" si="138"/>
        <v/>
      </c>
      <c r="CH171" s="23" t="str">
        <f t="shared" si="139"/>
        <v/>
      </c>
      <c r="CO171" s="24">
        <f t="shared" si="124"/>
        <v>0</v>
      </c>
      <c r="CP171" s="24">
        <f t="shared" si="125"/>
        <v>0</v>
      </c>
      <c r="CQ171" s="24">
        <f t="shared" si="126"/>
        <v>0</v>
      </c>
      <c r="CR171" s="24">
        <f t="shared" si="127"/>
        <v>0</v>
      </c>
      <c r="CS171" s="24">
        <f t="shared" si="128"/>
        <v>0</v>
      </c>
      <c r="CT171" s="24">
        <f t="shared" si="128"/>
        <v>0</v>
      </c>
      <c r="CU171" s="24">
        <f t="shared" si="128"/>
        <v>0</v>
      </c>
      <c r="CV171" s="24">
        <f t="shared" si="128"/>
        <v>0</v>
      </c>
    </row>
    <row r="172" spans="1:100" ht="15" customHeight="1" x14ac:dyDescent="0.25">
      <c r="A172" s="1419" t="s">
        <v>200</v>
      </c>
      <c r="B172" s="1419"/>
      <c r="C172" s="1420"/>
      <c r="D172" s="562">
        <f t="shared" si="129"/>
        <v>0</v>
      </c>
      <c r="E172" s="563">
        <f t="shared" si="130"/>
        <v>0</v>
      </c>
      <c r="F172" s="564">
        <f t="shared" si="131"/>
        <v>0</v>
      </c>
      <c r="G172" s="558">
        <v>0</v>
      </c>
      <c r="H172" s="548">
        <v>0</v>
      </c>
      <c r="I172" s="558">
        <v>0</v>
      </c>
      <c r="J172" s="548">
        <v>0</v>
      </c>
      <c r="K172" s="558">
        <v>0</v>
      </c>
      <c r="L172" s="548">
        <v>0</v>
      </c>
      <c r="M172" s="558">
        <v>0</v>
      </c>
      <c r="N172" s="548">
        <v>0</v>
      </c>
      <c r="O172" s="558">
        <v>0</v>
      </c>
      <c r="P172" s="548">
        <v>0</v>
      </c>
      <c r="Q172" s="558">
        <v>0</v>
      </c>
      <c r="R172" s="548">
        <v>0</v>
      </c>
      <c r="S172" s="558">
        <v>0</v>
      </c>
      <c r="T172" s="548">
        <v>0</v>
      </c>
      <c r="U172" s="558">
        <v>0</v>
      </c>
      <c r="V172" s="548">
        <v>0</v>
      </c>
      <c r="W172" s="558">
        <v>0</v>
      </c>
      <c r="X172" s="548">
        <v>0</v>
      </c>
      <c r="Y172" s="558">
        <v>0</v>
      </c>
      <c r="Z172" s="548">
        <v>0</v>
      </c>
      <c r="AA172" s="558">
        <v>0</v>
      </c>
      <c r="AB172" s="548">
        <v>0</v>
      </c>
      <c r="AC172" s="558">
        <v>0</v>
      </c>
      <c r="AD172" s="548">
        <v>0</v>
      </c>
      <c r="AE172" s="558">
        <v>0</v>
      </c>
      <c r="AF172" s="548">
        <v>0</v>
      </c>
      <c r="AG172" s="558">
        <v>0</v>
      </c>
      <c r="AH172" s="548">
        <v>0</v>
      </c>
      <c r="AI172" s="558">
        <v>0</v>
      </c>
      <c r="AJ172" s="548">
        <v>0</v>
      </c>
      <c r="AK172" s="558">
        <v>0</v>
      </c>
      <c r="AL172" s="548">
        <v>0</v>
      </c>
      <c r="AM172" s="558">
        <v>0</v>
      </c>
      <c r="AN172" s="548">
        <v>0</v>
      </c>
      <c r="AO172" s="558">
        <v>0</v>
      </c>
      <c r="AP172" s="549">
        <v>0</v>
      </c>
      <c r="AQ172" s="200">
        <v>0</v>
      </c>
      <c r="AR172" s="559">
        <v>0</v>
      </c>
      <c r="AS172" s="22">
        <v>0</v>
      </c>
      <c r="AT172" s="176">
        <v>0</v>
      </c>
      <c r="AU172" s="176">
        <v>0</v>
      </c>
      <c r="AV172" s="176">
        <v>0</v>
      </c>
      <c r="AW172" s="176">
        <v>0</v>
      </c>
      <c r="AX172" s="179">
        <v>0</v>
      </c>
      <c r="AY172" t="str">
        <f t="shared" si="132"/>
        <v/>
      </c>
      <c r="CA172" s="23" t="str">
        <f t="shared" si="133"/>
        <v/>
      </c>
      <c r="CB172" s="23" t="str">
        <f t="shared" si="134"/>
        <v/>
      </c>
      <c r="CC172" s="23" t="str">
        <f t="shared" si="123"/>
        <v/>
      </c>
      <c r="CD172" s="23" t="str">
        <f t="shared" si="135"/>
        <v/>
      </c>
      <c r="CE172" s="23" t="str">
        <f t="shared" si="136"/>
        <v/>
      </c>
      <c r="CF172" s="23" t="str">
        <f t="shared" si="137"/>
        <v/>
      </c>
      <c r="CG172" s="23" t="str">
        <f t="shared" si="138"/>
        <v/>
      </c>
      <c r="CH172" s="23" t="str">
        <f t="shared" si="139"/>
        <v/>
      </c>
      <c r="CO172" s="24">
        <f t="shared" si="124"/>
        <v>0</v>
      </c>
      <c r="CP172" s="24">
        <f t="shared" si="125"/>
        <v>0</v>
      </c>
      <c r="CQ172" s="24">
        <f t="shared" si="126"/>
        <v>0</v>
      </c>
      <c r="CR172" s="24">
        <f t="shared" si="127"/>
        <v>0</v>
      </c>
      <c r="CS172" s="24">
        <f t="shared" si="128"/>
        <v>0</v>
      </c>
      <c r="CT172" s="24">
        <f t="shared" si="128"/>
        <v>0</v>
      </c>
      <c r="CU172" s="24">
        <f t="shared" si="128"/>
        <v>0</v>
      </c>
      <c r="CV172" s="24">
        <f t="shared" si="128"/>
        <v>0</v>
      </c>
    </row>
    <row r="173" spans="1:100" ht="15" customHeight="1" x14ac:dyDescent="0.25">
      <c r="A173" s="254" t="s">
        <v>201</v>
      </c>
      <c r="B173" s="254"/>
      <c r="C173" s="255"/>
      <c r="D173" s="256">
        <f t="shared" si="129"/>
        <v>0</v>
      </c>
      <c r="E173" s="257">
        <f t="shared" si="130"/>
        <v>0</v>
      </c>
      <c r="F173" s="258">
        <f t="shared" si="131"/>
        <v>0</v>
      </c>
      <c r="G173" s="558"/>
      <c r="H173" s="548"/>
      <c r="I173" s="558"/>
      <c r="J173" s="548"/>
      <c r="K173" s="558"/>
      <c r="L173" s="548"/>
      <c r="M173" s="558"/>
      <c r="N173" s="548"/>
      <c r="O173" s="558"/>
      <c r="P173" s="548"/>
      <c r="Q173" s="558"/>
      <c r="R173" s="548"/>
      <c r="S173" s="558"/>
      <c r="T173" s="548"/>
      <c r="U173" s="558"/>
      <c r="V173" s="548"/>
      <c r="W173" s="558"/>
      <c r="X173" s="548"/>
      <c r="Y173" s="558"/>
      <c r="Z173" s="548"/>
      <c r="AA173" s="558"/>
      <c r="AB173" s="548"/>
      <c r="AC173" s="558"/>
      <c r="AD173" s="548"/>
      <c r="AE173" s="558"/>
      <c r="AF173" s="548"/>
      <c r="AG173" s="558"/>
      <c r="AH173" s="548"/>
      <c r="AI173" s="558"/>
      <c r="AJ173" s="548"/>
      <c r="AK173" s="558"/>
      <c r="AL173" s="548"/>
      <c r="AM173" s="558"/>
      <c r="AN173" s="548"/>
      <c r="AO173" s="29"/>
      <c r="AP173" s="32"/>
      <c r="AQ173" s="550"/>
      <c r="AR173" s="176"/>
      <c r="AS173" s="22"/>
      <c r="AT173" s="176"/>
      <c r="AU173" s="176"/>
      <c r="AV173" s="176"/>
      <c r="AW173" s="176"/>
      <c r="AX173" s="179"/>
      <c r="AY173" t="str">
        <f t="shared" si="132"/>
        <v/>
      </c>
      <c r="CA173" s="23" t="str">
        <f t="shared" si="133"/>
        <v/>
      </c>
      <c r="CB173" s="23" t="str">
        <f t="shared" si="134"/>
        <v/>
      </c>
      <c r="CC173" s="23" t="str">
        <f>IF(AND(AK173+AL173&gt;0,AS173="")," * No olvide digitar la variable 60 años (incluido en grupos de 60-64 años). Digite Cero si no tiene.",IF(AS173&gt;AK173+AL173," * La variable 60 años (incluido en grupos de 60-64 años) no pueden superar la suma del Grupo 60-64 años.",""))</f>
        <v/>
      </c>
      <c r="CD173" s="23" t="str">
        <f t="shared" si="135"/>
        <v/>
      </c>
      <c r="CE173" s="23" t="str">
        <f t="shared" si="136"/>
        <v/>
      </c>
      <c r="CF173" s="23" t="str">
        <f t="shared" si="137"/>
        <v/>
      </c>
      <c r="CG173" s="23" t="str">
        <f t="shared" si="138"/>
        <v/>
      </c>
      <c r="CH173" s="23" t="str">
        <f t="shared" si="139"/>
        <v/>
      </c>
      <c r="CO173" s="24">
        <f t="shared" si="124"/>
        <v>0</v>
      </c>
      <c r="CP173" s="24">
        <f t="shared" si="125"/>
        <v>0</v>
      </c>
      <c r="CQ173" s="24">
        <f t="shared" si="126"/>
        <v>0</v>
      </c>
      <c r="CR173" s="24">
        <f t="shared" si="127"/>
        <v>0</v>
      </c>
      <c r="CS173" s="24">
        <f t="shared" si="128"/>
        <v>0</v>
      </c>
      <c r="CT173" s="24">
        <f t="shared" si="128"/>
        <v>0</v>
      </c>
      <c r="CU173" s="24">
        <f t="shared" si="128"/>
        <v>0</v>
      </c>
      <c r="CV173" s="24">
        <f t="shared" si="128"/>
        <v>0</v>
      </c>
    </row>
    <row r="174" spans="1:100" ht="15" customHeight="1" x14ac:dyDescent="0.25">
      <c r="A174" s="1682" t="s">
        <v>4</v>
      </c>
      <c r="B174" s="1301"/>
      <c r="C174" s="1268"/>
      <c r="D174" s="1197">
        <f t="shared" ref="D174:AX174" si="140">SUM(D163:D173)</f>
        <v>183</v>
      </c>
      <c r="E174" s="1204">
        <f t="shared" si="140"/>
        <v>77</v>
      </c>
      <c r="F174" s="222">
        <f t="shared" si="140"/>
        <v>106</v>
      </c>
      <c r="G174" s="1199">
        <f t="shared" si="140"/>
        <v>0</v>
      </c>
      <c r="H174" s="222">
        <f t="shared" si="140"/>
        <v>0</v>
      </c>
      <c r="I174" s="1199">
        <f t="shared" si="140"/>
        <v>0</v>
      </c>
      <c r="J174" s="222">
        <f t="shared" si="140"/>
        <v>0</v>
      </c>
      <c r="K174" s="1199">
        <f t="shared" si="140"/>
        <v>0</v>
      </c>
      <c r="L174" s="222">
        <f>SUM(L163:L173)</f>
        <v>0</v>
      </c>
      <c r="M174" s="1199">
        <f t="shared" si="140"/>
        <v>0</v>
      </c>
      <c r="N174" s="222">
        <f t="shared" si="140"/>
        <v>0</v>
      </c>
      <c r="O174" s="1199">
        <f t="shared" si="140"/>
        <v>0</v>
      </c>
      <c r="P174" s="222">
        <f t="shared" si="140"/>
        <v>0</v>
      </c>
      <c r="Q174" s="1199">
        <f t="shared" si="140"/>
        <v>0</v>
      </c>
      <c r="R174" s="222">
        <f t="shared" si="140"/>
        <v>0</v>
      </c>
      <c r="S174" s="1199">
        <f t="shared" si="140"/>
        <v>2</v>
      </c>
      <c r="T174" s="222">
        <f t="shared" si="140"/>
        <v>1</v>
      </c>
      <c r="U174" s="1199">
        <f t="shared" si="140"/>
        <v>0</v>
      </c>
      <c r="V174" s="222">
        <f t="shared" si="140"/>
        <v>1</v>
      </c>
      <c r="W174" s="1199">
        <f t="shared" si="140"/>
        <v>2</v>
      </c>
      <c r="X174" s="222">
        <f t="shared" si="140"/>
        <v>14</v>
      </c>
      <c r="Y174" s="1199">
        <f t="shared" si="140"/>
        <v>13</v>
      </c>
      <c r="Z174" s="222">
        <f t="shared" si="140"/>
        <v>22</v>
      </c>
      <c r="AA174" s="1199">
        <f t="shared" si="140"/>
        <v>22</v>
      </c>
      <c r="AB174" s="222">
        <f t="shared" si="140"/>
        <v>7</v>
      </c>
      <c r="AC174" s="1199">
        <f t="shared" si="140"/>
        <v>20</v>
      </c>
      <c r="AD174" s="222">
        <f t="shared" si="140"/>
        <v>5</v>
      </c>
      <c r="AE174" s="1199">
        <f t="shared" si="140"/>
        <v>3</v>
      </c>
      <c r="AF174" s="222">
        <f t="shared" si="140"/>
        <v>8</v>
      </c>
      <c r="AG174" s="1199">
        <f t="shared" si="140"/>
        <v>1</v>
      </c>
      <c r="AH174" s="222">
        <f t="shared" si="140"/>
        <v>6</v>
      </c>
      <c r="AI174" s="1199">
        <f t="shared" si="140"/>
        <v>1</v>
      </c>
      <c r="AJ174" s="222">
        <f t="shared" si="140"/>
        <v>30</v>
      </c>
      <c r="AK174" s="1199">
        <f t="shared" si="140"/>
        <v>5</v>
      </c>
      <c r="AL174" s="222">
        <f t="shared" si="140"/>
        <v>5</v>
      </c>
      <c r="AM174" s="1199">
        <f t="shared" si="140"/>
        <v>3</v>
      </c>
      <c r="AN174" s="222">
        <f t="shared" si="140"/>
        <v>7</v>
      </c>
      <c r="AO174" s="1199">
        <f t="shared" si="140"/>
        <v>5</v>
      </c>
      <c r="AP174" s="1111">
        <f t="shared" si="140"/>
        <v>0</v>
      </c>
      <c r="AQ174" s="1201">
        <f t="shared" si="140"/>
        <v>0</v>
      </c>
      <c r="AR174" s="1202">
        <f t="shared" si="140"/>
        <v>5</v>
      </c>
      <c r="AS174" s="1202">
        <f t="shared" si="140"/>
        <v>0</v>
      </c>
      <c r="AT174" s="1205">
        <f t="shared" si="140"/>
        <v>0</v>
      </c>
      <c r="AU174" s="1205">
        <f t="shared" si="140"/>
        <v>0</v>
      </c>
      <c r="AV174" s="1205">
        <f t="shared" si="140"/>
        <v>0</v>
      </c>
      <c r="AW174" s="1205">
        <f t="shared" si="140"/>
        <v>0</v>
      </c>
      <c r="AX174" s="260">
        <f t="shared" si="140"/>
        <v>0</v>
      </c>
    </row>
    <row r="175" spans="1:100" ht="18" customHeight="1" x14ac:dyDescent="0.25">
      <c r="A175" s="35" t="s">
        <v>202</v>
      </c>
      <c r="B175" s="261"/>
      <c r="C175" s="261"/>
      <c r="D175" s="261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3"/>
      <c r="R175" s="38"/>
      <c r="S175" s="10"/>
      <c r="T175" s="10"/>
      <c r="U175" s="10"/>
      <c r="V175" s="10"/>
      <c r="W175" s="10"/>
      <c r="X175" s="252"/>
      <c r="Y175" s="10"/>
      <c r="Z175" s="10"/>
      <c r="AA175" s="10"/>
      <c r="AB175" s="10"/>
      <c r="AC175" s="10"/>
      <c r="AD175" s="10"/>
      <c r="AE175" s="10"/>
      <c r="AF175" s="10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100" ht="15" customHeight="1" x14ac:dyDescent="0.25">
      <c r="A176" s="1286" t="s">
        <v>203</v>
      </c>
      <c r="B176" s="1287"/>
      <c r="C176" s="1288"/>
      <c r="D176" s="1359" t="s">
        <v>4</v>
      </c>
      <c r="E176" s="1360"/>
      <c r="F176" s="1306"/>
      <c r="G176" s="1682" t="s">
        <v>5</v>
      </c>
      <c r="H176" s="1301"/>
      <c r="I176" s="1301"/>
      <c r="J176" s="1301"/>
      <c r="K176" s="1301"/>
      <c r="L176" s="1301"/>
      <c r="M176" s="1301"/>
      <c r="N176" s="1301"/>
      <c r="O176" s="1301"/>
      <c r="P176" s="1301"/>
      <c r="Q176" s="1301"/>
      <c r="R176" s="1301"/>
      <c r="S176" s="1301"/>
      <c r="T176" s="1301"/>
      <c r="U176" s="1301"/>
      <c r="V176" s="1301"/>
      <c r="W176" s="1301"/>
      <c r="X176" s="1301"/>
      <c r="Y176" s="1301"/>
      <c r="Z176" s="1301"/>
      <c r="AA176" s="1301"/>
      <c r="AB176" s="1301"/>
      <c r="AC176" s="1301"/>
      <c r="AD176" s="1301"/>
      <c r="AE176" s="1301"/>
      <c r="AF176" s="1301"/>
      <c r="AG176" s="1301"/>
      <c r="AH176" s="1301"/>
      <c r="AI176" s="1301"/>
      <c r="AJ176" s="1301"/>
      <c r="AK176" s="1301"/>
      <c r="AL176" s="1301"/>
      <c r="AM176" s="1301"/>
      <c r="AN176" s="1301"/>
      <c r="AO176" s="1301"/>
      <c r="AP176" s="1268"/>
      <c r="AQ176" s="1303" t="s">
        <v>45</v>
      </c>
      <c r="AR176" s="1397" t="s">
        <v>9</v>
      </c>
      <c r="AS176" s="1718" t="s">
        <v>12</v>
      </c>
      <c r="AT176" s="1718" t="s">
        <v>13</v>
      </c>
      <c r="AU176" s="1343" t="s">
        <v>10</v>
      </c>
      <c r="AV176" s="1343" t="s">
        <v>204</v>
      </c>
      <c r="AW176" s="1343" t="s">
        <v>11</v>
      </c>
      <c r="AX176" s="1297" t="s">
        <v>205</v>
      </c>
    </row>
    <row r="177" spans="1:100" ht="15" customHeight="1" x14ac:dyDescent="0.25">
      <c r="A177" s="1289"/>
      <c r="B177" s="1290"/>
      <c r="C177" s="1291"/>
      <c r="D177" s="1395"/>
      <c r="E177" s="1396"/>
      <c r="F177" s="1307"/>
      <c r="G177" s="1714" t="s">
        <v>14</v>
      </c>
      <c r="H177" s="1310"/>
      <c r="I177" s="1682" t="s">
        <v>15</v>
      </c>
      <c r="J177" s="1268"/>
      <c r="K177" s="1301" t="s">
        <v>16</v>
      </c>
      <c r="L177" s="1268"/>
      <c r="M177" s="1682" t="s">
        <v>17</v>
      </c>
      <c r="N177" s="1268"/>
      <c r="O177" s="1682" t="s">
        <v>18</v>
      </c>
      <c r="P177" s="1268"/>
      <c r="Q177" s="1682" t="s">
        <v>19</v>
      </c>
      <c r="R177" s="1268"/>
      <c r="S177" s="1682" t="s">
        <v>20</v>
      </c>
      <c r="T177" s="1268"/>
      <c r="U177" s="1682" t="s">
        <v>21</v>
      </c>
      <c r="V177" s="1268"/>
      <c r="W177" s="1682" t="s">
        <v>22</v>
      </c>
      <c r="X177" s="1268"/>
      <c r="Y177" s="1682" t="s">
        <v>23</v>
      </c>
      <c r="Z177" s="1285"/>
      <c r="AA177" s="1682" t="s">
        <v>24</v>
      </c>
      <c r="AB177" s="1285"/>
      <c r="AC177" s="1717" t="s">
        <v>25</v>
      </c>
      <c r="AD177" s="1415"/>
      <c r="AE177" s="1717" t="s">
        <v>26</v>
      </c>
      <c r="AF177" s="1415"/>
      <c r="AG177" s="1717" t="s">
        <v>27</v>
      </c>
      <c r="AH177" s="1415"/>
      <c r="AI177" s="1717" t="s">
        <v>28</v>
      </c>
      <c r="AJ177" s="1415"/>
      <c r="AK177" s="1682" t="s">
        <v>29</v>
      </c>
      <c r="AL177" s="1285"/>
      <c r="AM177" s="1682" t="s">
        <v>30</v>
      </c>
      <c r="AN177" s="1285"/>
      <c r="AO177" s="1682" t="s">
        <v>31</v>
      </c>
      <c r="AP177" s="1285"/>
      <c r="AQ177" s="1304"/>
      <c r="AR177" s="1398"/>
      <c r="AS177" s="1718"/>
      <c r="AT177" s="1718"/>
      <c r="AU177" s="1344"/>
      <c r="AV177" s="1344"/>
      <c r="AW177" s="1344"/>
      <c r="AX177" s="1416"/>
    </row>
    <row r="178" spans="1:100" ht="20.25" customHeight="1" x14ac:dyDescent="0.25">
      <c r="A178" s="1292"/>
      <c r="B178" s="1293"/>
      <c r="C178" s="1294"/>
      <c r="D178" s="1195" t="s">
        <v>32</v>
      </c>
      <c r="E178" s="1175" t="s">
        <v>33</v>
      </c>
      <c r="F178" s="12" t="s">
        <v>34</v>
      </c>
      <c r="G178" s="1173" t="s">
        <v>33</v>
      </c>
      <c r="H178" s="1206" t="s">
        <v>34</v>
      </c>
      <c r="I178" s="1173" t="s">
        <v>33</v>
      </c>
      <c r="J178" s="1206" t="s">
        <v>34</v>
      </c>
      <c r="K178" s="1173" t="s">
        <v>33</v>
      </c>
      <c r="L178" s="1206" t="s">
        <v>34</v>
      </c>
      <c r="M178" s="1173" t="s">
        <v>33</v>
      </c>
      <c r="N178" s="1206" t="s">
        <v>34</v>
      </c>
      <c r="O178" s="1173" t="s">
        <v>33</v>
      </c>
      <c r="P178" s="1206" t="s">
        <v>34</v>
      </c>
      <c r="Q178" s="1173" t="s">
        <v>33</v>
      </c>
      <c r="R178" s="12" t="s">
        <v>34</v>
      </c>
      <c r="S178" s="1176" t="s">
        <v>33</v>
      </c>
      <c r="T178" s="12" t="s">
        <v>34</v>
      </c>
      <c r="U178" s="1176" t="s">
        <v>33</v>
      </c>
      <c r="V178" s="12" t="s">
        <v>34</v>
      </c>
      <c r="W178" s="1176" t="s">
        <v>33</v>
      </c>
      <c r="X178" s="12" t="s">
        <v>34</v>
      </c>
      <c r="Y178" s="1176" t="s">
        <v>33</v>
      </c>
      <c r="Z178" s="12" t="s">
        <v>34</v>
      </c>
      <c r="AA178" s="1176" t="s">
        <v>33</v>
      </c>
      <c r="AB178" s="12" t="s">
        <v>34</v>
      </c>
      <c r="AC178" s="1176" t="s">
        <v>33</v>
      </c>
      <c r="AD178" s="12" t="s">
        <v>34</v>
      </c>
      <c r="AE178" s="1176" t="s">
        <v>33</v>
      </c>
      <c r="AF178" s="12" t="s">
        <v>34</v>
      </c>
      <c r="AG178" s="1176" t="s">
        <v>33</v>
      </c>
      <c r="AH178" s="12" t="s">
        <v>34</v>
      </c>
      <c r="AI178" s="1176" t="s">
        <v>33</v>
      </c>
      <c r="AJ178" s="12" t="s">
        <v>34</v>
      </c>
      <c r="AK178" s="1176" t="s">
        <v>33</v>
      </c>
      <c r="AL178" s="12" t="s">
        <v>34</v>
      </c>
      <c r="AM178" s="1176" t="s">
        <v>33</v>
      </c>
      <c r="AN178" s="12" t="s">
        <v>34</v>
      </c>
      <c r="AO178" s="1176" t="s">
        <v>33</v>
      </c>
      <c r="AP178" s="12" t="s">
        <v>34</v>
      </c>
      <c r="AQ178" s="1305"/>
      <c r="AR178" s="1399"/>
      <c r="AS178" s="1718"/>
      <c r="AT178" s="1718"/>
      <c r="AU178" s="1345"/>
      <c r="AV178" s="1345"/>
      <c r="AW178" s="1345"/>
      <c r="AX178" s="1417"/>
    </row>
    <row r="179" spans="1:100" ht="15" customHeight="1" x14ac:dyDescent="0.25">
      <c r="A179" s="1322" t="s">
        <v>206</v>
      </c>
      <c r="B179" s="1522" t="s">
        <v>207</v>
      </c>
      <c r="C179" s="1523"/>
      <c r="D179" s="701">
        <f t="shared" ref="D179:D189" si="141">SUM(F179)</f>
        <v>0</v>
      </c>
      <c r="E179" s="654"/>
      <c r="F179" s="267">
        <f t="shared" ref="F179:F191" si="142">SUM(AD179+AF179+AH179+AJ179+AL179+AN179+AP179)</f>
        <v>0</v>
      </c>
      <c r="G179" s="655"/>
      <c r="H179" s="269"/>
      <c r="I179" s="655"/>
      <c r="J179" s="269"/>
      <c r="K179" s="655"/>
      <c r="L179" s="269"/>
      <c r="M179" s="655"/>
      <c r="N179" s="269"/>
      <c r="O179" s="655"/>
      <c r="P179" s="269"/>
      <c r="Q179" s="655"/>
      <c r="R179" s="269"/>
      <c r="S179" s="655"/>
      <c r="T179" s="269"/>
      <c r="U179" s="655"/>
      <c r="V179" s="269"/>
      <c r="W179" s="655"/>
      <c r="X179" s="269"/>
      <c r="Y179" s="655"/>
      <c r="Z179" s="269"/>
      <c r="AA179" s="655"/>
      <c r="AB179" s="269"/>
      <c r="AC179" s="656"/>
      <c r="AD179" s="47"/>
      <c r="AE179" s="702"/>
      <c r="AF179" s="47"/>
      <c r="AG179" s="702"/>
      <c r="AH179" s="47"/>
      <c r="AI179" s="702"/>
      <c r="AJ179" s="47"/>
      <c r="AK179" s="702"/>
      <c r="AL179" s="47"/>
      <c r="AM179" s="702"/>
      <c r="AN179" s="47"/>
      <c r="AO179" s="702"/>
      <c r="AP179" s="47"/>
      <c r="AQ179" s="691"/>
      <c r="AR179" s="52"/>
      <c r="AS179" s="52"/>
      <c r="AT179" s="52"/>
      <c r="AU179" s="52"/>
      <c r="AV179" s="272"/>
      <c r="AW179" s="22"/>
      <c r="AX179" s="18"/>
      <c r="AY179" t="str">
        <f>CA179&amp;CB179&amp;CC179&amp;CD179&amp;CE179&amp;CF179&amp;CG179&amp;CH179</f>
        <v/>
      </c>
      <c r="CA179" s="23"/>
      <c r="CB179" s="23" t="str">
        <f>IF(AND($D179&gt;0,AR179="")," * No olvide digitar la variable Usuario con Discapacidad. Digite Cero si no tiene.",IF(AR179&gt;$D179," * La variable Usuario con Discapacidad no pueden superar el Total Ambos Sexos.",""))</f>
        <v/>
      </c>
      <c r="CC179" s="23" t="str">
        <f>IF(AND($D179&gt;0,AS179=""),"  * No olvide digitar la variable Niños, niñas, adolescentes y jóvenes SENAME. Digite Cero si no tiene.",IF(AS179&gt;D179," * La variable Niños, niñas, adolescentes y jóvenes SENAME no pueden superar el Total Ambos Sexos.",""))</f>
        <v/>
      </c>
      <c r="CD179" s="23" t="str">
        <f>IF(AND($D179&gt;0,AT179="")," * No olvide digitar la variable Niños, niñas, adolescentes y jóvenes Mejor Niñez. Digite Cero si no tiene.",IF(AT179&gt;$D179," * La variable Niños, niñas, adolescentes y jóvenes Mejor Niñez no pueden superar el Total Ambos Sexos.",""))</f>
        <v/>
      </c>
      <c r="CE179" s="23" t="str">
        <f>IF(AND($D179&gt;0,AU179="")," * No olvide digitar la variable Migrantes. Digite Cero si no tiene.",IF(AU179&gt;$D179," * La variable Migrantes no pueden superar el Total Ambos Sexos.",""))</f>
        <v/>
      </c>
      <c r="CF179" s="87"/>
      <c r="CG179" s="23" t="str">
        <f>IF(AND($D179&gt;0,AW179=""),"  * No olvide digitar la variable Persona con ingreso integral y condición crónica. Digite Cero si no tiene.",IF(AW179&gt;$D179," * La variable Persona con ingreso integral y condición crónica no pueden superar el Total Ambos Sexos.",""))</f>
        <v/>
      </c>
      <c r="CH179" s="23" t="str">
        <f>IF(AND($D179&gt;0,AX179=""),"  * No olvide digitar la variable Pueblos Originarios. Digite Cero si no tiene.",IF(AX179&gt;$D179," * La variable Pueblos Originarios no pueden superar el Total Ambos Sexos.",""))</f>
        <v/>
      </c>
      <c r="CO179" s="24"/>
      <c r="CP179" s="24">
        <f t="shared" ref="CP179:CQ182" si="143">IF(AND($D179&gt;0,AR179=""),1,IF(AR179&gt;$D179,1,0))</f>
        <v>0</v>
      </c>
      <c r="CQ179" s="24">
        <f t="shared" si="143"/>
        <v>0</v>
      </c>
      <c r="CR179" s="24">
        <f>IF(AND(D179&gt;0,AT179=""),1,IF(AT179&gt;D179,1,0))</f>
        <v>0</v>
      </c>
      <c r="CS179" s="24">
        <f>IF(AND($D179&gt;0,AU179=""),1,IF(AU179&gt;$D179,1,0))</f>
        <v>0</v>
      </c>
      <c r="CT179" s="87"/>
      <c r="CU179" s="24">
        <f t="shared" ref="CU179:CV182" si="144">IF(AND($D179&gt;0,AW179=""),1,IF(AW179&gt;$D179,1,0))</f>
        <v>0</v>
      </c>
      <c r="CV179" s="24">
        <f t="shared" si="144"/>
        <v>0</v>
      </c>
    </row>
    <row r="180" spans="1:100" ht="15" customHeight="1" x14ac:dyDescent="0.25">
      <c r="A180" s="1323"/>
      <c r="B180" s="1279" t="s">
        <v>103</v>
      </c>
      <c r="C180" s="1281"/>
      <c r="D180" s="609">
        <f t="shared" si="141"/>
        <v>0</v>
      </c>
      <c r="E180" s="610"/>
      <c r="F180" s="537">
        <f t="shared" si="142"/>
        <v>0</v>
      </c>
      <c r="G180" s="598"/>
      <c r="H180" s="566"/>
      <c r="I180" s="598"/>
      <c r="J180" s="566"/>
      <c r="K180" s="598"/>
      <c r="L180" s="566"/>
      <c r="M180" s="598"/>
      <c r="N180" s="566"/>
      <c r="O180" s="598"/>
      <c r="P180" s="566"/>
      <c r="Q180" s="598"/>
      <c r="R180" s="566"/>
      <c r="S180" s="598"/>
      <c r="T180" s="566"/>
      <c r="U180" s="598"/>
      <c r="V180" s="566"/>
      <c r="W180" s="598"/>
      <c r="X180" s="566"/>
      <c r="Y180" s="598"/>
      <c r="Z180" s="566"/>
      <c r="AA180" s="598"/>
      <c r="AB180" s="566"/>
      <c r="AC180" s="593"/>
      <c r="AD180" s="19"/>
      <c r="AE180" s="590"/>
      <c r="AF180" s="19"/>
      <c r="AG180" s="590"/>
      <c r="AH180" s="19"/>
      <c r="AI180" s="590"/>
      <c r="AJ180" s="19"/>
      <c r="AK180" s="590"/>
      <c r="AL180" s="19"/>
      <c r="AM180" s="590"/>
      <c r="AN180" s="19"/>
      <c r="AO180" s="590"/>
      <c r="AP180" s="19"/>
      <c r="AQ180" s="21"/>
      <c r="AR180" s="22"/>
      <c r="AS180" s="22"/>
      <c r="AT180" s="22"/>
      <c r="AU180" s="559"/>
      <c r="AV180" s="273"/>
      <c r="AW180" s="22"/>
      <c r="AX180" s="18"/>
      <c r="AY180" t="str">
        <f t="shared" ref="AY180:AY226" si="145">CA180&amp;CB180&amp;CC180&amp;CD180&amp;CE180&amp;CF180&amp;CG180&amp;CH180</f>
        <v/>
      </c>
      <c r="CA180" s="23"/>
      <c r="CB180" s="23" t="str">
        <f t="shared" ref="CB180:CB182" si="146">IF(AND($D180&gt;0,AR180="")," * No olvide digitar la variable Usuario con Discapacidad. Digite Cero si no tiene.",IF(AR180&gt;$D180," * La variable Usuario con Discapacidad no pueden superar el Total Ambos Sexos.",""))</f>
        <v/>
      </c>
      <c r="CC180" s="23" t="str">
        <f t="shared" ref="CC180:CC182" si="147">IF(AND($D180&gt;0,AS180=""),"  * No olvide digitar la variable Niños, niñas, adolescentes y jóvenes SENAME. Digite Cero si no tiene.",IF(AS180&gt;D180," * La variable Niños, niñas, adolescentes y jóvenes SENAME no pueden superar el Total Ambos Sexos.",""))</f>
        <v/>
      </c>
      <c r="CD180" s="23" t="str">
        <f t="shared" ref="CD180:CD182" si="148">IF(AND($D180&gt;0,AT180="")," * No olvide digitar la variable Niños, niñas, adolescentes y jóvenes Mejor Niñez. Digite Cero si no tiene.",IF(AT180&gt;$D180," * La variable Niños, niñas, adolescentes y jóvenes Mejor Niñez no pueden superar el Total Ambos Sexos.",""))</f>
        <v/>
      </c>
      <c r="CE180" s="23" t="str">
        <f t="shared" ref="CE180:CE182" si="149">IF(AND($D180&gt;0,AU180="")," * No olvide digitar la variable Migrantes. Digite Cero si no tiene.",IF(AU180&gt;$D180," * La variable Migrantes no pueden superar el Total Ambos Sexos.",""))</f>
        <v/>
      </c>
      <c r="CF180" s="87"/>
      <c r="CG180" s="23" t="str">
        <f t="shared" ref="CG180:CG182" si="150">IF(AND($D180&gt;0,AW180=""),"  * No olvide digitar la variable Persona con ingreso integral y condición crónica. Digite Cero si no tiene.",IF(AW180&gt;$D180," * La variable Persona con ingreso integral y condición crónica no pueden superar el Total Ambos Sexos.",""))</f>
        <v/>
      </c>
      <c r="CH180" s="23" t="str">
        <f t="shared" ref="CH180:CH182" si="151">IF(AND($D180&gt;0,AX180=""),"  * No olvide digitar la variable Pueblos Originarios. Digite Cero si no tiene.",IF(AX180&gt;$D180," * La variable Pueblos Originarios no pueden superar el Total Ambos Sexos.",""))</f>
        <v/>
      </c>
      <c r="CO180" s="24"/>
      <c r="CP180" s="24">
        <f t="shared" si="143"/>
        <v>0</v>
      </c>
      <c r="CQ180" s="24">
        <f t="shared" si="143"/>
        <v>0</v>
      </c>
      <c r="CR180" s="24">
        <f>IF(AND(D180&gt;0,AT180=""),1,IF(AT180&gt;D180,1,0))</f>
        <v>0</v>
      </c>
      <c r="CS180" s="24">
        <f>IF(AND($D180&gt;0,AU180=""),1,IF(AU180&gt;$D180,1,0))</f>
        <v>0</v>
      </c>
      <c r="CT180" s="87"/>
      <c r="CU180" s="24">
        <f t="shared" si="144"/>
        <v>0</v>
      </c>
      <c r="CV180" s="24">
        <f t="shared" si="144"/>
        <v>0</v>
      </c>
    </row>
    <row r="181" spans="1:100" ht="15" customHeight="1" x14ac:dyDescent="0.25">
      <c r="A181" s="1323"/>
      <c r="B181" s="1409" t="s">
        <v>101</v>
      </c>
      <c r="C181" s="1410"/>
      <c r="D181" s="609">
        <f t="shared" si="141"/>
        <v>0</v>
      </c>
      <c r="E181" s="610"/>
      <c r="F181" s="537">
        <f t="shared" si="142"/>
        <v>0</v>
      </c>
      <c r="G181" s="598"/>
      <c r="H181" s="566"/>
      <c r="I181" s="598"/>
      <c r="J181" s="566"/>
      <c r="K181" s="598"/>
      <c r="L181" s="566"/>
      <c r="M181" s="598"/>
      <c r="N181" s="566"/>
      <c r="O181" s="598"/>
      <c r="P181" s="566"/>
      <c r="Q181" s="598"/>
      <c r="R181" s="566"/>
      <c r="S181" s="598"/>
      <c r="T181" s="566"/>
      <c r="U181" s="598"/>
      <c r="V181" s="566"/>
      <c r="W181" s="598"/>
      <c r="X181" s="566"/>
      <c r="Y181" s="598"/>
      <c r="Z181" s="566"/>
      <c r="AA181" s="598"/>
      <c r="AB181" s="566"/>
      <c r="AC181" s="593"/>
      <c r="AD181" s="191"/>
      <c r="AE181" s="590"/>
      <c r="AF181" s="191"/>
      <c r="AG181" s="590"/>
      <c r="AH181" s="191"/>
      <c r="AI181" s="590"/>
      <c r="AJ181" s="191"/>
      <c r="AK181" s="590"/>
      <c r="AL181" s="191"/>
      <c r="AM181" s="590"/>
      <c r="AN181" s="191"/>
      <c r="AO181" s="590"/>
      <c r="AP181" s="191"/>
      <c r="AQ181" s="550"/>
      <c r="AR181" s="559"/>
      <c r="AS181" s="559"/>
      <c r="AT181" s="559"/>
      <c r="AU181" s="559"/>
      <c r="AV181" s="274"/>
      <c r="AW181" s="196"/>
      <c r="AX181" s="216"/>
      <c r="AY181" t="str">
        <f t="shared" si="145"/>
        <v/>
      </c>
      <c r="CA181" s="23"/>
      <c r="CB181" s="23" t="str">
        <f t="shared" si="146"/>
        <v/>
      </c>
      <c r="CC181" s="23" t="str">
        <f t="shared" si="147"/>
        <v/>
      </c>
      <c r="CD181" s="23" t="str">
        <f t="shared" si="148"/>
        <v/>
      </c>
      <c r="CE181" s="23" t="str">
        <f t="shared" si="149"/>
        <v/>
      </c>
      <c r="CF181" s="87"/>
      <c r="CG181" s="23" t="str">
        <f t="shared" si="150"/>
        <v/>
      </c>
      <c r="CH181" s="23" t="str">
        <f t="shared" si="151"/>
        <v/>
      </c>
      <c r="CO181" s="24"/>
      <c r="CP181" s="24">
        <f t="shared" si="143"/>
        <v>0</v>
      </c>
      <c r="CQ181" s="24">
        <f t="shared" si="143"/>
        <v>0</v>
      </c>
      <c r="CR181" s="24">
        <f>IF(AND(D181&gt;0,AT181=""),1,IF(AT181&gt;D181,1,0))</f>
        <v>0</v>
      </c>
      <c r="CS181" s="24">
        <f>IF(AND($D181&gt;0,AU181=""),1,IF(AU181&gt;$D181,1,0))</f>
        <v>0</v>
      </c>
      <c r="CT181" s="87"/>
      <c r="CU181" s="24">
        <f t="shared" si="144"/>
        <v>0</v>
      </c>
      <c r="CV181" s="24">
        <f t="shared" si="144"/>
        <v>0</v>
      </c>
    </row>
    <row r="182" spans="1:100" ht="15" customHeight="1" x14ac:dyDescent="0.25">
      <c r="A182" s="1323"/>
      <c r="B182" s="1411" t="s">
        <v>158</v>
      </c>
      <c r="C182" s="1388"/>
      <c r="D182" s="275">
        <f t="shared" si="141"/>
        <v>0</v>
      </c>
      <c r="E182" s="276"/>
      <c r="F182" s="277">
        <f t="shared" si="142"/>
        <v>0</v>
      </c>
      <c r="G182" s="278"/>
      <c r="H182" s="279"/>
      <c r="I182" s="278"/>
      <c r="J182" s="279"/>
      <c r="K182" s="278"/>
      <c r="L182" s="279"/>
      <c r="M182" s="278"/>
      <c r="N182" s="279"/>
      <c r="O182" s="278"/>
      <c r="P182" s="279"/>
      <c r="Q182" s="278"/>
      <c r="R182" s="279"/>
      <c r="S182" s="278"/>
      <c r="T182" s="279"/>
      <c r="U182" s="278"/>
      <c r="V182" s="279"/>
      <c r="W182" s="278"/>
      <c r="X182" s="279"/>
      <c r="Y182" s="278"/>
      <c r="Z182" s="279"/>
      <c r="AA182" s="278"/>
      <c r="AB182" s="279"/>
      <c r="AC182" s="280"/>
      <c r="AD182" s="177"/>
      <c r="AE182" s="281"/>
      <c r="AF182" s="177"/>
      <c r="AG182" s="281"/>
      <c r="AH182" s="177"/>
      <c r="AI182" s="281"/>
      <c r="AJ182" s="177"/>
      <c r="AK182" s="281"/>
      <c r="AL182" s="177"/>
      <c r="AM182" s="281"/>
      <c r="AN182" s="177"/>
      <c r="AO182" s="281"/>
      <c r="AP182" s="177"/>
      <c r="AQ182" s="200"/>
      <c r="AR182" s="176"/>
      <c r="AS182" s="176"/>
      <c r="AT182" s="176"/>
      <c r="AU182" s="176"/>
      <c r="AV182" s="274"/>
      <c r="AW182" s="22"/>
      <c r="AX182" s="18"/>
      <c r="AY182" t="str">
        <f t="shared" si="145"/>
        <v/>
      </c>
      <c r="CA182" s="23"/>
      <c r="CB182" s="23" t="str">
        <f t="shared" si="146"/>
        <v/>
      </c>
      <c r="CC182" s="23" t="str">
        <f t="shared" si="147"/>
        <v/>
      </c>
      <c r="CD182" s="23" t="str">
        <f t="shared" si="148"/>
        <v/>
      </c>
      <c r="CE182" s="23" t="str">
        <f t="shared" si="149"/>
        <v/>
      </c>
      <c r="CF182" s="87"/>
      <c r="CG182" s="23" t="str">
        <f t="shared" si="150"/>
        <v/>
      </c>
      <c r="CH182" s="23" t="str">
        <f t="shared" si="151"/>
        <v/>
      </c>
      <c r="CO182" s="24"/>
      <c r="CP182" s="24">
        <f t="shared" si="143"/>
        <v>0</v>
      </c>
      <c r="CQ182" s="24">
        <f t="shared" si="143"/>
        <v>0</v>
      </c>
      <c r="CR182" s="24">
        <f>IF(AND(D182&gt;0,AT182=""),1,IF(AT182&gt;D182,1,0))</f>
        <v>0</v>
      </c>
      <c r="CS182" s="24">
        <f>IF(AND($D182&gt;0,AU182=""),1,IF(AU182&gt;$D182,1,0))</f>
        <v>0</v>
      </c>
      <c r="CT182" s="87"/>
      <c r="CU182" s="24">
        <f t="shared" si="144"/>
        <v>0</v>
      </c>
      <c r="CV182" s="24">
        <f t="shared" si="144"/>
        <v>0</v>
      </c>
    </row>
    <row r="183" spans="1:100" ht="15" customHeight="1" x14ac:dyDescent="0.25">
      <c r="A183" s="1323"/>
      <c r="B183" s="1322" t="s">
        <v>208</v>
      </c>
      <c r="C183" s="1195" t="s">
        <v>4</v>
      </c>
      <c r="D183" s="1207">
        <f t="shared" si="141"/>
        <v>0</v>
      </c>
      <c r="E183" s="1208"/>
      <c r="F183" s="260">
        <f t="shared" si="142"/>
        <v>0</v>
      </c>
      <c r="G183" s="1209"/>
      <c r="H183" s="1210"/>
      <c r="I183" s="1209"/>
      <c r="J183" s="1210"/>
      <c r="K183" s="1209"/>
      <c r="L183" s="1210"/>
      <c r="M183" s="1209"/>
      <c r="N183" s="1210"/>
      <c r="O183" s="1209"/>
      <c r="P183" s="1210"/>
      <c r="Q183" s="1209"/>
      <c r="R183" s="1210"/>
      <c r="S183" s="1209"/>
      <c r="T183" s="1210"/>
      <c r="U183" s="1209"/>
      <c r="V183" s="1210"/>
      <c r="W183" s="1209"/>
      <c r="X183" s="1210"/>
      <c r="Y183" s="1209"/>
      <c r="Z183" s="1210"/>
      <c r="AA183" s="1209"/>
      <c r="AB183" s="1210"/>
      <c r="AC183" s="1211"/>
      <c r="AD183" s="1198">
        <f>SUM(AD184:AD189)</f>
        <v>0</v>
      </c>
      <c r="AE183" s="1212"/>
      <c r="AF183" s="1198">
        <f>SUM(AF184:AF189)</f>
        <v>0</v>
      </c>
      <c r="AG183" s="1212"/>
      <c r="AH183" s="1198">
        <f>SUM(AH184:AH189)</f>
        <v>0</v>
      </c>
      <c r="AI183" s="1212"/>
      <c r="AJ183" s="1198">
        <f>SUM(AJ184:AJ189)</f>
        <v>0</v>
      </c>
      <c r="AK183" s="1212"/>
      <c r="AL183" s="1198">
        <f>SUM(AL184:AL189)</f>
        <v>0</v>
      </c>
      <c r="AM183" s="1212"/>
      <c r="AN183" s="1198">
        <f>SUM(AN184:AN189)</f>
        <v>0</v>
      </c>
      <c r="AO183" s="1212"/>
      <c r="AP183" s="1198">
        <f t="shared" ref="AP183:AX183" si="152">SUM(AP184:AP189)</f>
        <v>0</v>
      </c>
      <c r="AQ183" s="1213">
        <f t="shared" si="152"/>
        <v>0</v>
      </c>
      <c r="AR183" s="1214">
        <f t="shared" si="152"/>
        <v>0</v>
      </c>
      <c r="AS183" s="1214">
        <f t="shared" si="152"/>
        <v>0</v>
      </c>
      <c r="AT183" s="1214">
        <f t="shared" si="152"/>
        <v>0</v>
      </c>
      <c r="AU183" s="1214">
        <f t="shared" si="152"/>
        <v>0</v>
      </c>
      <c r="AV183" s="1214">
        <f t="shared" si="152"/>
        <v>0</v>
      </c>
      <c r="AW183" s="1214">
        <f t="shared" si="152"/>
        <v>0</v>
      </c>
      <c r="AX183" s="61">
        <f t="shared" si="152"/>
        <v>0</v>
      </c>
    </row>
    <row r="184" spans="1:100" ht="15" customHeight="1" x14ac:dyDescent="0.25">
      <c r="A184" s="1323"/>
      <c r="B184" s="1323"/>
      <c r="C184" s="286" t="s">
        <v>209</v>
      </c>
      <c r="D184" s="287">
        <f t="shared" si="141"/>
        <v>0</v>
      </c>
      <c r="E184" s="288"/>
      <c r="F184" s="289">
        <f t="shared" si="142"/>
        <v>0</v>
      </c>
      <c r="G184" s="290"/>
      <c r="H184" s="291"/>
      <c r="I184" s="290"/>
      <c r="J184" s="291"/>
      <c r="K184" s="290"/>
      <c r="L184" s="291"/>
      <c r="M184" s="290"/>
      <c r="N184" s="291"/>
      <c r="O184" s="290"/>
      <c r="P184" s="291"/>
      <c r="Q184" s="290"/>
      <c r="R184" s="291"/>
      <c r="S184" s="290"/>
      <c r="T184" s="291"/>
      <c r="U184" s="290"/>
      <c r="V184" s="291"/>
      <c r="W184" s="290"/>
      <c r="X184" s="291"/>
      <c r="Y184" s="290"/>
      <c r="Z184" s="291"/>
      <c r="AA184" s="290"/>
      <c r="AB184" s="291"/>
      <c r="AC184" s="292"/>
      <c r="AD184" s="19"/>
      <c r="AE184" s="293"/>
      <c r="AF184" s="19"/>
      <c r="AG184" s="293"/>
      <c r="AH184" s="19"/>
      <c r="AI184" s="293"/>
      <c r="AJ184" s="19"/>
      <c r="AK184" s="293"/>
      <c r="AL184" s="19"/>
      <c r="AM184" s="293"/>
      <c r="AN184" s="19"/>
      <c r="AO184" s="293"/>
      <c r="AP184" s="19"/>
      <c r="AQ184" s="21"/>
      <c r="AR184" s="22"/>
      <c r="AS184" s="22"/>
      <c r="AT184" s="22"/>
      <c r="AU184" s="22"/>
      <c r="AV184" s="22"/>
      <c r="AW184" s="22"/>
      <c r="AX184" s="18"/>
      <c r="AY184" t="str">
        <f t="shared" si="145"/>
        <v/>
      </c>
      <c r="CA184" s="23"/>
      <c r="CB184" s="23" t="str">
        <f t="shared" ref="CB184:CB200" si="153">IF(AND($D184&gt;0,AR184="")," * No olvide digitar la variable Usuario con Discapacidad. Digite Cero si no tiene.",IF(AR184&gt;$D184," * La variable Usuario con Discapacidad no pueden superar el Total Ambos Sexos.",""))</f>
        <v/>
      </c>
      <c r="CC184" s="23" t="str">
        <f t="shared" ref="CC184:CC200" si="154">IF(AND($D184&gt;0,AS184=""),"  * No olvide digitar la variable Niños, niñas, adolescentes y jóvenes SENAME. Digite Cero si no tiene.",IF(AS184&gt;D184," * La variable Niños, niñas, adolescentes y jóvenes SENAME no pueden superar el Total Ambos Sexos.",""))</f>
        <v/>
      </c>
      <c r="CD184" s="23" t="str">
        <f t="shared" ref="CD184:CD200" si="155">IF(AND($D184&gt;0,AT184="")," * No olvide digitar la variable Niños, niñas, adolescentes y jóvenes Mejor Niñez. Digite Cero si no tiene.",IF(AT184&gt;$D184," * La variable Niños, niñas, adolescentes y jóvenes Mejor Niñez no pueden superar el Total Ambos Sexos.",""))</f>
        <v/>
      </c>
      <c r="CE184" s="23" t="str">
        <f t="shared" ref="CE184:CE200" si="156">IF(AND($D184&gt;0,AU184="")," * No olvide digitar la variable Migrantes. Digite Cero si no tiene.",IF(AU184&gt;$D184," * La variable Migrantes no pueden superar el Total Ambos Sexos.",""))</f>
        <v/>
      </c>
      <c r="CF184" s="23" t="str">
        <f>IF(AND($D184&gt;0,AV184="")," * No olvide digitar la variable Egreso por Abandono. Digite Cero si no tiene.",IF(AV184&gt;$D184," * La variable Egreso por Abandono no pueden superar el Total Ambos Sexos.",""))</f>
        <v/>
      </c>
      <c r="CG184" s="23" t="str">
        <f t="shared" ref="CG184:CG200" si="157">IF(AND($D184&gt;0,AW184=""),"  * No olvide digitar la variable Persona con ingreso integral y condición crónica. Digite Cero si no tiene.",IF(AW184&gt;$D184," * La variable Persona con ingreso integral y condición crónica no pueden superar el Total Ambos Sexos.",""))</f>
        <v/>
      </c>
      <c r="CH184" s="23" t="str">
        <f t="shared" ref="CH184:CH200" si="158">IF(AND($D184&gt;0,AX184=""),"  * No olvide digitar la variable Pueblos Originarios. Digite Cero si no tiene.",IF(AX184&gt;$D184," * La variable Pueblos Originarios no pueden superar el Total Ambos Sexos.",""))</f>
        <v/>
      </c>
      <c r="CO184" s="24"/>
      <c r="CP184" s="24">
        <f t="shared" ref="CP184:CQ200" si="159">IF(AND($D184&gt;0,AR184=""),1,IF(AR184&gt;$D184,1,0))</f>
        <v>0</v>
      </c>
      <c r="CQ184" s="24">
        <f t="shared" si="159"/>
        <v>0</v>
      </c>
      <c r="CR184" s="24">
        <f t="shared" ref="CR184:CR200" si="160">IF(AND(D184&gt;0,AT184=""),1,IF(AT184&gt;D184,1,0))</f>
        <v>0</v>
      </c>
      <c r="CS184" s="24">
        <f t="shared" ref="CS184:CV199" si="161">IF(AND($D184&gt;0,AU184=""),1,IF(AU184&gt;$D184,1,0))</f>
        <v>0</v>
      </c>
      <c r="CT184" s="24">
        <f t="shared" si="161"/>
        <v>0</v>
      </c>
      <c r="CU184" s="24">
        <f t="shared" si="161"/>
        <v>0</v>
      </c>
      <c r="CV184" s="24">
        <f t="shared" si="161"/>
        <v>0</v>
      </c>
    </row>
    <row r="185" spans="1:100" ht="15" customHeight="1" x14ac:dyDescent="0.25">
      <c r="A185" s="1323"/>
      <c r="B185" s="1323"/>
      <c r="C185" s="611" t="s">
        <v>210</v>
      </c>
      <c r="D185" s="287">
        <f t="shared" si="141"/>
        <v>0</v>
      </c>
      <c r="E185" s="610"/>
      <c r="F185" s="294">
        <f t="shared" si="142"/>
        <v>0</v>
      </c>
      <c r="G185" s="598"/>
      <c r="H185" s="566"/>
      <c r="I185" s="598"/>
      <c r="J185" s="566"/>
      <c r="K185" s="598"/>
      <c r="L185" s="566"/>
      <c r="M185" s="598"/>
      <c r="N185" s="566"/>
      <c r="O185" s="598"/>
      <c r="P185" s="566"/>
      <c r="Q185" s="598"/>
      <c r="R185" s="566"/>
      <c r="S185" s="598"/>
      <c r="T185" s="566"/>
      <c r="U185" s="598"/>
      <c r="V185" s="566"/>
      <c r="W185" s="598"/>
      <c r="X185" s="566"/>
      <c r="Y185" s="598"/>
      <c r="Z185" s="566"/>
      <c r="AA185" s="598"/>
      <c r="AB185" s="566"/>
      <c r="AC185" s="593"/>
      <c r="AD185" s="19"/>
      <c r="AE185" s="590"/>
      <c r="AF185" s="19"/>
      <c r="AG185" s="590"/>
      <c r="AH185" s="19"/>
      <c r="AI185" s="590"/>
      <c r="AJ185" s="19"/>
      <c r="AK185" s="590"/>
      <c r="AL185" s="19"/>
      <c r="AM185" s="590"/>
      <c r="AN185" s="19"/>
      <c r="AO185" s="590"/>
      <c r="AP185" s="19"/>
      <c r="AQ185" s="21"/>
      <c r="AR185" s="22"/>
      <c r="AS185" s="22"/>
      <c r="AT185" s="22"/>
      <c r="AU185" s="22"/>
      <c r="AV185" s="22"/>
      <c r="AW185" s="22"/>
      <c r="AX185" s="18"/>
      <c r="AY185" t="str">
        <f t="shared" si="145"/>
        <v/>
      </c>
      <c r="CA185" s="23"/>
      <c r="CB185" s="23" t="str">
        <f t="shared" si="153"/>
        <v/>
      </c>
      <c r="CC185" s="23" t="str">
        <f t="shared" si="154"/>
        <v/>
      </c>
      <c r="CD185" s="23" t="str">
        <f t="shared" si="155"/>
        <v/>
      </c>
      <c r="CE185" s="23" t="str">
        <f t="shared" si="156"/>
        <v/>
      </c>
      <c r="CF185" s="23" t="str">
        <f t="shared" ref="CF185:CF190" si="162">IF(AND($D185&gt;0,AV185="")," * No olvide digitar la variable Egreso por Abandono. Digite Cero si no tiene.",IF(AV185&gt;$D185," * La variable Egreso por Abandono no pueden superar el Total Ambos Sexos.",""))</f>
        <v/>
      </c>
      <c r="CG185" s="23" t="str">
        <f t="shared" si="157"/>
        <v/>
      </c>
      <c r="CH185" s="23" t="str">
        <f t="shared" si="158"/>
        <v/>
      </c>
      <c r="CO185" s="24"/>
      <c r="CP185" s="24">
        <f t="shared" si="159"/>
        <v>0</v>
      </c>
      <c r="CQ185" s="24">
        <f t="shared" si="159"/>
        <v>0</v>
      </c>
      <c r="CR185" s="24">
        <f t="shared" si="160"/>
        <v>0</v>
      </c>
      <c r="CS185" s="24">
        <f t="shared" si="161"/>
        <v>0</v>
      </c>
      <c r="CT185" s="24">
        <f t="shared" si="161"/>
        <v>0</v>
      </c>
      <c r="CU185" s="24">
        <f t="shared" si="161"/>
        <v>0</v>
      </c>
      <c r="CV185" s="24">
        <f t="shared" si="161"/>
        <v>0</v>
      </c>
    </row>
    <row r="186" spans="1:100" ht="15.75" customHeight="1" x14ac:dyDescent="0.25">
      <c r="A186" s="1323"/>
      <c r="B186" s="1323"/>
      <c r="C186" s="286" t="s">
        <v>211</v>
      </c>
      <c r="D186" s="287">
        <f t="shared" si="141"/>
        <v>0</v>
      </c>
      <c r="E186" s="610"/>
      <c r="F186" s="294">
        <f t="shared" si="142"/>
        <v>0</v>
      </c>
      <c r="G186" s="598"/>
      <c r="H186" s="566"/>
      <c r="I186" s="598"/>
      <c r="J186" s="566"/>
      <c r="K186" s="598"/>
      <c r="L186" s="566"/>
      <c r="M186" s="598"/>
      <c r="N186" s="566"/>
      <c r="O186" s="598"/>
      <c r="P186" s="566"/>
      <c r="Q186" s="598"/>
      <c r="R186" s="566"/>
      <c r="S186" s="598"/>
      <c r="T186" s="566"/>
      <c r="U186" s="598"/>
      <c r="V186" s="566"/>
      <c r="W186" s="598"/>
      <c r="X186" s="566"/>
      <c r="Y186" s="598"/>
      <c r="Z186" s="566"/>
      <c r="AA186" s="598"/>
      <c r="AB186" s="566"/>
      <c r="AC186" s="593"/>
      <c r="AD186" s="19"/>
      <c r="AE186" s="590"/>
      <c r="AF186" s="19"/>
      <c r="AG186" s="590"/>
      <c r="AH186" s="19"/>
      <c r="AI186" s="590"/>
      <c r="AJ186" s="19"/>
      <c r="AK186" s="590"/>
      <c r="AL186" s="19"/>
      <c r="AM186" s="590"/>
      <c r="AN186" s="19"/>
      <c r="AO186" s="590"/>
      <c r="AP186" s="19"/>
      <c r="AQ186" s="21"/>
      <c r="AR186" s="22"/>
      <c r="AS186" s="22"/>
      <c r="AT186" s="22"/>
      <c r="AU186" s="22"/>
      <c r="AV186" s="22"/>
      <c r="AW186" s="22"/>
      <c r="AX186" s="18"/>
      <c r="AY186" t="str">
        <f t="shared" si="145"/>
        <v/>
      </c>
      <c r="CA186" s="23"/>
      <c r="CB186" s="23" t="str">
        <f t="shared" si="153"/>
        <v/>
      </c>
      <c r="CC186" s="23" t="str">
        <f t="shared" si="154"/>
        <v/>
      </c>
      <c r="CD186" s="23" t="str">
        <f t="shared" si="155"/>
        <v/>
      </c>
      <c r="CE186" s="23" t="str">
        <f t="shared" si="156"/>
        <v/>
      </c>
      <c r="CF186" s="23" t="str">
        <f t="shared" si="162"/>
        <v/>
      </c>
      <c r="CG186" s="23" t="str">
        <f t="shared" si="157"/>
        <v/>
      </c>
      <c r="CH186" s="23" t="str">
        <f t="shared" si="158"/>
        <v/>
      </c>
      <c r="CO186" s="24"/>
      <c r="CP186" s="24">
        <f t="shared" si="159"/>
        <v>0</v>
      </c>
      <c r="CQ186" s="24">
        <f t="shared" si="159"/>
        <v>0</v>
      </c>
      <c r="CR186" s="24">
        <f t="shared" si="160"/>
        <v>0</v>
      </c>
      <c r="CS186" s="24">
        <f t="shared" si="161"/>
        <v>0</v>
      </c>
      <c r="CT186" s="24">
        <f t="shared" si="161"/>
        <v>0</v>
      </c>
      <c r="CU186" s="24">
        <f t="shared" si="161"/>
        <v>0</v>
      </c>
      <c r="CV186" s="24">
        <f t="shared" si="161"/>
        <v>0</v>
      </c>
    </row>
    <row r="187" spans="1:100" ht="29.25" customHeight="1" x14ac:dyDescent="0.25">
      <c r="A187" s="1323"/>
      <c r="B187" s="1323"/>
      <c r="C187" s="295" t="s">
        <v>212</v>
      </c>
      <c r="D187" s="287">
        <f t="shared" si="141"/>
        <v>0</v>
      </c>
      <c r="E187" s="610"/>
      <c r="F187" s="294">
        <f t="shared" si="142"/>
        <v>0</v>
      </c>
      <c r="G187" s="598"/>
      <c r="H187" s="566"/>
      <c r="I187" s="598"/>
      <c r="J187" s="566"/>
      <c r="K187" s="598"/>
      <c r="L187" s="566"/>
      <c r="M187" s="598"/>
      <c r="N187" s="566"/>
      <c r="O187" s="598"/>
      <c r="P187" s="566"/>
      <c r="Q187" s="598"/>
      <c r="R187" s="566"/>
      <c r="S187" s="598"/>
      <c r="T187" s="566"/>
      <c r="U187" s="598"/>
      <c r="V187" s="566"/>
      <c r="W187" s="598"/>
      <c r="X187" s="566"/>
      <c r="Y187" s="598"/>
      <c r="Z187" s="566"/>
      <c r="AA187" s="598"/>
      <c r="AB187" s="566"/>
      <c r="AC187" s="593"/>
      <c r="AD187" s="19"/>
      <c r="AE187" s="590"/>
      <c r="AF187" s="19"/>
      <c r="AG187" s="590"/>
      <c r="AH187" s="19"/>
      <c r="AI187" s="590"/>
      <c r="AJ187" s="19"/>
      <c r="AK187" s="590"/>
      <c r="AL187" s="19"/>
      <c r="AM187" s="590"/>
      <c r="AN187" s="19"/>
      <c r="AO187" s="590"/>
      <c r="AP187" s="19"/>
      <c r="AQ187" s="21"/>
      <c r="AR187" s="559"/>
      <c r="AS187" s="22"/>
      <c r="AT187" s="22"/>
      <c r="AU187" s="22"/>
      <c r="AV187" s="22"/>
      <c r="AW187" s="22"/>
      <c r="AX187" s="18"/>
      <c r="AY187" t="str">
        <f t="shared" si="145"/>
        <v/>
      </c>
      <c r="CA187" s="23"/>
      <c r="CB187" s="23" t="str">
        <f t="shared" si="153"/>
        <v/>
      </c>
      <c r="CC187" s="23" t="str">
        <f t="shared" si="154"/>
        <v/>
      </c>
      <c r="CD187" s="23" t="str">
        <f t="shared" si="155"/>
        <v/>
      </c>
      <c r="CE187" s="23" t="str">
        <f t="shared" si="156"/>
        <v/>
      </c>
      <c r="CF187" s="23" t="str">
        <f t="shared" si="162"/>
        <v/>
      </c>
      <c r="CG187" s="23" t="str">
        <f t="shared" si="157"/>
        <v/>
      </c>
      <c r="CH187" s="23" t="str">
        <f t="shared" si="158"/>
        <v/>
      </c>
      <c r="CO187" s="24"/>
      <c r="CP187" s="24">
        <f t="shared" si="159"/>
        <v>0</v>
      </c>
      <c r="CQ187" s="24">
        <f t="shared" si="159"/>
        <v>0</v>
      </c>
      <c r="CR187" s="24">
        <f t="shared" si="160"/>
        <v>0</v>
      </c>
      <c r="CS187" s="24">
        <f t="shared" si="161"/>
        <v>0</v>
      </c>
      <c r="CT187" s="24">
        <f t="shared" si="161"/>
        <v>0</v>
      </c>
      <c r="CU187" s="24">
        <f t="shared" si="161"/>
        <v>0</v>
      </c>
      <c r="CV187" s="24">
        <f t="shared" si="161"/>
        <v>0</v>
      </c>
    </row>
    <row r="188" spans="1:100" ht="15" customHeight="1" x14ac:dyDescent="0.25">
      <c r="A188" s="1323"/>
      <c r="B188" s="1323"/>
      <c r="C188" s="612" t="s">
        <v>213</v>
      </c>
      <c r="D188" s="287">
        <f t="shared" si="141"/>
        <v>0</v>
      </c>
      <c r="E188" s="610"/>
      <c r="F188" s="294">
        <f t="shared" si="142"/>
        <v>0</v>
      </c>
      <c r="G188" s="598"/>
      <c r="H188" s="566"/>
      <c r="I188" s="598"/>
      <c r="J188" s="566"/>
      <c r="K188" s="598"/>
      <c r="L188" s="566"/>
      <c r="M188" s="598"/>
      <c r="N188" s="566"/>
      <c r="O188" s="598"/>
      <c r="P188" s="566"/>
      <c r="Q188" s="598"/>
      <c r="R188" s="566"/>
      <c r="S188" s="598"/>
      <c r="T188" s="566"/>
      <c r="U188" s="598"/>
      <c r="V188" s="566"/>
      <c r="W188" s="598"/>
      <c r="X188" s="566"/>
      <c r="Y188" s="598"/>
      <c r="Z188" s="566"/>
      <c r="AA188" s="598"/>
      <c r="AB188" s="566"/>
      <c r="AC188" s="593"/>
      <c r="AD188" s="19"/>
      <c r="AE188" s="596"/>
      <c r="AF188" s="19"/>
      <c r="AG188" s="590"/>
      <c r="AH188" s="19"/>
      <c r="AI188" s="596"/>
      <c r="AJ188" s="19"/>
      <c r="AK188" s="596"/>
      <c r="AL188" s="19"/>
      <c r="AM188" s="590"/>
      <c r="AN188" s="19"/>
      <c r="AO188" s="590"/>
      <c r="AP188" s="19"/>
      <c r="AQ188" s="550"/>
      <c r="AR188" s="22"/>
      <c r="AS188" s="559"/>
      <c r="AT188" s="559"/>
      <c r="AU188" s="22"/>
      <c r="AV188" s="22"/>
      <c r="AW188" s="22"/>
      <c r="AX188" s="18"/>
      <c r="AY188" t="str">
        <f t="shared" si="145"/>
        <v/>
      </c>
      <c r="CA188" s="23"/>
      <c r="CB188" s="23" t="str">
        <f t="shared" si="153"/>
        <v/>
      </c>
      <c r="CC188" s="23" t="str">
        <f t="shared" si="154"/>
        <v/>
      </c>
      <c r="CD188" s="23" t="str">
        <f t="shared" si="155"/>
        <v/>
      </c>
      <c r="CE188" s="23" t="str">
        <f t="shared" si="156"/>
        <v/>
      </c>
      <c r="CF188" s="23" t="str">
        <f t="shared" si="162"/>
        <v/>
      </c>
      <c r="CG188" s="23" t="str">
        <f t="shared" si="157"/>
        <v/>
      </c>
      <c r="CH188" s="23" t="str">
        <f t="shared" si="158"/>
        <v/>
      </c>
      <c r="CO188" s="24"/>
      <c r="CP188" s="24">
        <f t="shared" si="159"/>
        <v>0</v>
      </c>
      <c r="CQ188" s="24">
        <f t="shared" si="159"/>
        <v>0</v>
      </c>
      <c r="CR188" s="24">
        <f t="shared" si="160"/>
        <v>0</v>
      </c>
      <c r="CS188" s="24">
        <f t="shared" si="161"/>
        <v>0</v>
      </c>
      <c r="CT188" s="24">
        <f t="shared" si="161"/>
        <v>0</v>
      </c>
      <c r="CU188" s="24">
        <f t="shared" si="161"/>
        <v>0</v>
      </c>
      <c r="CV188" s="24">
        <f t="shared" si="161"/>
        <v>0</v>
      </c>
    </row>
    <row r="189" spans="1:100" ht="15" customHeight="1" x14ac:dyDescent="0.25">
      <c r="A189" s="1323"/>
      <c r="B189" s="1323"/>
      <c r="C189" s="286" t="s">
        <v>214</v>
      </c>
      <c r="D189" s="287">
        <f t="shared" si="141"/>
        <v>0</v>
      </c>
      <c r="E189" s="610"/>
      <c r="F189" s="294">
        <f t="shared" si="142"/>
        <v>0</v>
      </c>
      <c r="G189" s="598"/>
      <c r="H189" s="566"/>
      <c r="I189" s="598"/>
      <c r="J189" s="566"/>
      <c r="K189" s="598"/>
      <c r="L189" s="566"/>
      <c r="M189" s="598"/>
      <c r="N189" s="566"/>
      <c r="O189" s="598"/>
      <c r="P189" s="566"/>
      <c r="Q189" s="598"/>
      <c r="R189" s="566"/>
      <c r="S189" s="598"/>
      <c r="T189" s="566"/>
      <c r="U189" s="598"/>
      <c r="V189" s="566"/>
      <c r="W189" s="598"/>
      <c r="X189" s="566"/>
      <c r="Y189" s="598"/>
      <c r="Z189" s="566"/>
      <c r="AA189" s="598"/>
      <c r="AB189" s="566"/>
      <c r="AC189" s="593"/>
      <c r="AD189" s="19"/>
      <c r="AE189" s="596"/>
      <c r="AF189" s="19"/>
      <c r="AG189" s="596"/>
      <c r="AH189" s="19"/>
      <c r="AI189" s="596"/>
      <c r="AJ189" s="19"/>
      <c r="AK189" s="596"/>
      <c r="AL189" s="19"/>
      <c r="AM189" s="590"/>
      <c r="AN189" s="19"/>
      <c r="AO189" s="590"/>
      <c r="AP189" s="19"/>
      <c r="AQ189" s="550"/>
      <c r="AR189" s="22"/>
      <c r="AS189" s="22"/>
      <c r="AT189" s="22"/>
      <c r="AU189" s="22"/>
      <c r="AV189" s="22"/>
      <c r="AW189" s="22"/>
      <c r="AX189" s="18"/>
      <c r="AY189" t="str">
        <f t="shared" si="145"/>
        <v/>
      </c>
      <c r="CA189" s="23"/>
      <c r="CB189" s="23" t="str">
        <f t="shared" si="153"/>
        <v/>
      </c>
      <c r="CC189" s="23" t="str">
        <f t="shared" si="154"/>
        <v/>
      </c>
      <c r="CD189" s="23" t="str">
        <f t="shared" si="155"/>
        <v/>
      </c>
      <c r="CE189" s="23" t="str">
        <f t="shared" si="156"/>
        <v/>
      </c>
      <c r="CF189" s="23" t="str">
        <f t="shared" si="162"/>
        <v/>
      </c>
      <c r="CG189" s="23" t="str">
        <f t="shared" si="157"/>
        <v/>
      </c>
      <c r="CH189" s="23" t="str">
        <f t="shared" si="158"/>
        <v/>
      </c>
      <c r="CO189" s="24"/>
      <c r="CP189" s="24">
        <f t="shared" si="159"/>
        <v>0</v>
      </c>
      <c r="CQ189" s="24">
        <f t="shared" si="159"/>
        <v>0</v>
      </c>
      <c r="CR189" s="24">
        <f t="shared" si="160"/>
        <v>0</v>
      </c>
      <c r="CS189" s="24">
        <f t="shared" si="161"/>
        <v>0</v>
      </c>
      <c r="CT189" s="24">
        <f t="shared" si="161"/>
        <v>0</v>
      </c>
      <c r="CU189" s="24">
        <f t="shared" si="161"/>
        <v>0</v>
      </c>
      <c r="CV189" s="24">
        <f t="shared" si="161"/>
        <v>0</v>
      </c>
    </row>
    <row r="190" spans="1:100" ht="25.5" customHeight="1" x14ac:dyDescent="0.25">
      <c r="A190" s="1323"/>
      <c r="B190" s="1323"/>
      <c r="C190" s="613" t="s">
        <v>215</v>
      </c>
      <c r="D190" s="296">
        <f t="shared" ref="D190:D191" si="163">SUM(F190)</f>
        <v>0</v>
      </c>
      <c r="E190" s="610"/>
      <c r="F190" s="294">
        <f t="shared" si="142"/>
        <v>0</v>
      </c>
      <c r="G190" s="290"/>
      <c r="H190" s="291"/>
      <c r="I190" s="290"/>
      <c r="J190" s="291"/>
      <c r="K190" s="290"/>
      <c r="L190" s="291"/>
      <c r="M190" s="290"/>
      <c r="N190" s="291"/>
      <c r="O190" s="290"/>
      <c r="P190" s="291"/>
      <c r="Q190" s="290"/>
      <c r="R190" s="291"/>
      <c r="S190" s="290"/>
      <c r="T190" s="291"/>
      <c r="U190" s="290"/>
      <c r="V190" s="291"/>
      <c r="W190" s="290"/>
      <c r="X190" s="291"/>
      <c r="Y190" s="290"/>
      <c r="Z190" s="291"/>
      <c r="AA190" s="290"/>
      <c r="AB190" s="291"/>
      <c r="AC190" s="593"/>
      <c r="AD190" s="19"/>
      <c r="AE190" s="596"/>
      <c r="AF190" s="19"/>
      <c r="AG190" s="596"/>
      <c r="AH190" s="19"/>
      <c r="AI190" s="596"/>
      <c r="AJ190" s="19"/>
      <c r="AK190" s="596"/>
      <c r="AL190" s="19"/>
      <c r="AM190" s="596"/>
      <c r="AN190" s="19"/>
      <c r="AO190" s="596"/>
      <c r="AP190" s="19"/>
      <c r="AQ190" s="550"/>
      <c r="AR190" s="22"/>
      <c r="AS190" s="559"/>
      <c r="AT190" s="559"/>
      <c r="AU190" s="22"/>
      <c r="AV190" s="22"/>
      <c r="AW190" s="22"/>
      <c r="AX190" s="18"/>
      <c r="AY190" t="str">
        <f t="shared" si="145"/>
        <v/>
      </c>
      <c r="CA190" s="23"/>
      <c r="CB190" s="23" t="str">
        <f t="shared" si="153"/>
        <v/>
      </c>
      <c r="CC190" s="23" t="str">
        <f t="shared" si="154"/>
        <v/>
      </c>
      <c r="CD190" s="23" t="str">
        <f t="shared" si="155"/>
        <v/>
      </c>
      <c r="CE190" s="23" t="str">
        <f t="shared" si="156"/>
        <v/>
      </c>
      <c r="CF190" s="23" t="str">
        <f t="shared" si="162"/>
        <v/>
      </c>
      <c r="CG190" s="23" t="str">
        <f t="shared" si="157"/>
        <v/>
      </c>
      <c r="CH190" s="23" t="str">
        <f t="shared" si="158"/>
        <v/>
      </c>
      <c r="CO190" s="24"/>
      <c r="CP190" s="24">
        <f t="shared" si="159"/>
        <v>0</v>
      </c>
      <c r="CQ190" s="24">
        <f t="shared" si="159"/>
        <v>0</v>
      </c>
      <c r="CR190" s="24">
        <f t="shared" si="160"/>
        <v>0</v>
      </c>
      <c r="CS190" s="24">
        <f t="shared" si="161"/>
        <v>0</v>
      </c>
      <c r="CT190" s="24">
        <f t="shared" si="161"/>
        <v>0</v>
      </c>
      <c r="CU190" s="24">
        <f t="shared" si="161"/>
        <v>0</v>
      </c>
      <c r="CV190" s="24">
        <f t="shared" si="161"/>
        <v>0</v>
      </c>
    </row>
    <row r="191" spans="1:100" ht="25.5" customHeight="1" x14ac:dyDescent="0.25">
      <c r="A191" s="1324"/>
      <c r="B191" s="1324"/>
      <c r="C191" s="297" t="s">
        <v>216</v>
      </c>
      <c r="D191" s="298">
        <f t="shared" si="163"/>
        <v>0</v>
      </c>
      <c r="E191" s="276"/>
      <c r="F191" s="299">
        <f t="shared" si="142"/>
        <v>0</v>
      </c>
      <c r="G191" s="300"/>
      <c r="H191" s="301"/>
      <c r="I191" s="300"/>
      <c r="J191" s="301"/>
      <c r="K191" s="300"/>
      <c r="L191" s="301"/>
      <c r="M191" s="300"/>
      <c r="N191" s="301"/>
      <c r="O191" s="300"/>
      <c r="P191" s="301"/>
      <c r="Q191" s="300"/>
      <c r="R191" s="301"/>
      <c r="S191" s="300"/>
      <c r="T191" s="301"/>
      <c r="U191" s="300"/>
      <c r="V191" s="301"/>
      <c r="W191" s="300"/>
      <c r="X191" s="301"/>
      <c r="Y191" s="300"/>
      <c r="Z191" s="301"/>
      <c r="AA191" s="300"/>
      <c r="AB191" s="302"/>
      <c r="AC191" s="303"/>
      <c r="AD191" s="191"/>
      <c r="AE191" s="281"/>
      <c r="AF191" s="191"/>
      <c r="AG191" s="281"/>
      <c r="AH191" s="191"/>
      <c r="AI191" s="281"/>
      <c r="AJ191" s="191"/>
      <c r="AK191" s="281"/>
      <c r="AL191" s="191"/>
      <c r="AM191" s="281"/>
      <c r="AN191" s="191"/>
      <c r="AO191" s="281"/>
      <c r="AP191" s="191"/>
      <c r="AQ191" s="200"/>
      <c r="AR191" s="196"/>
      <c r="AS191" s="176"/>
      <c r="AT191" s="176"/>
      <c r="AU191" s="196"/>
      <c r="AV191" s="196"/>
      <c r="AW191" s="196"/>
      <c r="AX191" s="216"/>
      <c r="AY191" t="str">
        <f t="shared" si="145"/>
        <v/>
      </c>
      <c r="CA191" s="23"/>
      <c r="CB191" s="23" t="str">
        <f t="shared" si="153"/>
        <v/>
      </c>
      <c r="CC191" s="23" t="str">
        <f t="shared" si="154"/>
        <v/>
      </c>
      <c r="CD191" s="23" t="str">
        <f t="shared" si="155"/>
        <v/>
      </c>
      <c r="CE191" s="23" t="str">
        <f t="shared" si="156"/>
        <v/>
      </c>
      <c r="CF191" s="23" t="str">
        <f>IF(AND($D191&gt;0,AV191="")," * No olvide digitar la variable Egreso por Abandono. Digite Cero si no tiene.",IF(AV191&gt;$D191," * La variable Egreso por Abandono no pueden superar el Total Ambos Sexos.",""))</f>
        <v/>
      </c>
      <c r="CG191" s="23" t="str">
        <f t="shared" si="157"/>
        <v/>
      </c>
      <c r="CH191" s="23" t="str">
        <f t="shared" si="158"/>
        <v/>
      </c>
      <c r="CO191" s="24"/>
      <c r="CP191" s="24">
        <f t="shared" si="159"/>
        <v>0</v>
      </c>
      <c r="CQ191" s="24">
        <f t="shared" si="159"/>
        <v>0</v>
      </c>
      <c r="CR191" s="24">
        <f t="shared" si="160"/>
        <v>0</v>
      </c>
      <c r="CS191" s="24">
        <f t="shared" si="161"/>
        <v>0</v>
      </c>
      <c r="CT191" s="24">
        <f>IF(AND($D191&gt;0,AV191=""),1,IF(AV191&gt;$D191,1,0))</f>
        <v>0</v>
      </c>
      <c r="CU191" s="24">
        <f t="shared" si="161"/>
        <v>0</v>
      </c>
      <c r="CV191" s="24">
        <f t="shared" si="161"/>
        <v>0</v>
      </c>
    </row>
    <row r="192" spans="1:100" ht="15" customHeight="1" x14ac:dyDescent="0.25">
      <c r="A192" s="1322" t="s">
        <v>217</v>
      </c>
      <c r="B192" s="1409" t="s">
        <v>103</v>
      </c>
      <c r="C192" s="1410"/>
      <c r="D192" s="701">
        <f t="shared" ref="D192:D200" si="164">SUM(E192)</f>
        <v>0</v>
      </c>
      <c r="E192" s="650">
        <f>SUM(AC192+AE192+AG192+AI192+AK192+AM192+AO192)</f>
        <v>0</v>
      </c>
      <c r="F192" s="658"/>
      <c r="G192" s="703"/>
      <c r="H192" s="269"/>
      <c r="I192" s="655"/>
      <c r="J192" s="307"/>
      <c r="K192" s="655"/>
      <c r="L192" s="269"/>
      <c r="M192" s="655"/>
      <c r="N192" s="307"/>
      <c r="O192" s="655"/>
      <c r="P192" s="269"/>
      <c r="Q192" s="655"/>
      <c r="R192" s="307"/>
      <c r="S192" s="655"/>
      <c r="T192" s="269"/>
      <c r="U192" s="655"/>
      <c r="V192" s="307"/>
      <c r="W192" s="655"/>
      <c r="X192" s="269"/>
      <c r="Y192" s="655"/>
      <c r="Z192" s="307"/>
      <c r="AA192" s="655"/>
      <c r="AB192" s="307"/>
      <c r="AC192" s="689"/>
      <c r="AD192" s="664"/>
      <c r="AE192" s="689"/>
      <c r="AF192" s="664"/>
      <c r="AG192" s="689"/>
      <c r="AH192" s="664"/>
      <c r="AI192" s="689"/>
      <c r="AJ192" s="664"/>
      <c r="AK192" s="689"/>
      <c r="AL192" s="664"/>
      <c r="AM192" s="704"/>
      <c r="AN192" s="705"/>
      <c r="AO192" s="706"/>
      <c r="AP192" s="664"/>
      <c r="AQ192" s="691"/>
      <c r="AR192" s="52"/>
      <c r="AS192" s="52"/>
      <c r="AT192" s="52"/>
      <c r="AU192" s="52"/>
      <c r="AV192" s="272"/>
      <c r="AW192" s="52"/>
      <c r="AX192" s="660"/>
      <c r="AY192" t="str">
        <f t="shared" si="145"/>
        <v/>
      </c>
      <c r="CA192" s="23"/>
      <c r="CB192" s="23" t="str">
        <f t="shared" si="153"/>
        <v/>
      </c>
      <c r="CC192" s="23" t="str">
        <f t="shared" si="154"/>
        <v/>
      </c>
      <c r="CD192" s="23" t="str">
        <f t="shared" si="155"/>
        <v/>
      </c>
      <c r="CE192" s="23" t="str">
        <f t="shared" si="156"/>
        <v/>
      </c>
      <c r="CF192" s="87"/>
      <c r="CG192" s="23" t="str">
        <f t="shared" si="157"/>
        <v/>
      </c>
      <c r="CH192" s="23" t="str">
        <f t="shared" si="158"/>
        <v/>
      </c>
      <c r="CO192" s="24"/>
      <c r="CP192" s="24">
        <f t="shared" si="159"/>
        <v>0</v>
      </c>
      <c r="CQ192" s="24">
        <f t="shared" si="159"/>
        <v>0</v>
      </c>
      <c r="CR192" s="24">
        <f t="shared" si="160"/>
        <v>0</v>
      </c>
      <c r="CS192" s="24">
        <f t="shared" si="161"/>
        <v>0</v>
      </c>
      <c r="CT192" s="87"/>
      <c r="CU192" s="24">
        <f t="shared" si="161"/>
        <v>0</v>
      </c>
      <c r="CV192" s="24">
        <f t="shared" si="161"/>
        <v>0</v>
      </c>
    </row>
    <row r="193" spans="1:100" ht="15" customHeight="1" x14ac:dyDescent="0.25">
      <c r="A193" s="1323"/>
      <c r="B193" s="1279" t="s">
        <v>218</v>
      </c>
      <c r="C193" s="1281"/>
      <c r="D193" s="287">
        <f t="shared" si="164"/>
        <v>0</v>
      </c>
      <c r="E193" s="533">
        <f t="shared" ref="E193:E200" si="165">SUM(AC193+AE193+AG193+AI193+AK193+AM193+AO193)</f>
        <v>0</v>
      </c>
      <c r="F193" s="311"/>
      <c r="G193" s="565"/>
      <c r="H193" s="566"/>
      <c r="I193" s="598"/>
      <c r="J193" s="591"/>
      <c r="K193" s="598"/>
      <c r="L193" s="566"/>
      <c r="M193" s="598"/>
      <c r="N193" s="591"/>
      <c r="O193" s="598"/>
      <c r="P193" s="566"/>
      <c r="Q193" s="598"/>
      <c r="R193" s="591"/>
      <c r="S193" s="598"/>
      <c r="T193" s="566"/>
      <c r="U193" s="598"/>
      <c r="V193" s="591"/>
      <c r="W193" s="598"/>
      <c r="X193" s="566"/>
      <c r="Y193" s="598"/>
      <c r="Z193" s="591"/>
      <c r="AA193" s="598"/>
      <c r="AB193" s="591"/>
      <c r="AC193" s="558"/>
      <c r="AD193" s="198"/>
      <c r="AE193" s="558"/>
      <c r="AF193" s="198"/>
      <c r="AG193" s="558"/>
      <c r="AH193" s="198"/>
      <c r="AI193" s="558"/>
      <c r="AJ193" s="198"/>
      <c r="AK193" s="558"/>
      <c r="AL193" s="198"/>
      <c r="AM193" s="614"/>
      <c r="AN193" s="312"/>
      <c r="AO193" s="615"/>
      <c r="AP193" s="198"/>
      <c r="AQ193" s="550"/>
      <c r="AR193" s="559"/>
      <c r="AS193" s="559"/>
      <c r="AT193" s="559"/>
      <c r="AU193" s="22"/>
      <c r="AV193" s="273"/>
      <c r="AW193" s="22"/>
      <c r="AX193" s="18"/>
      <c r="AY193" t="str">
        <f t="shared" si="145"/>
        <v/>
      </c>
      <c r="CA193" s="23"/>
      <c r="CB193" s="23" t="str">
        <f t="shared" si="153"/>
        <v/>
      </c>
      <c r="CC193" s="23" t="str">
        <f t="shared" si="154"/>
        <v/>
      </c>
      <c r="CD193" s="23" t="str">
        <f t="shared" si="155"/>
        <v/>
      </c>
      <c r="CE193" s="23" t="str">
        <f t="shared" si="156"/>
        <v/>
      </c>
      <c r="CF193" s="87"/>
      <c r="CG193" s="23" t="str">
        <f t="shared" si="157"/>
        <v/>
      </c>
      <c r="CH193" s="23" t="str">
        <f t="shared" si="158"/>
        <v/>
      </c>
      <c r="CO193" s="24"/>
      <c r="CP193" s="24">
        <f t="shared" si="159"/>
        <v>0</v>
      </c>
      <c r="CQ193" s="24">
        <f t="shared" si="159"/>
        <v>0</v>
      </c>
      <c r="CR193" s="24">
        <f t="shared" si="160"/>
        <v>0</v>
      </c>
      <c r="CS193" s="24">
        <f t="shared" si="161"/>
        <v>0</v>
      </c>
      <c r="CT193" s="87"/>
      <c r="CU193" s="24">
        <f t="shared" si="161"/>
        <v>0</v>
      </c>
      <c r="CV193" s="24">
        <f t="shared" si="161"/>
        <v>0</v>
      </c>
    </row>
    <row r="194" spans="1:100" ht="15" customHeight="1" x14ac:dyDescent="0.25">
      <c r="A194" s="1323"/>
      <c r="B194" s="1279" t="s">
        <v>101</v>
      </c>
      <c r="C194" s="1281"/>
      <c r="D194" s="287">
        <f t="shared" si="164"/>
        <v>0</v>
      </c>
      <c r="E194" s="533">
        <f t="shared" si="165"/>
        <v>0</v>
      </c>
      <c r="F194" s="311"/>
      <c r="G194" s="565"/>
      <c r="H194" s="566"/>
      <c r="I194" s="598"/>
      <c r="J194" s="566"/>
      <c r="K194" s="598"/>
      <c r="L194" s="566"/>
      <c r="M194" s="598"/>
      <c r="N194" s="566"/>
      <c r="O194" s="598"/>
      <c r="P194" s="566"/>
      <c r="Q194" s="598"/>
      <c r="R194" s="591"/>
      <c r="S194" s="598"/>
      <c r="T194" s="566"/>
      <c r="U194" s="598"/>
      <c r="V194" s="591"/>
      <c r="W194" s="598"/>
      <c r="X194" s="566"/>
      <c r="Y194" s="598"/>
      <c r="Z194" s="591"/>
      <c r="AA194" s="598"/>
      <c r="AB194" s="591"/>
      <c r="AC194" s="175"/>
      <c r="AD194" s="313"/>
      <c r="AE194" s="175"/>
      <c r="AF194" s="313"/>
      <c r="AG194" s="175"/>
      <c r="AH194" s="313"/>
      <c r="AI194" s="175"/>
      <c r="AJ194" s="313"/>
      <c r="AK194" s="175"/>
      <c r="AL194" s="313"/>
      <c r="AM194" s="314"/>
      <c r="AN194" s="312"/>
      <c r="AO194" s="315"/>
      <c r="AP194" s="313"/>
      <c r="AQ194" s="200"/>
      <c r="AR194" s="176"/>
      <c r="AS194" s="176"/>
      <c r="AT194" s="176"/>
      <c r="AU194" s="22"/>
      <c r="AV194" s="274"/>
      <c r="AW194" s="22"/>
      <c r="AX194" s="18"/>
      <c r="AY194" t="str">
        <f t="shared" si="145"/>
        <v/>
      </c>
      <c r="CA194" s="23"/>
      <c r="CB194" s="23" t="str">
        <f t="shared" si="153"/>
        <v/>
      </c>
      <c r="CC194" s="23" t="str">
        <f t="shared" si="154"/>
        <v/>
      </c>
      <c r="CD194" s="23" t="str">
        <f t="shared" si="155"/>
        <v/>
      </c>
      <c r="CE194" s="23" t="str">
        <f t="shared" si="156"/>
        <v/>
      </c>
      <c r="CF194" s="87"/>
      <c r="CG194" s="23" t="str">
        <f t="shared" si="157"/>
        <v/>
      </c>
      <c r="CH194" s="23" t="str">
        <f t="shared" si="158"/>
        <v/>
      </c>
      <c r="CO194" s="24"/>
      <c r="CP194" s="24">
        <f t="shared" si="159"/>
        <v>0</v>
      </c>
      <c r="CQ194" s="24">
        <f t="shared" si="159"/>
        <v>0</v>
      </c>
      <c r="CR194" s="24">
        <f t="shared" si="160"/>
        <v>0</v>
      </c>
      <c r="CS194" s="24">
        <f t="shared" si="161"/>
        <v>0</v>
      </c>
      <c r="CT194" s="87"/>
      <c r="CU194" s="24">
        <f t="shared" si="161"/>
        <v>0</v>
      </c>
      <c r="CV194" s="24">
        <f t="shared" si="161"/>
        <v>0</v>
      </c>
    </row>
    <row r="195" spans="1:100" ht="15" customHeight="1" x14ac:dyDescent="0.25">
      <c r="A195" s="1323"/>
      <c r="B195" s="1411" t="s">
        <v>158</v>
      </c>
      <c r="C195" s="1388"/>
      <c r="D195" s="316">
        <f t="shared" si="164"/>
        <v>0</v>
      </c>
      <c r="E195" s="317">
        <f t="shared" si="165"/>
        <v>0</v>
      </c>
      <c r="F195" s="318"/>
      <c r="G195" s="319"/>
      <c r="H195" s="320"/>
      <c r="I195" s="321"/>
      <c r="J195" s="320"/>
      <c r="K195" s="321"/>
      <c r="L195" s="320"/>
      <c r="M195" s="321"/>
      <c r="N195" s="320"/>
      <c r="O195" s="321"/>
      <c r="P195" s="320"/>
      <c r="Q195" s="321"/>
      <c r="R195" s="320"/>
      <c r="S195" s="321"/>
      <c r="T195" s="320"/>
      <c r="U195" s="321"/>
      <c r="V195" s="320"/>
      <c r="W195" s="321"/>
      <c r="X195" s="320"/>
      <c r="Y195" s="321"/>
      <c r="Z195" s="320"/>
      <c r="AA195" s="321"/>
      <c r="AB195" s="322"/>
      <c r="AC195" s="29"/>
      <c r="AD195" s="197"/>
      <c r="AE195" s="29"/>
      <c r="AF195" s="197"/>
      <c r="AG195" s="29"/>
      <c r="AH195" s="197"/>
      <c r="AI195" s="29"/>
      <c r="AJ195" s="197"/>
      <c r="AK195" s="29"/>
      <c r="AL195" s="197"/>
      <c r="AM195" s="323"/>
      <c r="AN195" s="324"/>
      <c r="AO195" s="325"/>
      <c r="AP195" s="326"/>
      <c r="AQ195" s="199"/>
      <c r="AR195" s="176"/>
      <c r="AS195" s="176"/>
      <c r="AT195" s="176"/>
      <c r="AU195" s="196"/>
      <c r="AV195" s="596"/>
      <c r="AW195" s="196"/>
      <c r="AX195" s="216"/>
      <c r="AY195" t="str">
        <f t="shared" si="145"/>
        <v/>
      </c>
      <c r="CA195" s="23"/>
      <c r="CB195" s="23" t="str">
        <f t="shared" si="153"/>
        <v/>
      </c>
      <c r="CC195" s="23" t="str">
        <f t="shared" si="154"/>
        <v/>
      </c>
      <c r="CD195" s="23" t="str">
        <f t="shared" si="155"/>
        <v/>
      </c>
      <c r="CE195" s="23" t="str">
        <f t="shared" si="156"/>
        <v/>
      </c>
      <c r="CF195" s="87"/>
      <c r="CG195" s="23" t="str">
        <f t="shared" si="157"/>
        <v/>
      </c>
      <c r="CH195" s="23" t="str">
        <f t="shared" si="158"/>
        <v/>
      </c>
      <c r="CO195" s="24"/>
      <c r="CP195" s="24">
        <f t="shared" si="159"/>
        <v>0</v>
      </c>
      <c r="CQ195" s="24">
        <f t="shared" si="159"/>
        <v>0</v>
      </c>
      <c r="CR195" s="24">
        <f t="shared" si="160"/>
        <v>0</v>
      </c>
      <c r="CS195" s="24">
        <f t="shared" si="161"/>
        <v>0</v>
      </c>
      <c r="CT195" s="87"/>
      <c r="CU195" s="24">
        <f t="shared" si="161"/>
        <v>0</v>
      </c>
      <c r="CV195" s="24">
        <f t="shared" si="161"/>
        <v>0</v>
      </c>
    </row>
    <row r="196" spans="1:100" ht="15" customHeight="1" x14ac:dyDescent="0.25">
      <c r="A196" s="1323"/>
      <c r="B196" s="1407" t="s">
        <v>219</v>
      </c>
      <c r="C196" s="1152" t="s">
        <v>4</v>
      </c>
      <c r="D196" s="1153">
        <f>SUM(E196)</f>
        <v>0</v>
      </c>
      <c r="E196" s="1154">
        <f t="shared" si="165"/>
        <v>0</v>
      </c>
      <c r="F196" s="1155"/>
      <c r="G196" s="1156"/>
      <c r="H196" s="1157"/>
      <c r="I196" s="1158"/>
      <c r="J196" s="1159"/>
      <c r="K196" s="1158"/>
      <c r="L196" s="1157"/>
      <c r="M196" s="1158"/>
      <c r="N196" s="1159"/>
      <c r="O196" s="1158"/>
      <c r="P196" s="1157"/>
      <c r="Q196" s="1158"/>
      <c r="R196" s="1159"/>
      <c r="S196" s="1158"/>
      <c r="T196" s="1157"/>
      <c r="U196" s="1158"/>
      <c r="V196" s="1159"/>
      <c r="W196" s="1158"/>
      <c r="X196" s="1157"/>
      <c r="Y196" s="1158"/>
      <c r="Z196" s="1159"/>
      <c r="AA196" s="1158"/>
      <c r="AB196" s="1159"/>
      <c r="AC196" s="1160">
        <f>SUM(AC199:AC200)</f>
        <v>0</v>
      </c>
      <c r="AD196" s="1161"/>
      <c r="AE196" s="1160">
        <f>SUM(AE199:AE200)</f>
        <v>0</v>
      </c>
      <c r="AF196" s="1161"/>
      <c r="AG196" s="1160">
        <f>SUM(AG199:AG200)</f>
        <v>0</v>
      </c>
      <c r="AH196" s="1161"/>
      <c r="AI196" s="1160">
        <f>SUM(AI199:AI200)</f>
        <v>0</v>
      </c>
      <c r="AJ196" s="1161"/>
      <c r="AK196" s="1160">
        <f>SUM(AK199:AK200)</f>
        <v>0</v>
      </c>
      <c r="AL196" s="1161"/>
      <c r="AM196" s="1162">
        <f>SUM(AM199:AM200)</f>
        <v>0</v>
      </c>
      <c r="AN196" s="1163"/>
      <c r="AO196" s="1162">
        <f>SUM(AO199:AO200)</f>
        <v>0</v>
      </c>
      <c r="AP196" s="1164"/>
      <c r="AQ196" s="1165">
        <f t="shared" ref="AQ196:AW196" si="166">SUM(AQ199:AQ200)</f>
        <v>0</v>
      </c>
      <c r="AR196" s="1166">
        <f t="shared" si="166"/>
        <v>0</v>
      </c>
      <c r="AS196" s="1166">
        <f t="shared" si="166"/>
        <v>0</v>
      </c>
      <c r="AT196" s="1166">
        <f t="shared" si="166"/>
        <v>0</v>
      </c>
      <c r="AU196" s="1166">
        <f t="shared" si="166"/>
        <v>0</v>
      </c>
      <c r="AV196" s="1166">
        <f t="shared" si="166"/>
        <v>0</v>
      </c>
      <c r="AW196" s="1166">
        <f t="shared" si="166"/>
        <v>0</v>
      </c>
      <c r="AX196" s="1167">
        <f>SUM(AX199:AX200)</f>
        <v>0</v>
      </c>
      <c r="AY196" t="str">
        <f t="shared" si="145"/>
        <v/>
      </c>
      <c r="CA196" s="23"/>
      <c r="CB196" s="23" t="str">
        <f t="shared" si="153"/>
        <v/>
      </c>
      <c r="CC196" s="23" t="str">
        <f t="shared" si="154"/>
        <v/>
      </c>
      <c r="CD196" s="23" t="str">
        <f t="shared" si="155"/>
        <v/>
      </c>
      <c r="CE196" s="23" t="str">
        <f t="shared" si="156"/>
        <v/>
      </c>
      <c r="CF196" s="23" t="str">
        <f t="shared" ref="CF196:CF199" si="167">IF(AND($D196&gt;0,AV196="")," * No olvide digitar la variable Egreso por Abandono. Digite Cero si no tiene.",IF(AV196&gt;$D196," * La variable Egreso por Abandono no pueden superar el Total Ambos Sexos.",""))</f>
        <v/>
      </c>
      <c r="CG196" s="23" t="str">
        <f t="shared" si="157"/>
        <v/>
      </c>
      <c r="CH196" s="23" t="str">
        <f t="shared" si="158"/>
        <v/>
      </c>
      <c r="CO196" s="24"/>
      <c r="CP196" s="24">
        <f t="shared" si="159"/>
        <v>0</v>
      </c>
      <c r="CQ196" s="24">
        <f t="shared" si="159"/>
        <v>0</v>
      </c>
      <c r="CR196" s="24">
        <f t="shared" si="160"/>
        <v>0</v>
      </c>
      <c r="CS196" s="24">
        <f t="shared" si="161"/>
        <v>0</v>
      </c>
      <c r="CT196" s="24">
        <f>IF(AND($D196&gt;0,AV196=""),1,IF(AV196&gt;$D196,1,0))</f>
        <v>0</v>
      </c>
      <c r="CU196" s="24">
        <f t="shared" si="161"/>
        <v>0</v>
      </c>
      <c r="CV196" s="24">
        <f t="shared" si="161"/>
        <v>0</v>
      </c>
    </row>
    <row r="197" spans="1:100" ht="21.75" customHeight="1" x14ac:dyDescent="0.25">
      <c r="A197" s="1323"/>
      <c r="B197" s="1323"/>
      <c r="C197" s="295" t="s">
        <v>212</v>
      </c>
      <c r="D197" s="287">
        <f t="shared" si="164"/>
        <v>0</v>
      </c>
      <c r="E197" s="343">
        <f t="shared" si="165"/>
        <v>0</v>
      </c>
      <c r="F197" s="344"/>
      <c r="G197" s="345"/>
      <c r="H197" s="291"/>
      <c r="I197" s="290"/>
      <c r="J197" s="291"/>
      <c r="K197" s="290"/>
      <c r="L197" s="291"/>
      <c r="M197" s="290"/>
      <c r="N197" s="291"/>
      <c r="O197" s="290"/>
      <c r="P197" s="291"/>
      <c r="Q197" s="290"/>
      <c r="R197" s="291"/>
      <c r="S197" s="290"/>
      <c r="T197" s="291"/>
      <c r="U197" s="290"/>
      <c r="V197" s="291"/>
      <c r="W197" s="290"/>
      <c r="X197" s="291"/>
      <c r="Y197" s="290"/>
      <c r="Z197" s="291"/>
      <c r="AA197" s="290"/>
      <c r="AB197" s="346"/>
      <c r="AC197" s="17"/>
      <c r="AD197" s="198"/>
      <c r="AE197" s="17"/>
      <c r="AF197" s="198"/>
      <c r="AG197" s="17"/>
      <c r="AH197" s="198"/>
      <c r="AI197" s="190"/>
      <c r="AJ197" s="198"/>
      <c r="AK197" s="17"/>
      <c r="AL197" s="198"/>
      <c r="AM197" s="347"/>
      <c r="AN197" s="312"/>
      <c r="AO197" s="348"/>
      <c r="AP197" s="349"/>
      <c r="AQ197" s="187"/>
      <c r="AR197" s="22"/>
      <c r="AS197" s="22"/>
      <c r="AT197" s="22"/>
      <c r="AU197" s="22"/>
      <c r="AV197" s="187"/>
      <c r="AW197" s="22"/>
      <c r="AX197" s="18"/>
      <c r="AY197" t="str">
        <f t="shared" si="145"/>
        <v/>
      </c>
      <c r="CA197" s="23"/>
      <c r="CB197" s="23" t="str">
        <f t="shared" si="153"/>
        <v/>
      </c>
      <c r="CC197" s="23" t="str">
        <f t="shared" si="154"/>
        <v/>
      </c>
      <c r="CD197" s="23" t="str">
        <f t="shared" si="155"/>
        <v/>
      </c>
      <c r="CE197" s="23" t="str">
        <f t="shared" si="156"/>
        <v/>
      </c>
      <c r="CF197" s="23" t="str">
        <f t="shared" si="167"/>
        <v/>
      </c>
      <c r="CG197" s="23" t="str">
        <f t="shared" si="157"/>
        <v/>
      </c>
      <c r="CH197" s="23" t="str">
        <f t="shared" si="158"/>
        <v/>
      </c>
      <c r="CO197" s="24"/>
      <c r="CP197" s="24">
        <f t="shared" si="159"/>
        <v>0</v>
      </c>
      <c r="CQ197" s="24">
        <f t="shared" si="159"/>
        <v>0</v>
      </c>
      <c r="CR197" s="24">
        <f t="shared" si="160"/>
        <v>0</v>
      </c>
      <c r="CS197" s="24">
        <f t="shared" si="161"/>
        <v>0</v>
      </c>
      <c r="CT197" s="24">
        <f>IF(AND($D197&gt;0,AV197=""),1,IF(AV197&gt;$D197,1,0))</f>
        <v>0</v>
      </c>
      <c r="CU197" s="24">
        <f t="shared" si="161"/>
        <v>0</v>
      </c>
      <c r="CV197" s="24">
        <f t="shared" si="161"/>
        <v>0</v>
      </c>
    </row>
    <row r="198" spans="1:100" ht="15" customHeight="1" x14ac:dyDescent="0.25">
      <c r="A198" s="1323"/>
      <c r="B198" s="1323"/>
      <c r="C198" s="295" t="s">
        <v>214</v>
      </c>
      <c r="D198" s="287">
        <f t="shared" si="164"/>
        <v>0</v>
      </c>
      <c r="E198" s="343">
        <f t="shared" si="165"/>
        <v>0</v>
      </c>
      <c r="F198" s="311"/>
      <c r="G198" s="565"/>
      <c r="H198" s="566"/>
      <c r="I198" s="598"/>
      <c r="J198" s="591"/>
      <c r="K198" s="598"/>
      <c r="L198" s="566"/>
      <c r="M198" s="598"/>
      <c r="N198" s="591"/>
      <c r="O198" s="598"/>
      <c r="P198" s="566"/>
      <c r="Q198" s="598"/>
      <c r="R198" s="591"/>
      <c r="S198" s="598"/>
      <c r="T198" s="566"/>
      <c r="U198" s="598"/>
      <c r="V198" s="591"/>
      <c r="W198" s="598"/>
      <c r="X198" s="566"/>
      <c r="Y198" s="598"/>
      <c r="Z198" s="591"/>
      <c r="AA198" s="598"/>
      <c r="AB198" s="591"/>
      <c r="AC198" s="558"/>
      <c r="AD198" s="198"/>
      <c r="AE198" s="558"/>
      <c r="AF198" s="198"/>
      <c r="AG198" s="558"/>
      <c r="AH198" s="198"/>
      <c r="AI198" s="175"/>
      <c r="AJ198" s="198"/>
      <c r="AK198" s="558"/>
      <c r="AL198" s="198"/>
      <c r="AM198" s="614"/>
      <c r="AN198" s="312"/>
      <c r="AO198" s="315"/>
      <c r="AP198" s="198"/>
      <c r="AQ198" s="550"/>
      <c r="AR198" s="22"/>
      <c r="AS198" s="559"/>
      <c r="AT198" s="559"/>
      <c r="AU198" s="22"/>
      <c r="AV198" s="22"/>
      <c r="AW198" s="22"/>
      <c r="AX198" s="18"/>
      <c r="AY198" t="str">
        <f t="shared" si="145"/>
        <v/>
      </c>
      <c r="CA198" s="23"/>
      <c r="CB198" s="23" t="str">
        <f t="shared" si="153"/>
        <v/>
      </c>
      <c r="CC198" s="23" t="str">
        <f t="shared" si="154"/>
        <v/>
      </c>
      <c r="CD198" s="23" t="str">
        <f t="shared" si="155"/>
        <v/>
      </c>
      <c r="CE198" s="23" t="str">
        <f t="shared" si="156"/>
        <v/>
      </c>
      <c r="CF198" s="23" t="str">
        <f t="shared" si="167"/>
        <v/>
      </c>
      <c r="CG198" s="23" t="str">
        <f t="shared" si="157"/>
        <v/>
      </c>
      <c r="CH198" s="23" t="str">
        <f t="shared" si="158"/>
        <v/>
      </c>
      <c r="CO198" s="24"/>
      <c r="CP198" s="24">
        <f t="shared" si="159"/>
        <v>0</v>
      </c>
      <c r="CQ198" s="24">
        <f t="shared" si="159"/>
        <v>0</v>
      </c>
      <c r="CR198" s="24">
        <f t="shared" si="160"/>
        <v>0</v>
      </c>
      <c r="CS198" s="24">
        <f t="shared" si="161"/>
        <v>0</v>
      </c>
      <c r="CT198" s="24">
        <f>IF(AND($D198&gt;0,AV198=""),1,IF(AV198&gt;$D198,1,0))</f>
        <v>0</v>
      </c>
      <c r="CU198" s="24">
        <f t="shared" si="161"/>
        <v>0</v>
      </c>
      <c r="CV198" s="24">
        <f t="shared" si="161"/>
        <v>0</v>
      </c>
    </row>
    <row r="199" spans="1:100" ht="23.25" customHeight="1" x14ac:dyDescent="0.25">
      <c r="A199" s="1323"/>
      <c r="B199" s="1323"/>
      <c r="C199" s="350" t="s">
        <v>215</v>
      </c>
      <c r="D199" s="287">
        <f t="shared" si="164"/>
        <v>0</v>
      </c>
      <c r="E199" s="343">
        <f t="shared" si="165"/>
        <v>0</v>
      </c>
      <c r="F199" s="351"/>
      <c r="G199" s="565"/>
      <c r="H199" s="566"/>
      <c r="I199" s="598"/>
      <c r="J199" s="591"/>
      <c r="K199" s="598"/>
      <c r="L199" s="566"/>
      <c r="M199" s="598"/>
      <c r="N199" s="591"/>
      <c r="O199" s="598"/>
      <c r="P199" s="566"/>
      <c r="Q199" s="598"/>
      <c r="R199" s="591"/>
      <c r="S199" s="598"/>
      <c r="T199" s="566"/>
      <c r="U199" s="598"/>
      <c r="V199" s="591"/>
      <c r="W199" s="598"/>
      <c r="X199" s="566"/>
      <c r="Y199" s="598"/>
      <c r="Z199" s="591"/>
      <c r="AA199" s="598"/>
      <c r="AB199" s="591"/>
      <c r="AC199" s="558"/>
      <c r="AD199" s="198"/>
      <c r="AE199" s="558"/>
      <c r="AF199" s="198"/>
      <c r="AG199" s="558"/>
      <c r="AH199" s="198"/>
      <c r="AI199" s="175"/>
      <c r="AJ199" s="198"/>
      <c r="AK199" s="558"/>
      <c r="AL199" s="198"/>
      <c r="AM199" s="614"/>
      <c r="AN199" s="312"/>
      <c r="AO199" s="315"/>
      <c r="AP199" s="198"/>
      <c r="AQ199" s="550"/>
      <c r="AR199" s="22"/>
      <c r="AS199" s="559"/>
      <c r="AT199" s="559"/>
      <c r="AU199" s="22"/>
      <c r="AV199" s="22"/>
      <c r="AW199" s="22"/>
      <c r="AX199" s="18"/>
      <c r="AY199" t="str">
        <f t="shared" si="145"/>
        <v/>
      </c>
      <c r="CA199" s="23"/>
      <c r="CB199" s="23" t="str">
        <f t="shared" si="153"/>
        <v/>
      </c>
      <c r="CC199" s="23" t="str">
        <f t="shared" si="154"/>
        <v/>
      </c>
      <c r="CD199" s="23" t="str">
        <f t="shared" si="155"/>
        <v/>
      </c>
      <c r="CE199" s="23" t="str">
        <f t="shared" si="156"/>
        <v/>
      </c>
      <c r="CF199" s="23" t="str">
        <f t="shared" si="167"/>
        <v/>
      </c>
      <c r="CG199" s="23" t="str">
        <f t="shared" si="157"/>
        <v/>
      </c>
      <c r="CH199" s="23" t="str">
        <f t="shared" si="158"/>
        <v/>
      </c>
      <c r="CO199" s="24"/>
      <c r="CP199" s="24">
        <f t="shared" si="159"/>
        <v>0</v>
      </c>
      <c r="CQ199" s="24">
        <f t="shared" si="159"/>
        <v>0</v>
      </c>
      <c r="CR199" s="24">
        <f t="shared" si="160"/>
        <v>0</v>
      </c>
      <c r="CS199" s="24">
        <f t="shared" si="161"/>
        <v>0</v>
      </c>
      <c r="CT199" s="24">
        <f>IF(AND($D199&gt;0,AV199=""),1,IF(AV199&gt;$D199,1,0))</f>
        <v>0</v>
      </c>
      <c r="CU199" s="24">
        <f t="shared" si="161"/>
        <v>0</v>
      </c>
      <c r="CV199" s="24">
        <f t="shared" si="161"/>
        <v>0</v>
      </c>
    </row>
    <row r="200" spans="1:100" ht="24" customHeight="1" x14ac:dyDescent="0.25">
      <c r="A200" s="1324"/>
      <c r="B200" s="1324"/>
      <c r="C200" s="350" t="s">
        <v>220</v>
      </c>
      <c r="D200" s="352">
        <f t="shared" si="164"/>
        <v>0</v>
      </c>
      <c r="E200" s="353">
        <f t="shared" si="165"/>
        <v>0</v>
      </c>
      <c r="F200" s="354"/>
      <c r="G200" s="319"/>
      <c r="H200" s="320"/>
      <c r="I200" s="321"/>
      <c r="J200" s="355"/>
      <c r="K200" s="321"/>
      <c r="L200" s="320"/>
      <c r="M200" s="321"/>
      <c r="N200" s="355"/>
      <c r="O200" s="321"/>
      <c r="P200" s="320"/>
      <c r="Q200" s="321"/>
      <c r="R200" s="355"/>
      <c r="S200" s="321"/>
      <c r="T200" s="320"/>
      <c r="U200" s="321"/>
      <c r="V200" s="355"/>
      <c r="W200" s="321"/>
      <c r="X200" s="320"/>
      <c r="Y200" s="321"/>
      <c r="Z200" s="355"/>
      <c r="AA200" s="321"/>
      <c r="AB200" s="355"/>
      <c r="AC200" s="205"/>
      <c r="AD200" s="197"/>
      <c r="AE200" s="205"/>
      <c r="AF200" s="197"/>
      <c r="AG200" s="205"/>
      <c r="AH200" s="197"/>
      <c r="AI200" s="205"/>
      <c r="AJ200" s="197"/>
      <c r="AK200" s="205"/>
      <c r="AL200" s="197"/>
      <c r="AM200" s="356"/>
      <c r="AN200" s="324"/>
      <c r="AO200" s="325"/>
      <c r="AP200" s="197"/>
      <c r="AQ200" s="33"/>
      <c r="AR200" s="207"/>
      <c r="AS200" s="34"/>
      <c r="AT200" s="34"/>
      <c r="AU200" s="207"/>
      <c r="AV200" s="207"/>
      <c r="AW200" s="207"/>
      <c r="AX200" s="357"/>
      <c r="AY200" t="str">
        <f t="shared" si="145"/>
        <v/>
      </c>
      <c r="CA200" s="23"/>
      <c r="CB200" s="23" t="str">
        <f t="shared" si="153"/>
        <v/>
      </c>
      <c r="CC200" s="23" t="str">
        <f t="shared" si="154"/>
        <v/>
      </c>
      <c r="CD200" s="23" t="str">
        <f t="shared" si="155"/>
        <v/>
      </c>
      <c r="CE200" s="23" t="str">
        <f t="shared" si="156"/>
        <v/>
      </c>
      <c r="CF200" s="23" t="str">
        <f>IF(AND($D200&gt;0,AV200="")," * No olvide digitar la variable Egreso por Abandono. Digite Cero si no tiene.",IF(AV200&gt;$D200," * La variable Egreso por Abandono no pueden superar el Total Ambos Sexos.",""))</f>
        <v/>
      </c>
      <c r="CG200" s="23" t="str">
        <f t="shared" si="157"/>
        <v/>
      </c>
      <c r="CH200" s="23" t="str">
        <f t="shared" si="158"/>
        <v/>
      </c>
      <c r="CO200" s="24"/>
      <c r="CP200" s="24">
        <f t="shared" si="159"/>
        <v>0</v>
      </c>
      <c r="CQ200" s="24">
        <f t="shared" si="159"/>
        <v>0</v>
      </c>
      <c r="CR200" s="24">
        <f t="shared" si="160"/>
        <v>0</v>
      </c>
      <c r="CS200" s="24">
        <f t="shared" ref="CS200" si="168">IF(AND($D200&gt;0,AU200=""),1,IF(AU200&gt;$D200,1,0))</f>
        <v>0</v>
      </c>
      <c r="CT200" s="24">
        <f>IF(AND($D200&gt;0,AV200=""),1,IF(AV200&gt;$D200,1,0))</f>
        <v>0</v>
      </c>
      <c r="CU200" s="24">
        <f t="shared" ref="CU200:CV200" si="169">IF(AND($D200&gt;0,AW200=""),1,IF(AW200&gt;$D200,1,0))</f>
        <v>0</v>
      </c>
      <c r="CV200" s="24">
        <f t="shared" si="169"/>
        <v>0</v>
      </c>
    </row>
    <row r="201" spans="1:100" ht="15" customHeight="1" x14ac:dyDescent="0.25">
      <c r="A201" s="1402" t="s">
        <v>221</v>
      </c>
      <c r="B201" s="1326" t="s">
        <v>222</v>
      </c>
      <c r="C201" s="707" t="s">
        <v>223</v>
      </c>
      <c r="D201" s="359">
        <f>SUM(E201:F201)</f>
        <v>0</v>
      </c>
      <c r="E201" s="317">
        <f>+G201+I201+K201+M201+O201+Q201+S201+U201+W201+Y201+AA201+AC201+AE201+AG201+AI201+AK201+AM201+AO201</f>
        <v>0</v>
      </c>
      <c r="F201" s="360">
        <f>+H201+J201+L201+N201+P201+R201+T201+V201+X201+Z201+AB201+AD201+AF201+AH201+AJ201+AL201+AN201+AP201</f>
        <v>0</v>
      </c>
      <c r="G201" s="361">
        <f t="shared" ref="G201:AW201" si="170">SUM(G202:G203)</f>
        <v>0</v>
      </c>
      <c r="H201" s="362">
        <f t="shared" si="170"/>
        <v>0</v>
      </c>
      <c r="I201" s="361">
        <f t="shared" si="170"/>
        <v>0</v>
      </c>
      <c r="J201" s="362">
        <f t="shared" si="170"/>
        <v>0</v>
      </c>
      <c r="K201" s="361">
        <f t="shared" si="170"/>
        <v>0</v>
      </c>
      <c r="L201" s="362">
        <f t="shared" si="170"/>
        <v>0</v>
      </c>
      <c r="M201" s="361">
        <f t="shared" si="170"/>
        <v>0</v>
      </c>
      <c r="N201" s="362">
        <f t="shared" si="170"/>
        <v>0</v>
      </c>
      <c r="O201" s="361">
        <f t="shared" si="170"/>
        <v>0</v>
      </c>
      <c r="P201" s="362">
        <f t="shared" si="170"/>
        <v>0</v>
      </c>
      <c r="Q201" s="361">
        <f t="shared" si="170"/>
        <v>0</v>
      </c>
      <c r="R201" s="362">
        <f t="shared" si="170"/>
        <v>0</v>
      </c>
      <c r="S201" s="361">
        <f t="shared" si="170"/>
        <v>0</v>
      </c>
      <c r="T201" s="362">
        <f t="shared" si="170"/>
        <v>0</v>
      </c>
      <c r="U201" s="361">
        <f t="shared" si="170"/>
        <v>0</v>
      </c>
      <c r="V201" s="362">
        <f t="shared" si="170"/>
        <v>0</v>
      </c>
      <c r="W201" s="361">
        <f t="shared" si="170"/>
        <v>0</v>
      </c>
      <c r="X201" s="362">
        <f t="shared" si="170"/>
        <v>0</v>
      </c>
      <c r="Y201" s="361">
        <f t="shared" si="170"/>
        <v>0</v>
      </c>
      <c r="Z201" s="362">
        <f t="shared" si="170"/>
        <v>0</v>
      </c>
      <c r="AA201" s="361">
        <f t="shared" si="170"/>
        <v>0</v>
      </c>
      <c r="AB201" s="363">
        <f t="shared" si="170"/>
        <v>0</v>
      </c>
      <c r="AC201" s="364">
        <f t="shared" si="170"/>
        <v>0</v>
      </c>
      <c r="AD201" s="363">
        <f t="shared" si="170"/>
        <v>0</v>
      </c>
      <c r="AE201" s="364">
        <f t="shared" si="170"/>
        <v>0</v>
      </c>
      <c r="AF201" s="363">
        <f t="shared" si="170"/>
        <v>0</v>
      </c>
      <c r="AG201" s="364">
        <f t="shared" si="170"/>
        <v>0</v>
      </c>
      <c r="AH201" s="363">
        <f t="shared" si="170"/>
        <v>0</v>
      </c>
      <c r="AI201" s="364">
        <f t="shared" si="170"/>
        <v>0</v>
      </c>
      <c r="AJ201" s="363">
        <f t="shared" si="170"/>
        <v>0</v>
      </c>
      <c r="AK201" s="364">
        <f t="shared" si="170"/>
        <v>0</v>
      </c>
      <c r="AL201" s="363">
        <f t="shared" si="170"/>
        <v>0</v>
      </c>
      <c r="AM201" s="364">
        <f t="shared" si="170"/>
        <v>0</v>
      </c>
      <c r="AN201" s="363">
        <f t="shared" si="170"/>
        <v>0</v>
      </c>
      <c r="AO201" s="364">
        <f t="shared" si="170"/>
        <v>0</v>
      </c>
      <c r="AP201" s="363">
        <f t="shared" si="170"/>
        <v>0</v>
      </c>
      <c r="AQ201" s="365">
        <f t="shared" si="170"/>
        <v>0</v>
      </c>
      <c r="AR201" s="366">
        <f t="shared" si="170"/>
        <v>0</v>
      </c>
      <c r="AS201" s="366">
        <f t="shared" si="170"/>
        <v>0</v>
      </c>
      <c r="AT201" s="366">
        <f t="shared" si="170"/>
        <v>0</v>
      </c>
      <c r="AU201" s="366">
        <f t="shared" si="170"/>
        <v>0</v>
      </c>
      <c r="AV201" s="366">
        <f t="shared" si="170"/>
        <v>0</v>
      </c>
      <c r="AW201" s="366">
        <f t="shared" si="170"/>
        <v>0</v>
      </c>
      <c r="AX201" s="363">
        <f t="shared" ref="AX201" si="171">SUM(AX202:AX203)</f>
        <v>0</v>
      </c>
    </row>
    <row r="202" spans="1:100" ht="15" customHeight="1" x14ac:dyDescent="0.25">
      <c r="A202" s="1400"/>
      <c r="B202" s="1327"/>
      <c r="C202" s="708" t="s">
        <v>224</v>
      </c>
      <c r="D202" s="287">
        <f>SUM(E202:F202)</f>
        <v>0</v>
      </c>
      <c r="E202" s="343">
        <f t="shared" ref="E202:F203" si="172">+G202+I202+K202+M202+O202+Q202+S202+U202+W202+Y202+AA202+AC202+AE202+AG202+AI202+AK202+AM202+AO202</f>
        <v>0</v>
      </c>
      <c r="F202" s="657">
        <f t="shared" si="172"/>
        <v>0</v>
      </c>
      <c r="G202" s="647"/>
      <c r="H202" s="47"/>
      <c r="I202" s="689"/>
      <c r="J202" s="660"/>
      <c r="K202" s="689"/>
      <c r="L202" s="1168"/>
      <c r="M202" s="689"/>
      <c r="N202" s="47"/>
      <c r="O202" s="689"/>
      <c r="P202" s="18"/>
      <c r="Q202" s="689"/>
      <c r="R202" s="18"/>
      <c r="S202" s="689"/>
      <c r="T202" s="18"/>
      <c r="U202" s="689"/>
      <c r="V202" s="18"/>
      <c r="W202" s="689"/>
      <c r="X202" s="18"/>
      <c r="Y202" s="689"/>
      <c r="Z202" s="18"/>
      <c r="AA202" s="17"/>
      <c r="AB202" s="18"/>
      <c r="AC202" s="17"/>
      <c r="AD202" s="18"/>
      <c r="AE202" s="17"/>
      <c r="AF202" s="18"/>
      <c r="AG202" s="17"/>
      <c r="AH202" s="18"/>
      <c r="AI202" s="17"/>
      <c r="AJ202" s="18"/>
      <c r="AK202" s="17"/>
      <c r="AL202" s="18"/>
      <c r="AM202" s="17"/>
      <c r="AN202" s="18"/>
      <c r="AO202" s="17"/>
      <c r="AP202" s="18"/>
      <c r="AQ202" s="21"/>
      <c r="AR202" s="22"/>
      <c r="AS202" s="22"/>
      <c r="AT202" s="22"/>
      <c r="AU202" s="22"/>
      <c r="AV202" s="22"/>
      <c r="AW202" s="22"/>
      <c r="AX202" s="18"/>
      <c r="AY202" t="str">
        <f t="shared" si="145"/>
        <v/>
      </c>
      <c r="CA202" s="23"/>
      <c r="CB202" s="23" t="str">
        <f t="shared" ref="CB202:CB226" si="173">IF(AND($D202&gt;0,AR202="")," * No olvide digitar la variable Usuario con Discapacidad. Digite Cero si no tiene.",IF(AR202&gt;$D202," * La variable Usuario con Discapacidad no pueden superar el Total Ambos Sexos.",""))</f>
        <v/>
      </c>
      <c r="CC202" s="23" t="str">
        <f t="shared" ref="CC202:CC226" si="174">IF(AND($D202&gt;0,AS202=""),"  * No olvide digitar la variable Niños, niñas, adolescentes y jóvenes SENAME. Digite Cero si no tiene.",IF(AS202&gt;D202," * La variable Niños, niñas, adolescentes y jóvenes SENAME no pueden superar el Total Ambos Sexos.",""))</f>
        <v/>
      </c>
      <c r="CD202" s="23" t="str">
        <f t="shared" ref="CD202:CD226" si="175">IF(AND($D202&gt;0,AT202="")," * No olvide digitar la variable Niños, niñas, adolescentes y jóvenes Mejor Niñez. Digite Cero si no tiene.",IF(AT202&gt;$D202," * La variable Niños, niñas, adolescentes y jóvenes Mejor Niñez no pueden superar el Total Ambos Sexos.",""))</f>
        <v/>
      </c>
      <c r="CE202" s="23" t="str">
        <f t="shared" ref="CE202:CE226" si="176">IF(AND($D202&gt;0,AU202="")," * No olvide digitar la variable Migrantes. Digite Cero si no tiene.",IF(AU202&gt;$D202," * La variable Migrantes no pueden superar el Total Ambos Sexos.",""))</f>
        <v/>
      </c>
      <c r="CF202" s="23" t="str">
        <f t="shared" ref="CF202:CF224" si="177">IF(AND($D202&gt;0,AV202="")," * No olvide digitar la variable Egreso por Abandono. Digite Cero si no tiene.",IF(AV202&gt;$D202," * La variable Egreso por Abandono no pueden superar el Total Ambos Sexos.",""))</f>
        <v/>
      </c>
      <c r="CG202" s="23" t="str">
        <f t="shared" ref="CG202:CG226" si="178">IF(AND($D202&gt;0,AW202=""),"  * No olvide digitar la variable Persona con ingreso integral y condición crónica. Digite Cero si no tiene.",IF(AW202&gt;$D202," * La variable Persona con ingreso integral y condición crónica no pueden superar el Total Ambos Sexos.",""))</f>
        <v/>
      </c>
      <c r="CH202" s="23" t="str">
        <f t="shared" ref="CH202:CH226" si="179">IF(AND($D202&gt;0,AX202=""),"  * No olvide digitar la variable Pueblos Originarios. Digite Cero si no tiene.",IF(AX202&gt;$D202," * La variable Pueblos Originarios no pueden superar el Total Ambos Sexos.",""))</f>
        <v/>
      </c>
      <c r="CO202" s="24"/>
      <c r="CP202" s="24">
        <f t="shared" ref="CP202:CQ217" si="180">IF(AND($D202&gt;0,AR202=""),1,IF(AR202&gt;$D202,1,0))</f>
        <v>0</v>
      </c>
      <c r="CQ202" s="24">
        <f t="shared" si="180"/>
        <v>0</v>
      </c>
      <c r="CR202" s="24">
        <f t="shared" ref="CR202:CR211" si="181">IF(AND(D202&gt;0,AT202=""),1,IF(AT202&gt;D202,1,0))</f>
        <v>0</v>
      </c>
      <c r="CS202" s="24">
        <f t="shared" ref="CS202:CV217" si="182">IF(AND($D202&gt;0,AU202=""),1,IF(AU202&gt;$D202,1,0))</f>
        <v>0</v>
      </c>
      <c r="CT202" s="24">
        <f t="shared" si="182"/>
        <v>0</v>
      </c>
      <c r="CU202" s="24">
        <f t="shared" si="182"/>
        <v>0</v>
      </c>
      <c r="CV202" s="24">
        <f t="shared" si="182"/>
        <v>0</v>
      </c>
    </row>
    <row r="203" spans="1:100" ht="21" customHeight="1" x14ac:dyDescent="0.25">
      <c r="A203" s="1401"/>
      <c r="B203" s="1328"/>
      <c r="C203" s="370" t="s">
        <v>225</v>
      </c>
      <c r="D203" s="352">
        <f>SUM(E203:F203)</f>
        <v>0</v>
      </c>
      <c r="E203" s="353">
        <f t="shared" si="172"/>
        <v>0</v>
      </c>
      <c r="F203" s="298">
        <f t="shared" si="172"/>
        <v>0</v>
      </c>
      <c r="G203" s="57"/>
      <c r="H203" s="31"/>
      <c r="I203" s="29"/>
      <c r="J203" s="30"/>
      <c r="K203" s="29"/>
      <c r="L203" s="58"/>
      <c r="M203" s="29"/>
      <c r="N203" s="31"/>
      <c r="O203" s="29"/>
      <c r="P203" s="30"/>
      <c r="Q203" s="29"/>
      <c r="R203" s="30"/>
      <c r="S203" s="29"/>
      <c r="T203" s="30"/>
      <c r="U203" s="29"/>
      <c r="V203" s="30"/>
      <c r="W203" s="29"/>
      <c r="X203" s="30"/>
      <c r="Y203" s="29"/>
      <c r="Z203" s="30"/>
      <c r="AA203" s="29"/>
      <c r="AB203" s="30"/>
      <c r="AC203" s="29"/>
      <c r="AD203" s="30"/>
      <c r="AE203" s="29"/>
      <c r="AF203" s="30"/>
      <c r="AG203" s="29"/>
      <c r="AH203" s="30"/>
      <c r="AI203" s="29"/>
      <c r="AJ203" s="30"/>
      <c r="AK203" s="29"/>
      <c r="AL203" s="30"/>
      <c r="AM203" s="29"/>
      <c r="AN203" s="30"/>
      <c r="AO203" s="29"/>
      <c r="AP203" s="30"/>
      <c r="AQ203" s="33"/>
      <c r="AR203" s="34"/>
      <c r="AS203" s="34"/>
      <c r="AT203" s="34"/>
      <c r="AU203" s="34"/>
      <c r="AV203" s="34"/>
      <c r="AW203" s="34"/>
      <c r="AX203" s="30"/>
      <c r="AY203" t="str">
        <f t="shared" si="145"/>
        <v/>
      </c>
      <c r="CA203" s="23"/>
      <c r="CB203" s="23" t="str">
        <f t="shared" si="173"/>
        <v/>
      </c>
      <c r="CC203" s="23" t="str">
        <f t="shared" si="174"/>
        <v/>
      </c>
      <c r="CD203" s="23" t="str">
        <f t="shared" si="175"/>
        <v/>
      </c>
      <c r="CE203" s="23" t="str">
        <f t="shared" si="176"/>
        <v/>
      </c>
      <c r="CF203" s="23" t="str">
        <f t="shared" si="177"/>
        <v/>
      </c>
      <c r="CG203" s="23" t="str">
        <f t="shared" si="178"/>
        <v/>
      </c>
      <c r="CH203" s="23" t="str">
        <f t="shared" si="179"/>
        <v/>
      </c>
      <c r="CO203" s="24"/>
      <c r="CP203" s="24">
        <f t="shared" si="180"/>
        <v>0</v>
      </c>
      <c r="CQ203" s="24">
        <f t="shared" si="180"/>
        <v>0</v>
      </c>
      <c r="CR203" s="24">
        <f t="shared" si="181"/>
        <v>0</v>
      </c>
      <c r="CS203" s="24">
        <f t="shared" si="182"/>
        <v>0</v>
      </c>
      <c r="CT203" s="24">
        <f t="shared" si="182"/>
        <v>0</v>
      </c>
      <c r="CU203" s="24">
        <f t="shared" si="182"/>
        <v>0</v>
      </c>
      <c r="CV203" s="24">
        <f t="shared" si="182"/>
        <v>0</v>
      </c>
    </row>
    <row r="204" spans="1:100" ht="15" customHeight="1" x14ac:dyDescent="0.25">
      <c r="A204" s="1402" t="s">
        <v>226</v>
      </c>
      <c r="B204" s="1322" t="s">
        <v>227</v>
      </c>
      <c r="C204" s="709" t="s">
        <v>228</v>
      </c>
      <c r="D204" s="287">
        <f t="shared" ref="D204:D226" si="183">SUM(E204+F204)</f>
        <v>0</v>
      </c>
      <c r="E204" s="343">
        <f t="shared" ref="E204:F208" si="184">SUM(AA204+AC204+AE204+AG204+AI204+AK204+AM204+AO204)</f>
        <v>0</v>
      </c>
      <c r="F204" s="372">
        <f t="shared" si="184"/>
        <v>0</v>
      </c>
      <c r="G204" s="656"/>
      <c r="H204" s="307"/>
      <c r="I204" s="656"/>
      <c r="J204" s="307"/>
      <c r="K204" s="656"/>
      <c r="L204" s="307"/>
      <c r="M204" s="656"/>
      <c r="N204" s="307"/>
      <c r="O204" s="656"/>
      <c r="P204" s="307"/>
      <c r="Q204" s="656"/>
      <c r="R204" s="307"/>
      <c r="S204" s="656"/>
      <c r="T204" s="307"/>
      <c r="U204" s="656"/>
      <c r="V204" s="307"/>
      <c r="W204" s="656"/>
      <c r="X204" s="307"/>
      <c r="Y204" s="656"/>
      <c r="Z204" s="307"/>
      <c r="AA204" s="187"/>
      <c r="AB204" s="18"/>
      <c r="AC204" s="17"/>
      <c r="AD204" s="18"/>
      <c r="AE204" s="17"/>
      <c r="AF204" s="18"/>
      <c r="AG204" s="17"/>
      <c r="AH204" s="18"/>
      <c r="AI204" s="17"/>
      <c r="AJ204" s="18"/>
      <c r="AK204" s="17"/>
      <c r="AL204" s="18"/>
      <c r="AM204" s="17"/>
      <c r="AN204" s="18"/>
      <c r="AO204" s="17"/>
      <c r="AP204" s="18"/>
      <c r="AQ204" s="21"/>
      <c r="AR204" s="22"/>
      <c r="AS204" s="22"/>
      <c r="AT204" s="22"/>
      <c r="AU204" s="22"/>
      <c r="AV204" s="22"/>
      <c r="AW204" s="22"/>
      <c r="AX204" s="18"/>
      <c r="AY204" t="str">
        <f t="shared" si="145"/>
        <v/>
      </c>
      <c r="CA204" s="23"/>
      <c r="CB204" s="23" t="str">
        <f t="shared" si="173"/>
        <v/>
      </c>
      <c r="CC204" s="23" t="str">
        <f t="shared" si="174"/>
        <v/>
      </c>
      <c r="CD204" s="23" t="str">
        <f t="shared" si="175"/>
        <v/>
      </c>
      <c r="CE204" s="23" t="str">
        <f t="shared" si="176"/>
        <v/>
      </c>
      <c r="CF204" s="23" t="str">
        <f t="shared" si="177"/>
        <v/>
      </c>
      <c r="CG204" s="23" t="str">
        <f t="shared" si="178"/>
        <v/>
      </c>
      <c r="CH204" s="23" t="str">
        <f t="shared" si="179"/>
        <v/>
      </c>
      <c r="CO204" s="24"/>
      <c r="CP204" s="24">
        <f t="shared" si="180"/>
        <v>0</v>
      </c>
      <c r="CQ204" s="24">
        <f t="shared" si="180"/>
        <v>0</v>
      </c>
      <c r="CR204" s="24">
        <f t="shared" si="181"/>
        <v>0</v>
      </c>
      <c r="CS204" s="24">
        <f t="shared" si="182"/>
        <v>0</v>
      </c>
      <c r="CT204" s="24">
        <f t="shared" si="182"/>
        <v>0</v>
      </c>
      <c r="CU204" s="24">
        <f t="shared" si="182"/>
        <v>0</v>
      </c>
      <c r="CV204" s="24">
        <f t="shared" si="182"/>
        <v>0</v>
      </c>
    </row>
    <row r="205" spans="1:100" ht="15" customHeight="1" x14ac:dyDescent="0.25">
      <c r="A205" s="1400"/>
      <c r="B205" s="1323"/>
      <c r="C205" s="612" t="s">
        <v>229</v>
      </c>
      <c r="D205" s="275">
        <f t="shared" si="183"/>
        <v>0</v>
      </c>
      <c r="E205" s="343">
        <f t="shared" si="184"/>
        <v>0</v>
      </c>
      <c r="F205" s="372">
        <f t="shared" si="184"/>
        <v>0</v>
      </c>
      <c r="G205" s="593"/>
      <c r="H205" s="591"/>
      <c r="I205" s="593"/>
      <c r="J205" s="591"/>
      <c r="K205" s="593"/>
      <c r="L205" s="591"/>
      <c r="M205" s="593"/>
      <c r="N205" s="591"/>
      <c r="O205" s="593"/>
      <c r="P205" s="591"/>
      <c r="Q205" s="593"/>
      <c r="R205" s="591"/>
      <c r="S205" s="593"/>
      <c r="T205" s="591"/>
      <c r="U205" s="593"/>
      <c r="V205" s="591"/>
      <c r="W205" s="593"/>
      <c r="X205" s="591"/>
      <c r="Y205" s="593"/>
      <c r="Z205" s="591"/>
      <c r="AA205" s="193"/>
      <c r="AB205" s="216"/>
      <c r="AC205" s="190"/>
      <c r="AD205" s="216"/>
      <c r="AE205" s="190"/>
      <c r="AF205" s="216"/>
      <c r="AG205" s="190"/>
      <c r="AH205" s="216"/>
      <c r="AI205" s="190"/>
      <c r="AJ205" s="216"/>
      <c r="AK205" s="190"/>
      <c r="AL205" s="216"/>
      <c r="AM205" s="190"/>
      <c r="AN205" s="216"/>
      <c r="AO205" s="190"/>
      <c r="AP205" s="216"/>
      <c r="AQ205" s="195"/>
      <c r="AR205" s="196"/>
      <c r="AS205" s="196"/>
      <c r="AT205" s="196"/>
      <c r="AU205" s="196"/>
      <c r="AV205" s="373"/>
      <c r="AW205" s="196"/>
      <c r="AX205" s="216"/>
      <c r="AY205" t="str">
        <f t="shared" si="145"/>
        <v/>
      </c>
      <c r="CA205" s="23"/>
      <c r="CB205" s="23" t="str">
        <f t="shared" si="173"/>
        <v/>
      </c>
      <c r="CC205" s="23" t="str">
        <f t="shared" si="174"/>
        <v/>
      </c>
      <c r="CD205" s="23" t="str">
        <f t="shared" si="175"/>
        <v/>
      </c>
      <c r="CE205" s="23" t="str">
        <f t="shared" si="176"/>
        <v/>
      </c>
      <c r="CF205" s="374"/>
      <c r="CG205" s="23" t="str">
        <f t="shared" si="178"/>
        <v/>
      </c>
      <c r="CH205" s="23" t="str">
        <f t="shared" si="179"/>
        <v/>
      </c>
      <c r="CO205" s="24"/>
      <c r="CP205" s="24">
        <f t="shared" si="180"/>
        <v>0</v>
      </c>
      <c r="CQ205" s="24">
        <f t="shared" si="180"/>
        <v>0</v>
      </c>
      <c r="CR205" s="24">
        <f t="shared" si="181"/>
        <v>0</v>
      </c>
      <c r="CS205" s="24">
        <f t="shared" si="182"/>
        <v>0</v>
      </c>
      <c r="CT205" s="374"/>
      <c r="CU205" s="24">
        <f t="shared" si="182"/>
        <v>0</v>
      </c>
      <c r="CV205" s="24">
        <f t="shared" si="182"/>
        <v>0</v>
      </c>
    </row>
    <row r="206" spans="1:100" ht="15" customHeight="1" x14ac:dyDescent="0.25">
      <c r="A206" s="1400"/>
      <c r="B206" s="1324"/>
      <c r="C206" s="375" t="s">
        <v>230</v>
      </c>
      <c r="D206" s="275">
        <f t="shared" si="183"/>
        <v>0</v>
      </c>
      <c r="E206" s="353">
        <f t="shared" si="184"/>
        <v>0</v>
      </c>
      <c r="F206" s="298">
        <f t="shared" si="184"/>
        <v>0</v>
      </c>
      <c r="G206" s="593"/>
      <c r="H206" s="591"/>
      <c r="I206" s="593"/>
      <c r="J206" s="591"/>
      <c r="K206" s="593"/>
      <c r="L206" s="591"/>
      <c r="M206" s="593"/>
      <c r="N206" s="591"/>
      <c r="O206" s="593"/>
      <c r="P206" s="591"/>
      <c r="Q206" s="593"/>
      <c r="R206" s="591"/>
      <c r="S206" s="593"/>
      <c r="T206" s="591"/>
      <c r="U206" s="593"/>
      <c r="V206" s="591"/>
      <c r="W206" s="593"/>
      <c r="X206" s="591"/>
      <c r="Y206" s="593"/>
      <c r="Z206" s="591"/>
      <c r="AA206" s="57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29"/>
      <c r="AN206" s="30"/>
      <c r="AO206" s="29"/>
      <c r="AP206" s="30"/>
      <c r="AQ206" s="33"/>
      <c r="AR206" s="34"/>
      <c r="AS206" s="34"/>
      <c r="AT206" s="34"/>
      <c r="AU206" s="34"/>
      <c r="AV206" s="376"/>
      <c r="AW206" s="34"/>
      <c r="AX206" s="30"/>
      <c r="AY206" t="str">
        <f t="shared" si="145"/>
        <v/>
      </c>
      <c r="CA206" s="23"/>
      <c r="CB206" s="23" t="str">
        <f t="shared" si="173"/>
        <v/>
      </c>
      <c r="CC206" s="23" t="str">
        <f t="shared" si="174"/>
        <v/>
      </c>
      <c r="CD206" s="23" t="str">
        <f t="shared" si="175"/>
        <v/>
      </c>
      <c r="CE206" s="23" t="str">
        <f t="shared" si="176"/>
        <v/>
      </c>
      <c r="CF206" s="374"/>
      <c r="CG206" s="23" t="str">
        <f t="shared" si="178"/>
        <v/>
      </c>
      <c r="CH206" s="23" t="str">
        <f t="shared" si="179"/>
        <v/>
      </c>
      <c r="CO206" s="24"/>
      <c r="CP206" s="24">
        <f t="shared" si="180"/>
        <v>0</v>
      </c>
      <c r="CQ206" s="24">
        <f t="shared" si="180"/>
        <v>0</v>
      </c>
      <c r="CR206" s="24">
        <f t="shared" si="181"/>
        <v>0</v>
      </c>
      <c r="CS206" s="24">
        <f t="shared" si="182"/>
        <v>0</v>
      </c>
      <c r="CT206" s="374"/>
      <c r="CU206" s="24">
        <f t="shared" si="182"/>
        <v>0</v>
      </c>
      <c r="CV206" s="24">
        <f t="shared" si="182"/>
        <v>0</v>
      </c>
    </row>
    <row r="207" spans="1:100" ht="15" customHeight="1" x14ac:dyDescent="0.25">
      <c r="A207" s="1400"/>
      <c r="B207" s="1326" t="s">
        <v>231</v>
      </c>
      <c r="C207" s="708" t="s">
        <v>228</v>
      </c>
      <c r="D207" s="701">
        <f t="shared" si="183"/>
        <v>0</v>
      </c>
      <c r="E207" s="343">
        <f t="shared" si="184"/>
        <v>0</v>
      </c>
      <c r="F207" s="372">
        <f t="shared" si="184"/>
        <v>0</v>
      </c>
      <c r="G207" s="593"/>
      <c r="H207" s="591"/>
      <c r="I207" s="593"/>
      <c r="J207" s="591"/>
      <c r="K207" s="593"/>
      <c r="L207" s="591"/>
      <c r="M207" s="593"/>
      <c r="N207" s="591"/>
      <c r="O207" s="593"/>
      <c r="P207" s="591"/>
      <c r="Q207" s="593"/>
      <c r="R207" s="591"/>
      <c r="S207" s="593"/>
      <c r="T207" s="591"/>
      <c r="U207" s="593"/>
      <c r="V207" s="591"/>
      <c r="W207" s="593"/>
      <c r="X207" s="591"/>
      <c r="Y207" s="593"/>
      <c r="Z207" s="591"/>
      <c r="AA207" s="647"/>
      <c r="AB207" s="660"/>
      <c r="AC207" s="689"/>
      <c r="AD207" s="660"/>
      <c r="AE207" s="689"/>
      <c r="AF207" s="660"/>
      <c r="AG207" s="689"/>
      <c r="AH207" s="660"/>
      <c r="AI207" s="689"/>
      <c r="AJ207" s="660"/>
      <c r="AK207" s="689"/>
      <c r="AL207" s="660"/>
      <c r="AM207" s="689"/>
      <c r="AN207" s="660"/>
      <c r="AO207" s="689"/>
      <c r="AP207" s="660"/>
      <c r="AQ207" s="691"/>
      <c r="AR207" s="52"/>
      <c r="AS207" s="52"/>
      <c r="AT207" s="52"/>
      <c r="AU207" s="52"/>
      <c r="AV207" s="52"/>
      <c r="AW207" s="52"/>
      <c r="AX207" s="660"/>
      <c r="AY207" t="str">
        <f t="shared" si="145"/>
        <v/>
      </c>
      <c r="CA207" s="23"/>
      <c r="CB207" s="23" t="str">
        <f t="shared" si="173"/>
        <v/>
      </c>
      <c r="CC207" s="23" t="str">
        <f t="shared" si="174"/>
        <v/>
      </c>
      <c r="CD207" s="23" t="str">
        <f t="shared" si="175"/>
        <v/>
      </c>
      <c r="CE207" s="23" t="str">
        <f t="shared" si="176"/>
        <v/>
      </c>
      <c r="CF207" s="23" t="str">
        <f t="shared" si="177"/>
        <v/>
      </c>
      <c r="CG207" s="23" t="str">
        <f t="shared" si="178"/>
        <v/>
      </c>
      <c r="CH207" s="23" t="str">
        <f t="shared" si="179"/>
        <v/>
      </c>
      <c r="CO207" s="24"/>
      <c r="CP207" s="24">
        <f t="shared" si="180"/>
        <v>0</v>
      </c>
      <c r="CQ207" s="24">
        <f t="shared" si="180"/>
        <v>0</v>
      </c>
      <c r="CR207" s="24">
        <f t="shared" si="181"/>
        <v>0</v>
      </c>
      <c r="CS207" s="24">
        <f t="shared" si="182"/>
        <v>0</v>
      </c>
      <c r="CT207" s="24">
        <f>IF(AND($D207&gt;0,AV207=""),1,IF(AV207&gt;$D207,1,0))</f>
        <v>0</v>
      </c>
      <c r="CU207" s="24">
        <f t="shared" si="182"/>
        <v>0</v>
      </c>
      <c r="CV207" s="24">
        <f t="shared" si="182"/>
        <v>0</v>
      </c>
    </row>
    <row r="208" spans="1:100" ht="15" customHeight="1" x14ac:dyDescent="0.25">
      <c r="A208" s="1400"/>
      <c r="B208" s="1328"/>
      <c r="C208" s="377" t="s">
        <v>232</v>
      </c>
      <c r="D208" s="316">
        <f t="shared" si="183"/>
        <v>0</v>
      </c>
      <c r="E208" s="353">
        <f t="shared" si="184"/>
        <v>0</v>
      </c>
      <c r="F208" s="298">
        <f t="shared" si="184"/>
        <v>0</v>
      </c>
      <c r="G208" s="593"/>
      <c r="H208" s="591"/>
      <c r="I208" s="593"/>
      <c r="J208" s="591"/>
      <c r="K208" s="593"/>
      <c r="L208" s="591"/>
      <c r="M208" s="593"/>
      <c r="N208" s="591"/>
      <c r="O208" s="593"/>
      <c r="P208" s="591"/>
      <c r="Q208" s="593"/>
      <c r="R208" s="591"/>
      <c r="S208" s="593"/>
      <c r="T208" s="591"/>
      <c r="U208" s="593"/>
      <c r="V208" s="591"/>
      <c r="W208" s="593"/>
      <c r="X208" s="591"/>
      <c r="Y208" s="593"/>
      <c r="Z208" s="591"/>
      <c r="AA208" s="57"/>
      <c r="AB208" s="31"/>
      <c r="AC208" s="57"/>
      <c r="AD208" s="30"/>
      <c r="AE208" s="29"/>
      <c r="AF208" s="30"/>
      <c r="AG208" s="29"/>
      <c r="AH208" s="30"/>
      <c r="AI208" s="29"/>
      <c r="AJ208" s="30"/>
      <c r="AK208" s="29"/>
      <c r="AL208" s="30"/>
      <c r="AM208" s="29"/>
      <c r="AN208" s="30"/>
      <c r="AO208" s="29"/>
      <c r="AP208" s="30"/>
      <c r="AQ208" s="33"/>
      <c r="AR208" s="34"/>
      <c r="AS208" s="34"/>
      <c r="AT208" s="34"/>
      <c r="AU208" s="34"/>
      <c r="AV208" s="376"/>
      <c r="AW208" s="34"/>
      <c r="AX208" s="30"/>
      <c r="AY208" t="str">
        <f t="shared" si="145"/>
        <v/>
      </c>
      <c r="CA208" s="23"/>
      <c r="CB208" s="23" t="str">
        <f t="shared" si="173"/>
        <v/>
      </c>
      <c r="CC208" s="23" t="str">
        <f t="shared" si="174"/>
        <v/>
      </c>
      <c r="CD208" s="23" t="str">
        <f t="shared" si="175"/>
        <v/>
      </c>
      <c r="CE208" s="23" t="str">
        <f t="shared" si="176"/>
        <v/>
      </c>
      <c r="CF208" s="374"/>
      <c r="CG208" s="23" t="str">
        <f t="shared" si="178"/>
        <v/>
      </c>
      <c r="CH208" s="23" t="str">
        <f t="shared" si="179"/>
        <v/>
      </c>
      <c r="CO208" s="24"/>
      <c r="CP208" s="24">
        <f t="shared" si="180"/>
        <v>0</v>
      </c>
      <c r="CQ208" s="24">
        <f t="shared" si="180"/>
        <v>0</v>
      </c>
      <c r="CR208" s="24">
        <f t="shared" si="181"/>
        <v>0</v>
      </c>
      <c r="CS208" s="24">
        <f t="shared" si="182"/>
        <v>0</v>
      </c>
      <c r="CT208" s="374"/>
      <c r="CU208" s="24">
        <f t="shared" si="182"/>
        <v>0</v>
      </c>
      <c r="CV208" s="24">
        <f t="shared" si="182"/>
        <v>0</v>
      </c>
    </row>
    <row r="209" spans="1:100" ht="15" customHeight="1" x14ac:dyDescent="0.25">
      <c r="A209" s="1400"/>
      <c r="B209" s="1406" t="s">
        <v>103</v>
      </c>
      <c r="C209" s="709" t="s">
        <v>228</v>
      </c>
      <c r="D209" s="287">
        <f t="shared" si="183"/>
        <v>0</v>
      </c>
      <c r="E209" s="343">
        <f t="shared" ref="E209:F211" si="185">SUM(AC209+AE209+AG209+AI209+AK209+AM209+AO209)</f>
        <v>0</v>
      </c>
      <c r="F209" s="372">
        <f t="shared" si="185"/>
        <v>0</v>
      </c>
      <c r="G209" s="593"/>
      <c r="H209" s="591"/>
      <c r="I209" s="593"/>
      <c r="J209" s="591"/>
      <c r="K209" s="593"/>
      <c r="L209" s="591"/>
      <c r="M209" s="593"/>
      <c r="N209" s="591"/>
      <c r="O209" s="593"/>
      <c r="P209" s="591"/>
      <c r="Q209" s="593"/>
      <c r="R209" s="591"/>
      <c r="S209" s="593"/>
      <c r="T209" s="591"/>
      <c r="U209" s="593"/>
      <c r="V209" s="591"/>
      <c r="W209" s="593"/>
      <c r="X209" s="591"/>
      <c r="Y209" s="593"/>
      <c r="Z209" s="591"/>
      <c r="AA209" s="656"/>
      <c r="AB209" s="307"/>
      <c r="AC209" s="647"/>
      <c r="AD209" s="660"/>
      <c r="AE209" s="689"/>
      <c r="AF209" s="660"/>
      <c r="AG209" s="689"/>
      <c r="AH209" s="660"/>
      <c r="AI209" s="689"/>
      <c r="AJ209" s="660"/>
      <c r="AK209" s="689"/>
      <c r="AL209" s="660"/>
      <c r="AM209" s="689"/>
      <c r="AN209" s="660"/>
      <c r="AO209" s="689"/>
      <c r="AP209" s="660"/>
      <c r="AQ209" s="691"/>
      <c r="AR209" s="52"/>
      <c r="AS209" s="52"/>
      <c r="AT209" s="52"/>
      <c r="AU209" s="52"/>
      <c r="AV209" s="52"/>
      <c r="AW209" s="52"/>
      <c r="AX209" s="660"/>
      <c r="AY209" t="str">
        <f t="shared" si="145"/>
        <v/>
      </c>
      <c r="CA209" s="23"/>
      <c r="CB209" s="23" t="str">
        <f t="shared" si="173"/>
        <v/>
      </c>
      <c r="CC209" s="23" t="str">
        <f t="shared" si="174"/>
        <v/>
      </c>
      <c r="CD209" s="23" t="str">
        <f t="shared" si="175"/>
        <v/>
      </c>
      <c r="CE209" s="23" t="str">
        <f t="shared" si="176"/>
        <v/>
      </c>
      <c r="CF209" s="23" t="str">
        <f t="shared" si="177"/>
        <v/>
      </c>
      <c r="CG209" s="23" t="str">
        <f t="shared" si="178"/>
        <v/>
      </c>
      <c r="CH209" s="23" t="str">
        <f t="shared" si="179"/>
        <v/>
      </c>
      <c r="CO209" s="24"/>
      <c r="CP209" s="24">
        <f t="shared" si="180"/>
        <v>0</v>
      </c>
      <c r="CQ209" s="24">
        <f t="shared" si="180"/>
        <v>0</v>
      </c>
      <c r="CR209" s="24">
        <f t="shared" si="181"/>
        <v>0</v>
      </c>
      <c r="CS209" s="24">
        <f t="shared" si="182"/>
        <v>0</v>
      </c>
      <c r="CT209" s="24">
        <f>IF(AND($D209&gt;0,AV209=""),1,IF(AV209&gt;$D209,1,0))</f>
        <v>0</v>
      </c>
      <c r="CU209" s="24">
        <f t="shared" si="182"/>
        <v>0</v>
      </c>
      <c r="CV209" s="24">
        <f t="shared" si="182"/>
        <v>0</v>
      </c>
    </row>
    <row r="210" spans="1:100" ht="21" x14ac:dyDescent="0.25">
      <c r="A210" s="1400"/>
      <c r="B210" s="1407"/>
      <c r="C210" s="613" t="s">
        <v>233</v>
      </c>
      <c r="D210" s="275">
        <f t="shared" si="183"/>
        <v>0</v>
      </c>
      <c r="E210" s="343">
        <f t="shared" si="185"/>
        <v>0</v>
      </c>
      <c r="F210" s="372">
        <f t="shared" si="185"/>
        <v>0</v>
      </c>
      <c r="G210" s="593"/>
      <c r="H210" s="591"/>
      <c r="I210" s="593"/>
      <c r="J210" s="591"/>
      <c r="K210" s="593"/>
      <c r="L210" s="591"/>
      <c r="M210" s="593"/>
      <c r="N210" s="591"/>
      <c r="O210" s="593"/>
      <c r="P210" s="591"/>
      <c r="Q210" s="593"/>
      <c r="R210" s="591"/>
      <c r="S210" s="593"/>
      <c r="T210" s="591"/>
      <c r="U210" s="593"/>
      <c r="V210" s="591"/>
      <c r="W210" s="593"/>
      <c r="X210" s="591"/>
      <c r="Y210" s="593"/>
      <c r="Z210" s="591"/>
      <c r="AA210" s="593"/>
      <c r="AB210" s="591"/>
      <c r="AC210" s="193"/>
      <c r="AD210" s="216"/>
      <c r="AE210" s="190"/>
      <c r="AF210" s="216"/>
      <c r="AG210" s="190"/>
      <c r="AH210" s="216"/>
      <c r="AI210" s="190"/>
      <c r="AJ210" s="216"/>
      <c r="AK210" s="190"/>
      <c r="AL210" s="216"/>
      <c r="AM210" s="190"/>
      <c r="AN210" s="216"/>
      <c r="AO210" s="190"/>
      <c r="AP210" s="216"/>
      <c r="AQ210" s="195"/>
      <c r="AR210" s="196"/>
      <c r="AS210" s="196"/>
      <c r="AT210" s="196"/>
      <c r="AU210" s="196"/>
      <c r="AV210" s="274"/>
      <c r="AW210" s="196"/>
      <c r="AX210" s="216"/>
      <c r="AY210" t="str">
        <f t="shared" si="145"/>
        <v/>
      </c>
      <c r="CA210" s="23"/>
      <c r="CB210" s="23" t="str">
        <f t="shared" si="173"/>
        <v/>
      </c>
      <c r="CC210" s="23" t="str">
        <f t="shared" si="174"/>
        <v/>
      </c>
      <c r="CD210" s="23" t="str">
        <f t="shared" si="175"/>
        <v/>
      </c>
      <c r="CE210" s="23" t="str">
        <f t="shared" si="176"/>
        <v/>
      </c>
      <c r="CF210" s="374"/>
      <c r="CG210" s="23" t="str">
        <f t="shared" si="178"/>
        <v/>
      </c>
      <c r="CH210" s="23" t="str">
        <f t="shared" si="179"/>
        <v/>
      </c>
      <c r="CO210" s="24"/>
      <c r="CP210" s="24">
        <f t="shared" si="180"/>
        <v>0</v>
      </c>
      <c r="CQ210" s="24">
        <f t="shared" si="180"/>
        <v>0</v>
      </c>
      <c r="CR210" s="24">
        <f t="shared" si="181"/>
        <v>0</v>
      </c>
      <c r="CS210" s="24">
        <f t="shared" si="182"/>
        <v>0</v>
      </c>
      <c r="CT210" s="374"/>
      <c r="CU210" s="24">
        <f t="shared" si="182"/>
        <v>0</v>
      </c>
      <c r="CV210" s="24">
        <f t="shared" si="182"/>
        <v>0</v>
      </c>
    </row>
    <row r="211" spans="1:100" ht="21" x14ac:dyDescent="0.25">
      <c r="A211" s="1401"/>
      <c r="B211" s="1408"/>
      <c r="C211" s="297" t="s">
        <v>234</v>
      </c>
      <c r="D211" s="275">
        <f t="shared" si="183"/>
        <v>0</v>
      </c>
      <c r="E211" s="353">
        <f t="shared" si="185"/>
        <v>0</v>
      </c>
      <c r="F211" s="298">
        <f t="shared" si="185"/>
        <v>0</v>
      </c>
      <c r="G211" s="593"/>
      <c r="H211" s="591"/>
      <c r="I211" s="593"/>
      <c r="J211" s="591"/>
      <c r="K211" s="593"/>
      <c r="L211" s="591"/>
      <c r="M211" s="593"/>
      <c r="N211" s="591"/>
      <c r="O211" s="593"/>
      <c r="P211" s="591"/>
      <c r="Q211" s="593"/>
      <c r="R211" s="591"/>
      <c r="S211" s="593"/>
      <c r="T211" s="591"/>
      <c r="U211" s="593"/>
      <c r="V211" s="591"/>
      <c r="W211" s="593"/>
      <c r="X211" s="591"/>
      <c r="Y211" s="593"/>
      <c r="Z211" s="591"/>
      <c r="AA211" s="593"/>
      <c r="AB211" s="591"/>
      <c r="AC211" s="57"/>
      <c r="AD211" s="30"/>
      <c r="AE211" s="29"/>
      <c r="AF211" s="30"/>
      <c r="AG211" s="29"/>
      <c r="AH211" s="30"/>
      <c r="AI211" s="29"/>
      <c r="AJ211" s="30"/>
      <c r="AK211" s="29"/>
      <c r="AL211" s="30"/>
      <c r="AM211" s="29"/>
      <c r="AN211" s="30"/>
      <c r="AO211" s="29"/>
      <c r="AP211" s="30"/>
      <c r="AQ211" s="33"/>
      <c r="AR211" s="34"/>
      <c r="AS211" s="34"/>
      <c r="AT211" s="34"/>
      <c r="AU211" s="34"/>
      <c r="AV211" s="376"/>
      <c r="AW211" s="34"/>
      <c r="AX211" s="30"/>
      <c r="AY211" t="str">
        <f t="shared" si="145"/>
        <v/>
      </c>
      <c r="CA211" s="23"/>
      <c r="CB211" s="23" t="str">
        <f t="shared" si="173"/>
        <v/>
      </c>
      <c r="CC211" s="23" t="str">
        <f t="shared" si="174"/>
        <v/>
      </c>
      <c r="CD211" s="23" t="str">
        <f t="shared" si="175"/>
        <v/>
      </c>
      <c r="CE211" s="23" t="str">
        <f t="shared" si="176"/>
        <v/>
      </c>
      <c r="CF211" s="374"/>
      <c r="CG211" s="23" t="str">
        <f t="shared" si="178"/>
        <v/>
      </c>
      <c r="CH211" s="23" t="str">
        <f t="shared" si="179"/>
        <v/>
      </c>
      <c r="CO211" s="24"/>
      <c r="CP211" s="24">
        <f t="shared" si="180"/>
        <v>0</v>
      </c>
      <c r="CQ211" s="24">
        <f t="shared" si="180"/>
        <v>0</v>
      </c>
      <c r="CR211" s="24">
        <f t="shared" si="181"/>
        <v>0</v>
      </c>
      <c r="CS211" s="24">
        <f t="shared" si="182"/>
        <v>0</v>
      </c>
      <c r="CT211" s="374"/>
      <c r="CU211" s="24">
        <f t="shared" si="182"/>
        <v>0</v>
      </c>
      <c r="CV211" s="24">
        <f t="shared" si="182"/>
        <v>0</v>
      </c>
    </row>
    <row r="212" spans="1:100" ht="15" customHeight="1" x14ac:dyDescent="0.25">
      <c r="A212" s="1322" t="s">
        <v>235</v>
      </c>
      <c r="B212" s="1716" t="s">
        <v>236</v>
      </c>
      <c r="C212" s="1285"/>
      <c r="D212" s="1207">
        <f t="shared" si="183"/>
        <v>0</v>
      </c>
      <c r="E212" s="1215">
        <f t="shared" ref="E212:F216" si="186">SUM(AK212)</f>
        <v>0</v>
      </c>
      <c r="F212" s="378">
        <f t="shared" si="186"/>
        <v>0</v>
      </c>
      <c r="G212" s="598"/>
      <c r="H212" s="566"/>
      <c r="I212" s="598"/>
      <c r="J212" s="566"/>
      <c r="K212" s="598"/>
      <c r="L212" s="566"/>
      <c r="M212" s="598"/>
      <c r="N212" s="566"/>
      <c r="O212" s="598"/>
      <c r="P212" s="566"/>
      <c r="Q212" s="598"/>
      <c r="R212" s="566"/>
      <c r="S212" s="598"/>
      <c r="T212" s="566"/>
      <c r="U212" s="598"/>
      <c r="V212" s="566"/>
      <c r="W212" s="598"/>
      <c r="X212" s="566"/>
      <c r="Y212" s="598"/>
      <c r="Z212" s="566"/>
      <c r="AA212" s="598"/>
      <c r="AB212" s="566"/>
      <c r="AC212" s="655"/>
      <c r="AD212" s="379"/>
      <c r="AE212" s="379"/>
      <c r="AF212" s="379"/>
      <c r="AG212" s="379"/>
      <c r="AH212" s="379"/>
      <c r="AI212" s="379"/>
      <c r="AJ212" s="269"/>
      <c r="AK212" s="689"/>
      <c r="AL212" s="660"/>
      <c r="AM212" s="703"/>
      <c r="AN212" s="379"/>
      <c r="AO212" s="379"/>
      <c r="AP212" s="269"/>
      <c r="AQ212" s="691"/>
      <c r="AR212" s="52"/>
      <c r="AS212" s="616"/>
      <c r="AT212" s="616"/>
      <c r="AU212" s="52"/>
      <c r="AV212" s="52"/>
      <c r="AW212" s="52"/>
      <c r="AX212" s="660"/>
      <c r="AY212" t="str">
        <f t="shared" si="145"/>
        <v/>
      </c>
      <c r="CA212" s="23"/>
      <c r="CB212" s="23" t="str">
        <f t="shared" si="173"/>
        <v/>
      </c>
      <c r="CC212" s="374"/>
      <c r="CD212" s="374"/>
      <c r="CE212" s="23" t="str">
        <f t="shared" si="176"/>
        <v/>
      </c>
      <c r="CF212" s="23" t="str">
        <f t="shared" si="177"/>
        <v/>
      </c>
      <c r="CG212" s="23" t="str">
        <f t="shared" si="178"/>
        <v/>
      </c>
      <c r="CH212" s="23" t="str">
        <f t="shared" si="179"/>
        <v/>
      </c>
      <c r="CO212" s="24"/>
      <c r="CP212" s="24">
        <f t="shared" si="180"/>
        <v>0</v>
      </c>
      <c r="CQ212" s="374"/>
      <c r="CR212" s="374"/>
      <c r="CS212" s="24">
        <f t="shared" si="182"/>
        <v>0</v>
      </c>
      <c r="CT212" s="24">
        <f>IF(AND($D212&gt;0,AV212=""),1,IF(AV212&gt;$D212,1,0))</f>
        <v>0</v>
      </c>
      <c r="CU212" s="24">
        <f t="shared" si="182"/>
        <v>0</v>
      </c>
      <c r="CV212" s="24">
        <f t="shared" si="182"/>
        <v>0</v>
      </c>
    </row>
    <row r="213" spans="1:100" ht="15" customHeight="1" x14ac:dyDescent="0.25">
      <c r="A213" s="1323"/>
      <c r="B213" s="1323" t="s">
        <v>227</v>
      </c>
      <c r="C213" s="286" t="s">
        <v>228</v>
      </c>
      <c r="D213" s="701">
        <f t="shared" si="183"/>
        <v>0</v>
      </c>
      <c r="E213" s="650">
        <f t="shared" si="186"/>
        <v>0</v>
      </c>
      <c r="F213" s="372">
        <f t="shared" si="186"/>
        <v>0</v>
      </c>
      <c r="G213" s="598"/>
      <c r="H213" s="566"/>
      <c r="I213" s="598"/>
      <c r="J213" s="566"/>
      <c r="K213" s="598"/>
      <c r="L213" s="566"/>
      <c r="M213" s="598"/>
      <c r="N213" s="566"/>
      <c r="O213" s="598"/>
      <c r="P213" s="566"/>
      <c r="Q213" s="598"/>
      <c r="R213" s="566"/>
      <c r="S213" s="598"/>
      <c r="T213" s="566"/>
      <c r="U213" s="598"/>
      <c r="V213" s="566"/>
      <c r="W213" s="598"/>
      <c r="X213" s="566"/>
      <c r="Y213" s="598"/>
      <c r="Z213" s="566"/>
      <c r="AA213" s="598"/>
      <c r="AB213" s="566"/>
      <c r="AC213" s="598"/>
      <c r="AD213" s="616"/>
      <c r="AE213" s="616"/>
      <c r="AF213" s="616"/>
      <c r="AG213" s="616"/>
      <c r="AH213" s="616"/>
      <c r="AI213" s="616"/>
      <c r="AJ213" s="566"/>
      <c r="AK213" s="558"/>
      <c r="AL213" s="25"/>
      <c r="AM213" s="565"/>
      <c r="AN213" s="616"/>
      <c r="AO213" s="616"/>
      <c r="AP213" s="566"/>
      <c r="AQ213" s="550"/>
      <c r="AR213" s="559"/>
      <c r="AS213" s="616"/>
      <c r="AT213" s="616"/>
      <c r="AU213" s="559"/>
      <c r="AV213" s="559"/>
      <c r="AW213" s="559"/>
      <c r="AX213" s="25"/>
      <c r="AY213" t="str">
        <f t="shared" si="145"/>
        <v/>
      </c>
      <c r="CA213" s="23"/>
      <c r="CB213" s="23" t="str">
        <f t="shared" si="173"/>
        <v/>
      </c>
      <c r="CC213" s="374"/>
      <c r="CD213" s="374"/>
      <c r="CE213" s="23" t="str">
        <f t="shared" si="176"/>
        <v/>
      </c>
      <c r="CF213" s="23" t="str">
        <f t="shared" si="177"/>
        <v/>
      </c>
      <c r="CG213" s="23" t="str">
        <f t="shared" si="178"/>
        <v/>
      </c>
      <c r="CH213" s="23" t="str">
        <f t="shared" si="179"/>
        <v/>
      </c>
      <c r="CO213" s="24"/>
      <c r="CP213" s="24">
        <f t="shared" si="180"/>
        <v>0</v>
      </c>
      <c r="CQ213" s="374"/>
      <c r="CR213" s="374"/>
      <c r="CS213" s="24">
        <f t="shared" si="182"/>
        <v>0</v>
      </c>
      <c r="CT213" s="24">
        <f>IF(AND($D213&gt;0,AV213=""),1,IF(AV213&gt;$D213,1,0))</f>
        <v>0</v>
      </c>
      <c r="CU213" s="24">
        <f t="shared" si="182"/>
        <v>0</v>
      </c>
      <c r="CV213" s="24">
        <f t="shared" si="182"/>
        <v>0</v>
      </c>
    </row>
    <row r="214" spans="1:100" ht="15" customHeight="1" x14ac:dyDescent="0.25">
      <c r="A214" s="1323"/>
      <c r="B214" s="1323"/>
      <c r="C214" s="380" t="s">
        <v>237</v>
      </c>
      <c r="D214" s="352">
        <f t="shared" si="183"/>
        <v>0</v>
      </c>
      <c r="E214" s="353">
        <f t="shared" si="186"/>
        <v>0</v>
      </c>
      <c r="F214" s="298">
        <f t="shared" si="186"/>
        <v>0</v>
      </c>
      <c r="G214" s="598"/>
      <c r="H214" s="566"/>
      <c r="I214" s="598"/>
      <c r="J214" s="566"/>
      <c r="K214" s="598"/>
      <c r="L214" s="566"/>
      <c r="M214" s="598"/>
      <c r="N214" s="566"/>
      <c r="O214" s="598"/>
      <c r="P214" s="566"/>
      <c r="Q214" s="598"/>
      <c r="R214" s="566"/>
      <c r="S214" s="598"/>
      <c r="T214" s="566"/>
      <c r="U214" s="598"/>
      <c r="V214" s="566"/>
      <c r="W214" s="598"/>
      <c r="X214" s="566"/>
      <c r="Y214" s="598"/>
      <c r="Z214" s="566"/>
      <c r="AA214" s="598"/>
      <c r="AB214" s="566"/>
      <c r="AC214" s="598"/>
      <c r="AD214" s="616"/>
      <c r="AE214" s="616"/>
      <c r="AF214" s="616"/>
      <c r="AG214" s="616"/>
      <c r="AH214" s="616"/>
      <c r="AI214" s="616"/>
      <c r="AJ214" s="566"/>
      <c r="AK214" s="558"/>
      <c r="AL214" s="25"/>
      <c r="AM214" s="565"/>
      <c r="AN214" s="616"/>
      <c r="AO214" s="616"/>
      <c r="AP214" s="566"/>
      <c r="AQ214" s="550"/>
      <c r="AR214" s="559"/>
      <c r="AS214" s="616"/>
      <c r="AT214" s="616"/>
      <c r="AU214" s="559"/>
      <c r="AV214" s="596"/>
      <c r="AW214" s="559"/>
      <c r="AX214" s="25"/>
      <c r="AY214" t="str">
        <f t="shared" si="145"/>
        <v/>
      </c>
      <c r="CA214" s="23"/>
      <c r="CB214" s="23" t="str">
        <f t="shared" si="173"/>
        <v/>
      </c>
      <c r="CC214" s="374"/>
      <c r="CD214" s="374"/>
      <c r="CE214" s="23" t="str">
        <f t="shared" si="176"/>
        <v/>
      </c>
      <c r="CF214" s="374"/>
      <c r="CG214" s="23" t="str">
        <f t="shared" si="178"/>
        <v/>
      </c>
      <c r="CH214" s="23" t="str">
        <f t="shared" si="179"/>
        <v/>
      </c>
      <c r="CO214" s="24"/>
      <c r="CP214" s="24">
        <f t="shared" si="180"/>
        <v>0</v>
      </c>
      <c r="CQ214" s="374"/>
      <c r="CR214" s="374"/>
      <c r="CS214" s="24">
        <f t="shared" si="182"/>
        <v>0</v>
      </c>
      <c r="CT214" s="374"/>
      <c r="CU214" s="24">
        <f t="shared" si="182"/>
        <v>0</v>
      </c>
      <c r="CV214" s="24">
        <f t="shared" si="182"/>
        <v>0</v>
      </c>
    </row>
    <row r="215" spans="1:100" ht="15" customHeight="1" x14ac:dyDescent="0.25">
      <c r="A215" s="1323"/>
      <c r="B215" s="1322" t="s">
        <v>103</v>
      </c>
      <c r="C215" s="709" t="s">
        <v>228</v>
      </c>
      <c r="D215" s="701">
        <f t="shared" si="183"/>
        <v>0</v>
      </c>
      <c r="E215" s="343">
        <f t="shared" si="186"/>
        <v>0</v>
      </c>
      <c r="F215" s="372">
        <f t="shared" si="186"/>
        <v>0</v>
      </c>
      <c r="G215" s="598"/>
      <c r="H215" s="566"/>
      <c r="I215" s="598"/>
      <c r="J215" s="566"/>
      <c r="K215" s="598"/>
      <c r="L215" s="566"/>
      <c r="M215" s="598"/>
      <c r="N215" s="566"/>
      <c r="O215" s="598"/>
      <c r="P215" s="566"/>
      <c r="Q215" s="598"/>
      <c r="R215" s="566"/>
      <c r="S215" s="598"/>
      <c r="T215" s="566"/>
      <c r="U215" s="598"/>
      <c r="V215" s="566"/>
      <c r="W215" s="598"/>
      <c r="X215" s="566"/>
      <c r="Y215" s="598"/>
      <c r="Z215" s="566"/>
      <c r="AA215" s="598"/>
      <c r="AB215" s="566"/>
      <c r="AC215" s="598"/>
      <c r="AD215" s="616"/>
      <c r="AE215" s="616"/>
      <c r="AF215" s="616"/>
      <c r="AG215" s="616"/>
      <c r="AH215" s="616"/>
      <c r="AI215" s="616"/>
      <c r="AJ215" s="566"/>
      <c r="AK215" s="17"/>
      <c r="AL215" s="18"/>
      <c r="AM215" s="565"/>
      <c r="AN215" s="616"/>
      <c r="AO215" s="616"/>
      <c r="AP215" s="566"/>
      <c r="AQ215" s="21"/>
      <c r="AR215" s="22"/>
      <c r="AS215" s="616"/>
      <c r="AT215" s="616"/>
      <c r="AU215" s="22"/>
      <c r="AV215" s="22"/>
      <c r="AW215" s="22"/>
      <c r="AX215" s="18"/>
      <c r="AY215" t="str">
        <f t="shared" si="145"/>
        <v/>
      </c>
      <c r="CA215" s="23"/>
      <c r="CB215" s="23" t="str">
        <f t="shared" si="173"/>
        <v/>
      </c>
      <c r="CC215" s="374"/>
      <c r="CD215" s="374"/>
      <c r="CE215" s="23" t="str">
        <f t="shared" si="176"/>
        <v/>
      </c>
      <c r="CF215" s="23" t="str">
        <f t="shared" si="177"/>
        <v/>
      </c>
      <c r="CG215" s="23" t="str">
        <f t="shared" si="178"/>
        <v/>
      </c>
      <c r="CH215" s="23" t="str">
        <f t="shared" si="179"/>
        <v/>
      </c>
      <c r="CO215" s="24"/>
      <c r="CP215" s="24">
        <f t="shared" si="180"/>
        <v>0</v>
      </c>
      <c r="CQ215" s="374"/>
      <c r="CR215" s="374"/>
      <c r="CS215" s="24">
        <f t="shared" si="182"/>
        <v>0</v>
      </c>
      <c r="CT215" s="24">
        <f>IF(AND($D215&gt;0,AV215=""),1,IF(AV215&gt;$D215,1,0))</f>
        <v>0</v>
      </c>
      <c r="CU215" s="24">
        <f t="shared" si="182"/>
        <v>0</v>
      </c>
      <c r="CV215" s="24">
        <f t="shared" si="182"/>
        <v>0</v>
      </c>
    </row>
    <row r="216" spans="1:100" ht="15" customHeight="1" x14ac:dyDescent="0.25">
      <c r="A216" s="1324"/>
      <c r="B216" s="1324"/>
      <c r="C216" s="381" t="s">
        <v>238</v>
      </c>
      <c r="D216" s="352">
        <f t="shared" si="183"/>
        <v>0</v>
      </c>
      <c r="E216" s="343">
        <f t="shared" si="186"/>
        <v>0</v>
      </c>
      <c r="F216" s="372">
        <f t="shared" si="186"/>
        <v>0</v>
      </c>
      <c r="G216" s="598"/>
      <c r="H216" s="566"/>
      <c r="I216" s="598"/>
      <c r="J216" s="566"/>
      <c r="K216" s="598"/>
      <c r="L216" s="566"/>
      <c r="M216" s="598"/>
      <c r="N216" s="566"/>
      <c r="O216" s="598"/>
      <c r="P216" s="566"/>
      <c r="Q216" s="598"/>
      <c r="R216" s="566"/>
      <c r="S216" s="598"/>
      <c r="T216" s="566"/>
      <c r="U216" s="598"/>
      <c r="V216" s="566"/>
      <c r="W216" s="598"/>
      <c r="X216" s="566"/>
      <c r="Y216" s="321"/>
      <c r="Z216" s="320"/>
      <c r="AA216" s="321"/>
      <c r="AB216" s="320"/>
      <c r="AC216" s="321"/>
      <c r="AD216" s="322"/>
      <c r="AE216" s="322"/>
      <c r="AF216" s="322"/>
      <c r="AG216" s="322"/>
      <c r="AH216" s="322"/>
      <c r="AI216" s="322"/>
      <c r="AJ216" s="320"/>
      <c r="AK216" s="205"/>
      <c r="AL216" s="357"/>
      <c r="AM216" s="319"/>
      <c r="AN216" s="322"/>
      <c r="AO216" s="322"/>
      <c r="AP216" s="320"/>
      <c r="AQ216" s="382"/>
      <c r="AR216" s="207"/>
      <c r="AS216" s="322"/>
      <c r="AT216" s="322"/>
      <c r="AU216" s="207"/>
      <c r="AV216" s="376"/>
      <c r="AW216" s="34"/>
      <c r="AX216" s="30"/>
      <c r="AY216" t="str">
        <f t="shared" si="145"/>
        <v/>
      </c>
      <c r="CA216" s="23"/>
      <c r="CB216" s="23" t="str">
        <f t="shared" si="173"/>
        <v/>
      </c>
      <c r="CC216" s="374"/>
      <c r="CD216" s="374"/>
      <c r="CE216" s="23" t="str">
        <f t="shared" si="176"/>
        <v/>
      </c>
      <c r="CF216" s="374"/>
      <c r="CG216" s="23" t="str">
        <f t="shared" si="178"/>
        <v/>
      </c>
      <c r="CH216" s="23" t="str">
        <f t="shared" si="179"/>
        <v/>
      </c>
      <c r="CO216" s="24"/>
      <c r="CP216" s="24">
        <f t="shared" si="180"/>
        <v>0</v>
      </c>
      <c r="CQ216" s="374"/>
      <c r="CR216" s="374"/>
      <c r="CS216" s="24">
        <f t="shared" si="182"/>
        <v>0</v>
      </c>
      <c r="CT216" s="374"/>
      <c r="CU216" s="24">
        <f t="shared" si="182"/>
        <v>0</v>
      </c>
      <c r="CV216" s="24">
        <f t="shared" si="182"/>
        <v>0</v>
      </c>
    </row>
    <row r="217" spans="1:100" ht="15" customHeight="1" x14ac:dyDescent="0.25">
      <c r="A217" s="1402" t="s">
        <v>239</v>
      </c>
      <c r="B217" s="1322" t="s">
        <v>240</v>
      </c>
      <c r="C217" s="710" t="s">
        <v>241</v>
      </c>
      <c r="D217" s="701">
        <f t="shared" si="183"/>
        <v>0</v>
      </c>
      <c r="E217" s="650">
        <f t="shared" ref="E217:F219" si="187">SUM(Y217+AA217+AC217+AE217+AG217+AI217+AK217+AM217+AO217)</f>
        <v>0</v>
      </c>
      <c r="F217" s="682">
        <f t="shared" si="187"/>
        <v>0</v>
      </c>
      <c r="G217" s="593"/>
      <c r="H217" s="591"/>
      <c r="I217" s="593"/>
      <c r="J217" s="591"/>
      <c r="K217" s="593"/>
      <c r="L217" s="591"/>
      <c r="M217" s="593"/>
      <c r="N217" s="591"/>
      <c r="O217" s="593"/>
      <c r="P217" s="591"/>
      <c r="Q217" s="593"/>
      <c r="R217" s="591"/>
      <c r="S217" s="593"/>
      <c r="T217" s="591"/>
      <c r="U217" s="593"/>
      <c r="V217" s="591"/>
      <c r="W217" s="593"/>
      <c r="X217" s="591"/>
      <c r="Y217" s="187"/>
      <c r="Z217" s="19"/>
      <c r="AA217" s="187"/>
      <c r="AB217" s="19"/>
      <c r="AC217" s="187"/>
      <c r="AD217" s="18"/>
      <c r="AE217" s="17"/>
      <c r="AF217" s="18"/>
      <c r="AG217" s="17"/>
      <c r="AH217" s="18"/>
      <c r="AI217" s="17"/>
      <c r="AJ217" s="18"/>
      <c r="AK217" s="17"/>
      <c r="AL217" s="18"/>
      <c r="AM217" s="17"/>
      <c r="AN217" s="18"/>
      <c r="AO217" s="17"/>
      <c r="AP217" s="18"/>
      <c r="AQ217" s="21"/>
      <c r="AR217" s="22"/>
      <c r="AS217" s="22"/>
      <c r="AT217" s="22"/>
      <c r="AU217" s="22"/>
      <c r="AV217" s="22"/>
      <c r="AW217" s="22"/>
      <c r="AX217" s="18"/>
      <c r="AY217" t="str">
        <f t="shared" si="145"/>
        <v/>
      </c>
      <c r="CA217" s="23"/>
      <c r="CB217" s="23" t="str">
        <f t="shared" si="173"/>
        <v/>
      </c>
      <c r="CC217" s="23" t="str">
        <f t="shared" si="174"/>
        <v/>
      </c>
      <c r="CD217" s="23" t="str">
        <f t="shared" si="175"/>
        <v/>
      </c>
      <c r="CE217" s="23" t="str">
        <f t="shared" si="176"/>
        <v/>
      </c>
      <c r="CF217" s="23" t="str">
        <f t="shared" si="177"/>
        <v/>
      </c>
      <c r="CG217" s="23" t="str">
        <f t="shared" si="178"/>
        <v/>
      </c>
      <c r="CH217" s="23" t="str">
        <f t="shared" si="179"/>
        <v/>
      </c>
      <c r="CO217" s="24"/>
      <c r="CP217" s="24">
        <f t="shared" si="180"/>
        <v>0</v>
      </c>
      <c r="CQ217" s="24">
        <f t="shared" si="180"/>
        <v>0</v>
      </c>
      <c r="CR217" s="24">
        <f t="shared" ref="CR217:CR226" si="188">IF(AND(D217&gt;0,AT217=""),1,IF(AT217&gt;D217,1,0))</f>
        <v>0</v>
      </c>
      <c r="CS217" s="24">
        <f t="shared" si="182"/>
        <v>0</v>
      </c>
      <c r="CT217" s="24">
        <f>IF(AND($D217&gt;0,AV217=""),1,IF(AV217&gt;$D217,1,0))</f>
        <v>0</v>
      </c>
      <c r="CU217" s="24">
        <f t="shared" si="182"/>
        <v>0</v>
      </c>
      <c r="CV217" s="24">
        <f t="shared" si="182"/>
        <v>0</v>
      </c>
    </row>
    <row r="218" spans="1:100" ht="22.5" x14ac:dyDescent="0.25">
      <c r="A218" s="1400"/>
      <c r="B218" s="1323"/>
      <c r="C218" s="385" t="s">
        <v>242</v>
      </c>
      <c r="D218" s="609">
        <f t="shared" si="183"/>
        <v>0</v>
      </c>
      <c r="E218" s="533">
        <f t="shared" si="187"/>
        <v>0</v>
      </c>
      <c r="F218" s="294">
        <f t="shared" si="187"/>
        <v>0</v>
      </c>
      <c r="G218" s="593"/>
      <c r="H218" s="591"/>
      <c r="I218" s="593"/>
      <c r="J218" s="591"/>
      <c r="K218" s="593"/>
      <c r="L218" s="591"/>
      <c r="M218" s="593"/>
      <c r="N218" s="591"/>
      <c r="O218" s="593"/>
      <c r="P218" s="591"/>
      <c r="Q218" s="593"/>
      <c r="R218" s="591"/>
      <c r="S218" s="593"/>
      <c r="T218" s="591"/>
      <c r="U218" s="593"/>
      <c r="V218" s="591"/>
      <c r="W218" s="593"/>
      <c r="X218" s="591"/>
      <c r="Y218" s="193"/>
      <c r="Z218" s="191"/>
      <c r="AA218" s="193"/>
      <c r="AB218" s="191"/>
      <c r="AC218" s="193"/>
      <c r="AD218" s="216"/>
      <c r="AE218" s="190"/>
      <c r="AF218" s="216"/>
      <c r="AG218" s="190"/>
      <c r="AH218" s="216"/>
      <c r="AI218" s="190"/>
      <c r="AJ218" s="216"/>
      <c r="AK218" s="190"/>
      <c r="AL218" s="216"/>
      <c r="AM218" s="190"/>
      <c r="AN218" s="216"/>
      <c r="AO218" s="190"/>
      <c r="AP218" s="216"/>
      <c r="AQ218" s="195"/>
      <c r="AR218" s="196"/>
      <c r="AS218" s="196"/>
      <c r="AT218" s="196"/>
      <c r="AU218" s="196"/>
      <c r="AV218" s="196"/>
      <c r="AW218" s="196"/>
      <c r="AX218" s="216"/>
      <c r="AY218" t="str">
        <f t="shared" si="145"/>
        <v/>
      </c>
      <c r="CA218" s="23"/>
      <c r="CB218" s="23" t="str">
        <f t="shared" si="173"/>
        <v/>
      </c>
      <c r="CC218" s="23" t="str">
        <f t="shared" si="174"/>
        <v/>
      </c>
      <c r="CD218" s="23" t="str">
        <f t="shared" si="175"/>
        <v/>
      </c>
      <c r="CE218" s="23" t="str">
        <f t="shared" si="176"/>
        <v/>
      </c>
      <c r="CF218" s="23" t="str">
        <f t="shared" si="177"/>
        <v/>
      </c>
      <c r="CG218" s="23" t="str">
        <f t="shared" si="178"/>
        <v/>
      </c>
      <c r="CH218" s="23" t="str">
        <f t="shared" si="179"/>
        <v/>
      </c>
      <c r="CO218" s="24"/>
      <c r="CP218" s="24">
        <f t="shared" ref="CP218:CQ226" si="189">IF(AND($D218&gt;0,AR218=""),1,IF(AR218&gt;$D218,1,0))</f>
        <v>0</v>
      </c>
      <c r="CQ218" s="24">
        <f t="shared" si="189"/>
        <v>0</v>
      </c>
      <c r="CR218" s="24">
        <f t="shared" si="188"/>
        <v>0</v>
      </c>
      <c r="CS218" s="24">
        <f t="shared" ref="CS218:CS226" si="190">IF(AND($D218&gt;0,AU218=""),1,IF(AU218&gt;$D218,1,0))</f>
        <v>0</v>
      </c>
      <c r="CT218" s="24">
        <f>IF(AND($D218&gt;0,AV218=""),1,IF(AV218&gt;$D218,1,0))</f>
        <v>0</v>
      </c>
      <c r="CU218" s="24">
        <f t="shared" ref="CU218:CV226" si="191">IF(AND($D218&gt;0,AW218=""),1,IF(AW218&gt;$D218,1,0))</f>
        <v>0</v>
      </c>
      <c r="CV218" s="24">
        <f t="shared" si="191"/>
        <v>0</v>
      </c>
    </row>
    <row r="219" spans="1:100" ht="22.5" x14ac:dyDescent="0.25">
      <c r="A219" s="1401"/>
      <c r="B219" s="1324"/>
      <c r="C219" s="386" t="s">
        <v>243</v>
      </c>
      <c r="D219" s="352">
        <f t="shared" si="183"/>
        <v>0</v>
      </c>
      <c r="E219" s="353">
        <f t="shared" si="187"/>
        <v>0</v>
      </c>
      <c r="F219" s="387">
        <f t="shared" si="187"/>
        <v>0</v>
      </c>
      <c r="G219" s="593"/>
      <c r="H219" s="591"/>
      <c r="I219" s="593"/>
      <c r="J219" s="591"/>
      <c r="K219" s="593"/>
      <c r="L219" s="591"/>
      <c r="M219" s="593"/>
      <c r="N219" s="591"/>
      <c r="O219" s="593"/>
      <c r="P219" s="591"/>
      <c r="Q219" s="593"/>
      <c r="R219" s="591"/>
      <c r="S219" s="593"/>
      <c r="T219" s="591"/>
      <c r="U219" s="593"/>
      <c r="V219" s="591"/>
      <c r="W219" s="593"/>
      <c r="X219" s="591"/>
      <c r="Y219" s="57"/>
      <c r="Z219" s="31"/>
      <c r="AA219" s="57"/>
      <c r="AB219" s="31"/>
      <c r="AC219" s="57"/>
      <c r="AD219" s="30"/>
      <c r="AE219" s="29"/>
      <c r="AF219" s="30"/>
      <c r="AG219" s="29"/>
      <c r="AH219" s="30"/>
      <c r="AI219" s="29"/>
      <c r="AJ219" s="30"/>
      <c r="AK219" s="29"/>
      <c r="AL219" s="30"/>
      <c r="AM219" s="29"/>
      <c r="AN219" s="30"/>
      <c r="AO219" s="29"/>
      <c r="AP219" s="30"/>
      <c r="AQ219" s="33"/>
      <c r="AR219" s="34"/>
      <c r="AS219" s="34"/>
      <c r="AT219" s="34"/>
      <c r="AU219" s="34"/>
      <c r="AV219" s="34"/>
      <c r="AW219" s="34"/>
      <c r="AX219" s="30"/>
      <c r="AY219" t="str">
        <f t="shared" si="145"/>
        <v/>
      </c>
      <c r="CA219" s="23"/>
      <c r="CB219" s="23" t="str">
        <f t="shared" si="173"/>
        <v/>
      </c>
      <c r="CC219" s="23" t="str">
        <f t="shared" si="174"/>
        <v/>
      </c>
      <c r="CD219" s="23" t="str">
        <f t="shared" si="175"/>
        <v/>
      </c>
      <c r="CE219" s="23" t="str">
        <f t="shared" si="176"/>
        <v/>
      </c>
      <c r="CF219" s="23" t="str">
        <f t="shared" si="177"/>
        <v/>
      </c>
      <c r="CG219" s="23" t="str">
        <f t="shared" si="178"/>
        <v/>
      </c>
      <c r="CH219" s="23" t="str">
        <f t="shared" si="179"/>
        <v/>
      </c>
      <c r="CO219" s="24"/>
      <c r="CP219" s="24">
        <f t="shared" si="189"/>
        <v>0</v>
      </c>
      <c r="CQ219" s="24">
        <f t="shared" si="189"/>
        <v>0</v>
      </c>
      <c r="CR219" s="24">
        <f t="shared" si="188"/>
        <v>0</v>
      </c>
      <c r="CS219" s="24">
        <f t="shared" si="190"/>
        <v>0</v>
      </c>
      <c r="CT219" s="24">
        <f>IF(AND($D219&gt;0,AV219=""),1,IF(AV219&gt;$D219,1,0))</f>
        <v>0</v>
      </c>
      <c r="CU219" s="24">
        <f t="shared" si="191"/>
        <v>0</v>
      </c>
      <c r="CV219" s="24">
        <f t="shared" si="191"/>
        <v>0</v>
      </c>
    </row>
    <row r="220" spans="1:100" ht="35.25" customHeight="1" x14ac:dyDescent="0.25">
      <c r="A220" s="1400" t="s">
        <v>244</v>
      </c>
      <c r="B220" s="1322" t="s">
        <v>245</v>
      </c>
      <c r="C220" s="711" t="s">
        <v>246</v>
      </c>
      <c r="D220" s="287">
        <f t="shared" si="183"/>
        <v>0</v>
      </c>
      <c r="E220" s="343">
        <f>SUM(AC220+AE220+AG220+AI220+AK220+AM220+AO220)</f>
        <v>0</v>
      </c>
      <c r="F220" s="289">
        <f>SUM(AD220+AF220+AH220+AJ220+AL220+AN220+AP220)</f>
        <v>0</v>
      </c>
      <c r="G220" s="598"/>
      <c r="H220" s="566"/>
      <c r="I220" s="598"/>
      <c r="J220" s="566"/>
      <c r="K220" s="598"/>
      <c r="L220" s="566"/>
      <c r="M220" s="598"/>
      <c r="N220" s="566"/>
      <c r="O220" s="598"/>
      <c r="P220" s="566"/>
      <c r="Q220" s="598"/>
      <c r="R220" s="566"/>
      <c r="S220" s="598"/>
      <c r="T220" s="566"/>
      <c r="U220" s="598"/>
      <c r="V220" s="566"/>
      <c r="W220" s="598"/>
      <c r="X220" s="566"/>
      <c r="Y220" s="655"/>
      <c r="Z220" s="269"/>
      <c r="AA220" s="655"/>
      <c r="AB220" s="269"/>
      <c r="AC220" s="647"/>
      <c r="AD220" s="660"/>
      <c r="AE220" s="689"/>
      <c r="AF220" s="660"/>
      <c r="AG220" s="689"/>
      <c r="AH220" s="660"/>
      <c r="AI220" s="689"/>
      <c r="AJ220" s="660"/>
      <c r="AK220" s="689"/>
      <c r="AL220" s="660"/>
      <c r="AM220" s="689"/>
      <c r="AN220" s="660"/>
      <c r="AO220" s="689"/>
      <c r="AP220" s="1168"/>
      <c r="AQ220" s="691"/>
      <c r="AR220" s="52"/>
      <c r="AS220" s="52"/>
      <c r="AT220" s="52"/>
      <c r="AU220" s="52"/>
      <c r="AV220" s="379"/>
      <c r="AW220" s="52"/>
      <c r="AX220" s="660"/>
      <c r="AY220" t="str">
        <f t="shared" si="145"/>
        <v/>
      </c>
      <c r="CA220" s="23"/>
      <c r="CB220" s="23" t="str">
        <f t="shared" si="173"/>
        <v/>
      </c>
      <c r="CC220" s="23" t="str">
        <f t="shared" si="174"/>
        <v/>
      </c>
      <c r="CD220" s="23" t="str">
        <f t="shared" si="175"/>
        <v/>
      </c>
      <c r="CE220" s="23" t="str">
        <f t="shared" si="176"/>
        <v/>
      </c>
      <c r="CF220" s="374"/>
      <c r="CG220" s="23" t="str">
        <f t="shared" si="178"/>
        <v/>
      </c>
      <c r="CH220" s="23" t="str">
        <f t="shared" si="179"/>
        <v/>
      </c>
      <c r="CO220" s="24"/>
      <c r="CP220" s="24">
        <f t="shared" si="189"/>
        <v>0</v>
      </c>
      <c r="CQ220" s="24">
        <f t="shared" si="189"/>
        <v>0</v>
      </c>
      <c r="CR220" s="24">
        <f t="shared" si="188"/>
        <v>0</v>
      </c>
      <c r="CS220" s="24">
        <f t="shared" si="190"/>
        <v>0</v>
      </c>
      <c r="CT220" s="374"/>
      <c r="CU220" s="24">
        <f t="shared" si="191"/>
        <v>0</v>
      </c>
      <c r="CV220" s="24">
        <f t="shared" si="191"/>
        <v>0</v>
      </c>
    </row>
    <row r="221" spans="1:100" ht="28.5" customHeight="1" x14ac:dyDescent="0.25">
      <c r="A221" s="1401"/>
      <c r="B221" s="1324"/>
      <c r="C221" s="389" t="s">
        <v>247</v>
      </c>
      <c r="D221" s="352">
        <f t="shared" si="183"/>
        <v>0</v>
      </c>
      <c r="E221" s="353">
        <f>SUM(AC221+AE221+AG221+AI221+AK221+AM221+AO221)</f>
        <v>0</v>
      </c>
      <c r="F221" s="387">
        <f>SUM(AD221+AF221+AH221+AJ221+AL221+AN221+AP221)</f>
        <v>0</v>
      </c>
      <c r="G221" s="321"/>
      <c r="H221" s="320"/>
      <c r="I221" s="321"/>
      <c r="J221" s="320"/>
      <c r="K221" s="321"/>
      <c r="L221" s="320"/>
      <c r="M221" s="321"/>
      <c r="N221" s="320"/>
      <c r="O221" s="321"/>
      <c r="P221" s="320"/>
      <c r="Q221" s="321"/>
      <c r="R221" s="320"/>
      <c r="S221" s="321"/>
      <c r="T221" s="320"/>
      <c r="U221" s="321"/>
      <c r="V221" s="320"/>
      <c r="W221" s="321"/>
      <c r="X221" s="320"/>
      <c r="Y221" s="321"/>
      <c r="Z221" s="320"/>
      <c r="AA221" s="321"/>
      <c r="AB221" s="320"/>
      <c r="AC221" s="57"/>
      <c r="AD221" s="30"/>
      <c r="AE221" s="29"/>
      <c r="AF221" s="30"/>
      <c r="AG221" s="29"/>
      <c r="AH221" s="30"/>
      <c r="AI221" s="29"/>
      <c r="AJ221" s="30"/>
      <c r="AK221" s="29"/>
      <c r="AL221" s="30"/>
      <c r="AM221" s="29"/>
      <c r="AN221" s="30"/>
      <c r="AO221" s="29"/>
      <c r="AP221" s="58"/>
      <c r="AQ221" s="33"/>
      <c r="AR221" s="34"/>
      <c r="AS221" s="34"/>
      <c r="AT221" s="34"/>
      <c r="AU221" s="34"/>
      <c r="AV221" s="322"/>
      <c r="AW221" s="34"/>
      <c r="AX221" s="30"/>
      <c r="AY221" t="str">
        <f t="shared" si="145"/>
        <v/>
      </c>
      <c r="CA221" s="23"/>
      <c r="CB221" s="23" t="str">
        <f t="shared" si="173"/>
        <v/>
      </c>
      <c r="CC221" s="23" t="str">
        <f t="shared" si="174"/>
        <v/>
      </c>
      <c r="CD221" s="23" t="str">
        <f t="shared" si="175"/>
        <v/>
      </c>
      <c r="CE221" s="23" t="str">
        <f t="shared" si="176"/>
        <v/>
      </c>
      <c r="CF221" s="374"/>
      <c r="CG221" s="23" t="str">
        <f t="shared" si="178"/>
        <v/>
      </c>
      <c r="CH221" s="23" t="str">
        <f t="shared" si="179"/>
        <v/>
      </c>
      <c r="CO221" s="24"/>
      <c r="CP221" s="24">
        <f t="shared" si="189"/>
        <v>0</v>
      </c>
      <c r="CQ221" s="24">
        <f t="shared" si="189"/>
        <v>0</v>
      </c>
      <c r="CR221" s="24">
        <f t="shared" si="188"/>
        <v>0</v>
      </c>
      <c r="CS221" s="24">
        <f t="shared" si="190"/>
        <v>0</v>
      </c>
      <c r="CT221" s="374"/>
      <c r="CU221" s="24">
        <f t="shared" si="191"/>
        <v>0</v>
      </c>
      <c r="CV221" s="24">
        <f t="shared" si="191"/>
        <v>0</v>
      </c>
    </row>
    <row r="222" spans="1:100" ht="15" customHeight="1" x14ac:dyDescent="0.25">
      <c r="A222" s="1402" t="s">
        <v>248</v>
      </c>
      <c r="B222" s="1403" t="s">
        <v>249</v>
      </c>
      <c r="C222" s="711" t="s">
        <v>228</v>
      </c>
      <c r="D222" s="701">
        <f t="shared" si="183"/>
        <v>0</v>
      </c>
      <c r="E222" s="712">
        <f t="shared" ref="E222:F226" si="192">SUM(AA222+AC222+AE222+AG222+AI222+AK222+AM222+AO222)</f>
        <v>0</v>
      </c>
      <c r="F222" s="682">
        <f t="shared" si="192"/>
        <v>0</v>
      </c>
      <c r="G222" s="702"/>
      <c r="H222" s="566"/>
      <c r="I222" s="598"/>
      <c r="J222" s="566"/>
      <c r="K222" s="598"/>
      <c r="L222" s="566"/>
      <c r="M222" s="598"/>
      <c r="N222" s="566"/>
      <c r="O222" s="598"/>
      <c r="P222" s="566"/>
      <c r="Q222" s="598"/>
      <c r="R222" s="566"/>
      <c r="S222" s="598"/>
      <c r="T222" s="566"/>
      <c r="U222" s="598"/>
      <c r="V222" s="566"/>
      <c r="W222" s="598"/>
      <c r="X222" s="566"/>
      <c r="Y222" s="598"/>
      <c r="Z222" s="269"/>
      <c r="AA222" s="647"/>
      <c r="AB222" s="47"/>
      <c r="AC222" s="647"/>
      <c r="AD222" s="660"/>
      <c r="AE222" s="647"/>
      <c r="AF222" s="660"/>
      <c r="AG222" s="647"/>
      <c r="AH222" s="660"/>
      <c r="AI222" s="647"/>
      <c r="AJ222" s="660"/>
      <c r="AK222" s="647"/>
      <c r="AL222" s="660"/>
      <c r="AM222" s="647"/>
      <c r="AN222" s="660"/>
      <c r="AO222" s="689"/>
      <c r="AP222" s="1168"/>
      <c r="AQ222" s="691"/>
      <c r="AR222" s="52"/>
      <c r="AS222" s="52"/>
      <c r="AT222" s="52"/>
      <c r="AU222" s="52"/>
      <c r="AV222" s="52"/>
      <c r="AW222" s="52"/>
      <c r="AX222" s="660"/>
      <c r="AY222" t="str">
        <f t="shared" si="145"/>
        <v/>
      </c>
      <c r="CA222" s="23"/>
      <c r="CB222" s="23" t="str">
        <f t="shared" si="173"/>
        <v/>
      </c>
      <c r="CC222" s="23" t="str">
        <f t="shared" si="174"/>
        <v/>
      </c>
      <c r="CD222" s="23" t="str">
        <f t="shared" si="175"/>
        <v/>
      </c>
      <c r="CE222" s="23" t="str">
        <f t="shared" si="176"/>
        <v/>
      </c>
      <c r="CF222" s="23" t="str">
        <f t="shared" si="177"/>
        <v/>
      </c>
      <c r="CG222" s="23" t="str">
        <f t="shared" si="178"/>
        <v/>
      </c>
      <c r="CH222" s="23" t="str">
        <f t="shared" si="179"/>
        <v/>
      </c>
      <c r="CO222" s="24"/>
      <c r="CP222" s="24">
        <f t="shared" si="189"/>
        <v>0</v>
      </c>
      <c r="CQ222" s="24">
        <f t="shared" si="189"/>
        <v>0</v>
      </c>
      <c r="CR222" s="24">
        <f t="shared" si="188"/>
        <v>0</v>
      </c>
      <c r="CS222" s="24">
        <f t="shared" si="190"/>
        <v>0</v>
      </c>
      <c r="CT222" s="24">
        <f>IF(AND($D222&gt;0,AV222=""),1,IF(AV222&gt;$D222,1,0))</f>
        <v>0</v>
      </c>
      <c r="CU222" s="24">
        <f t="shared" si="191"/>
        <v>0</v>
      </c>
      <c r="CV222" s="24">
        <f t="shared" si="191"/>
        <v>0</v>
      </c>
    </row>
    <row r="223" spans="1:100" ht="15" customHeight="1" x14ac:dyDescent="0.25">
      <c r="A223" s="1400"/>
      <c r="B223" s="1404"/>
      <c r="C223" s="391" t="s">
        <v>250</v>
      </c>
      <c r="D223" s="392">
        <f t="shared" si="183"/>
        <v>0</v>
      </c>
      <c r="E223" s="393">
        <f t="shared" si="192"/>
        <v>0</v>
      </c>
      <c r="F223" s="387">
        <f t="shared" si="192"/>
        <v>0</v>
      </c>
      <c r="G223" s="281"/>
      <c r="H223" s="394"/>
      <c r="I223" s="280"/>
      <c r="J223" s="394"/>
      <c r="K223" s="280"/>
      <c r="L223" s="394"/>
      <c r="M223" s="280"/>
      <c r="N223" s="394"/>
      <c r="O223" s="280"/>
      <c r="P223" s="394"/>
      <c r="Q223" s="280"/>
      <c r="R223" s="394"/>
      <c r="S223" s="280"/>
      <c r="T223" s="394"/>
      <c r="U223" s="280"/>
      <c r="V223" s="394"/>
      <c r="W223" s="280"/>
      <c r="X223" s="394"/>
      <c r="Y223" s="280"/>
      <c r="Z223" s="394"/>
      <c r="AA223" s="57"/>
      <c r="AB223" s="31"/>
      <c r="AC223" s="57"/>
      <c r="AD223" s="30"/>
      <c r="AE223" s="57"/>
      <c r="AF223" s="30"/>
      <c r="AG223" s="57"/>
      <c r="AH223" s="30"/>
      <c r="AI223" s="57"/>
      <c r="AJ223" s="30"/>
      <c r="AK223" s="57"/>
      <c r="AL223" s="30"/>
      <c r="AM223" s="57"/>
      <c r="AN223" s="30"/>
      <c r="AO223" s="29"/>
      <c r="AP223" s="58"/>
      <c r="AQ223" s="33"/>
      <c r="AR223" s="34"/>
      <c r="AS223" s="34"/>
      <c r="AT223" s="34"/>
      <c r="AU223" s="34"/>
      <c r="AV223" s="322"/>
      <c r="AW223" s="34"/>
      <c r="AX223" s="30"/>
      <c r="AY223" t="str">
        <f t="shared" si="145"/>
        <v/>
      </c>
      <c r="CA223" s="23"/>
      <c r="CB223" s="23" t="str">
        <f t="shared" si="173"/>
        <v/>
      </c>
      <c r="CC223" s="23" t="str">
        <f t="shared" si="174"/>
        <v/>
      </c>
      <c r="CD223" s="23" t="str">
        <f t="shared" si="175"/>
        <v/>
      </c>
      <c r="CE223" s="23" t="str">
        <f t="shared" si="176"/>
        <v/>
      </c>
      <c r="CF223" s="374"/>
      <c r="CG223" s="23" t="str">
        <f t="shared" si="178"/>
        <v/>
      </c>
      <c r="CH223" s="23" t="str">
        <f t="shared" si="179"/>
        <v/>
      </c>
      <c r="CO223" s="24"/>
      <c r="CP223" s="24">
        <f t="shared" si="189"/>
        <v>0</v>
      </c>
      <c r="CQ223" s="24">
        <f t="shared" si="189"/>
        <v>0</v>
      </c>
      <c r="CR223" s="24">
        <f t="shared" si="188"/>
        <v>0</v>
      </c>
      <c r="CS223" s="24">
        <f t="shared" si="190"/>
        <v>0</v>
      </c>
      <c r="CT223" s="374"/>
      <c r="CU223" s="24">
        <f t="shared" si="191"/>
        <v>0</v>
      </c>
      <c r="CV223" s="24">
        <f t="shared" si="191"/>
        <v>0</v>
      </c>
    </row>
    <row r="224" spans="1:100" ht="15" customHeight="1" x14ac:dyDescent="0.25">
      <c r="A224" s="1400"/>
      <c r="B224" s="1322" t="s">
        <v>251</v>
      </c>
      <c r="C224" s="711" t="s">
        <v>228</v>
      </c>
      <c r="D224" s="701">
        <f t="shared" si="183"/>
        <v>0</v>
      </c>
      <c r="E224" s="343">
        <f t="shared" si="192"/>
        <v>0</v>
      </c>
      <c r="F224" s="289">
        <f t="shared" si="192"/>
        <v>0</v>
      </c>
      <c r="G224" s="702"/>
      <c r="H224" s="269"/>
      <c r="I224" s="655"/>
      <c r="J224" s="269"/>
      <c r="K224" s="655"/>
      <c r="L224" s="269"/>
      <c r="M224" s="655"/>
      <c r="N224" s="269"/>
      <c r="O224" s="655"/>
      <c r="P224" s="269"/>
      <c r="Q224" s="655"/>
      <c r="R224" s="269"/>
      <c r="S224" s="655"/>
      <c r="T224" s="269"/>
      <c r="U224" s="655"/>
      <c r="V224" s="269"/>
      <c r="W224" s="655"/>
      <c r="X224" s="269"/>
      <c r="Y224" s="655"/>
      <c r="Z224" s="269"/>
      <c r="AA224" s="187"/>
      <c r="AB224" s="19"/>
      <c r="AC224" s="647"/>
      <c r="AD224" s="660"/>
      <c r="AE224" s="647"/>
      <c r="AF224" s="660"/>
      <c r="AG224" s="647"/>
      <c r="AH224" s="660"/>
      <c r="AI224" s="647"/>
      <c r="AJ224" s="660"/>
      <c r="AK224" s="647"/>
      <c r="AL224" s="660"/>
      <c r="AM224" s="647"/>
      <c r="AN224" s="660"/>
      <c r="AO224" s="689"/>
      <c r="AP224" s="660"/>
      <c r="AQ224" s="691"/>
      <c r="AR224" s="52"/>
      <c r="AS224" s="52"/>
      <c r="AT224" s="52"/>
      <c r="AU224" s="52"/>
      <c r="AV224" s="52"/>
      <c r="AW224" s="52"/>
      <c r="AX224" s="660"/>
      <c r="AY224" t="str">
        <f t="shared" si="145"/>
        <v/>
      </c>
      <c r="CA224" s="23"/>
      <c r="CB224" s="23" t="str">
        <f t="shared" si="173"/>
        <v/>
      </c>
      <c r="CC224" s="23" t="str">
        <f t="shared" si="174"/>
        <v/>
      </c>
      <c r="CD224" s="23" t="str">
        <f t="shared" si="175"/>
        <v/>
      </c>
      <c r="CE224" s="23" t="str">
        <f t="shared" si="176"/>
        <v/>
      </c>
      <c r="CF224" s="23" t="str">
        <f t="shared" si="177"/>
        <v/>
      </c>
      <c r="CG224" s="23" t="str">
        <f t="shared" si="178"/>
        <v/>
      </c>
      <c r="CH224" s="23" t="str">
        <f t="shared" si="179"/>
        <v/>
      </c>
      <c r="CO224" s="24"/>
      <c r="CP224" s="24">
        <f t="shared" si="189"/>
        <v>0</v>
      </c>
      <c r="CQ224" s="24">
        <f t="shared" si="189"/>
        <v>0</v>
      </c>
      <c r="CR224" s="24">
        <f t="shared" si="188"/>
        <v>0</v>
      </c>
      <c r="CS224" s="24">
        <f t="shared" si="190"/>
        <v>0</v>
      </c>
      <c r="CT224" s="24">
        <f>IF(AND($D224&gt;0,AV224=""),1,IF(AV224&gt;$D224,1,0))</f>
        <v>0</v>
      </c>
      <c r="CU224" s="24">
        <f t="shared" si="191"/>
        <v>0</v>
      </c>
      <c r="CV224" s="24">
        <f t="shared" si="191"/>
        <v>0</v>
      </c>
    </row>
    <row r="225" spans="1:100" ht="15" customHeight="1" x14ac:dyDescent="0.25">
      <c r="A225" s="1400"/>
      <c r="B225" s="1323"/>
      <c r="C225" s="395" t="s">
        <v>232</v>
      </c>
      <c r="D225" s="287">
        <f t="shared" si="183"/>
        <v>0</v>
      </c>
      <c r="E225" s="343">
        <f t="shared" si="192"/>
        <v>0</v>
      </c>
      <c r="F225" s="294">
        <f t="shared" si="192"/>
        <v>0</v>
      </c>
      <c r="G225" s="590"/>
      <c r="H225" s="591"/>
      <c r="I225" s="593"/>
      <c r="J225" s="591"/>
      <c r="K225" s="593"/>
      <c r="L225" s="591"/>
      <c r="M225" s="593"/>
      <c r="N225" s="591"/>
      <c r="O225" s="593"/>
      <c r="P225" s="591"/>
      <c r="Q225" s="593"/>
      <c r="R225" s="591"/>
      <c r="S225" s="593"/>
      <c r="T225" s="591"/>
      <c r="U225" s="593"/>
      <c r="V225" s="591"/>
      <c r="W225" s="593"/>
      <c r="X225" s="591"/>
      <c r="Y225" s="593"/>
      <c r="Z225" s="591"/>
      <c r="AA225" s="193"/>
      <c r="AB225" s="191"/>
      <c r="AC225" s="193"/>
      <c r="AD225" s="216"/>
      <c r="AE225" s="193"/>
      <c r="AF225" s="216"/>
      <c r="AG225" s="193"/>
      <c r="AH225" s="216"/>
      <c r="AI225" s="193"/>
      <c r="AJ225" s="216"/>
      <c r="AK225" s="193"/>
      <c r="AL225" s="216"/>
      <c r="AM225" s="193"/>
      <c r="AN225" s="216"/>
      <c r="AO225" s="190"/>
      <c r="AP225" s="216"/>
      <c r="AQ225" s="195"/>
      <c r="AR225" s="196"/>
      <c r="AS225" s="196"/>
      <c r="AT225" s="196"/>
      <c r="AU225" s="196"/>
      <c r="AV225" s="616"/>
      <c r="AW225" s="196"/>
      <c r="AX225" s="216"/>
      <c r="AY225" t="str">
        <f t="shared" si="145"/>
        <v/>
      </c>
      <c r="CA225" s="23"/>
      <c r="CB225" s="23" t="str">
        <f t="shared" si="173"/>
        <v/>
      </c>
      <c r="CC225" s="23" t="str">
        <f t="shared" si="174"/>
        <v/>
      </c>
      <c r="CD225" s="23" t="str">
        <f t="shared" si="175"/>
        <v/>
      </c>
      <c r="CE225" s="23" t="str">
        <f t="shared" si="176"/>
        <v/>
      </c>
      <c r="CF225" s="374"/>
      <c r="CG225" s="23" t="str">
        <f t="shared" si="178"/>
        <v/>
      </c>
      <c r="CH225" s="23" t="str">
        <f t="shared" si="179"/>
        <v/>
      </c>
      <c r="CO225" s="24"/>
      <c r="CP225" s="24">
        <f t="shared" si="189"/>
        <v>0</v>
      </c>
      <c r="CQ225" s="24">
        <f t="shared" si="189"/>
        <v>0</v>
      </c>
      <c r="CR225" s="24">
        <f t="shared" si="188"/>
        <v>0</v>
      </c>
      <c r="CS225" s="24">
        <f t="shared" si="190"/>
        <v>0</v>
      </c>
      <c r="CT225" s="374"/>
      <c r="CU225" s="24">
        <f t="shared" si="191"/>
        <v>0</v>
      </c>
      <c r="CV225" s="24">
        <f t="shared" si="191"/>
        <v>0</v>
      </c>
    </row>
    <row r="226" spans="1:100" ht="15" customHeight="1" x14ac:dyDescent="0.25">
      <c r="A226" s="1401"/>
      <c r="B226" s="1324"/>
      <c r="C226" s="389" t="s">
        <v>252</v>
      </c>
      <c r="D226" s="316">
        <f t="shared" si="183"/>
        <v>0</v>
      </c>
      <c r="E226" s="396">
        <f t="shared" si="192"/>
        <v>0</v>
      </c>
      <c r="F226" s="387">
        <f t="shared" si="192"/>
        <v>0</v>
      </c>
      <c r="G226" s="397"/>
      <c r="H226" s="320"/>
      <c r="I226" s="321"/>
      <c r="J226" s="320"/>
      <c r="K226" s="321"/>
      <c r="L226" s="320"/>
      <c r="M226" s="321"/>
      <c r="N226" s="320"/>
      <c r="O226" s="321"/>
      <c r="P226" s="320"/>
      <c r="Q226" s="321"/>
      <c r="R226" s="320"/>
      <c r="S226" s="321"/>
      <c r="T226" s="320"/>
      <c r="U226" s="321"/>
      <c r="V226" s="320"/>
      <c r="W226" s="321"/>
      <c r="X226" s="320"/>
      <c r="Y226" s="321"/>
      <c r="Z226" s="320"/>
      <c r="AA226" s="57"/>
      <c r="AB226" s="31"/>
      <c r="AC226" s="57"/>
      <c r="AD226" s="30"/>
      <c r="AE226" s="57"/>
      <c r="AF226" s="30"/>
      <c r="AG226" s="57"/>
      <c r="AH226" s="30"/>
      <c r="AI226" s="57"/>
      <c r="AJ226" s="30"/>
      <c r="AK226" s="57"/>
      <c r="AL226" s="30"/>
      <c r="AM226" s="57"/>
      <c r="AN226" s="30"/>
      <c r="AO226" s="29"/>
      <c r="AP226" s="30"/>
      <c r="AQ226" s="33"/>
      <c r="AR226" s="34"/>
      <c r="AS226" s="34"/>
      <c r="AT226" s="34"/>
      <c r="AU226" s="34"/>
      <c r="AV226" s="322"/>
      <c r="AW226" s="34"/>
      <c r="AX226" s="30"/>
      <c r="AY226" t="str">
        <f t="shared" si="145"/>
        <v/>
      </c>
      <c r="CA226" s="23"/>
      <c r="CB226" s="23" t="str">
        <f t="shared" si="173"/>
        <v/>
      </c>
      <c r="CC226" s="23" t="str">
        <f t="shared" si="174"/>
        <v/>
      </c>
      <c r="CD226" s="23" t="str">
        <f t="shared" si="175"/>
        <v/>
      </c>
      <c r="CE226" s="23" t="str">
        <f t="shared" si="176"/>
        <v/>
      </c>
      <c r="CF226" s="374"/>
      <c r="CG226" s="23" t="str">
        <f t="shared" si="178"/>
        <v/>
      </c>
      <c r="CH226" s="23" t="str">
        <f t="shared" si="179"/>
        <v/>
      </c>
      <c r="CO226" s="24"/>
      <c r="CP226" s="24">
        <f t="shared" si="189"/>
        <v>0</v>
      </c>
      <c r="CQ226" s="24">
        <f t="shared" si="189"/>
        <v>0</v>
      </c>
      <c r="CR226" s="24">
        <f t="shared" si="188"/>
        <v>0</v>
      </c>
      <c r="CS226" s="24">
        <f t="shared" si="190"/>
        <v>0</v>
      </c>
      <c r="CT226" s="374"/>
      <c r="CU226" s="24">
        <f t="shared" si="191"/>
        <v>0</v>
      </c>
      <c r="CV226" s="24">
        <f t="shared" si="191"/>
        <v>0</v>
      </c>
    </row>
    <row r="227" spans="1:100" ht="18" customHeight="1" x14ac:dyDescent="0.25">
      <c r="A227" s="35" t="s">
        <v>253</v>
      </c>
      <c r="B227" s="261"/>
      <c r="C227" s="261"/>
      <c r="D227" s="26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52"/>
      <c r="P227" s="252"/>
      <c r="Q227" s="252"/>
      <c r="R227" s="252"/>
      <c r="S227" s="252"/>
      <c r="T227" s="252"/>
      <c r="U227" s="252"/>
      <c r="V227" s="252"/>
      <c r="W227" s="252"/>
      <c r="X227" s="252"/>
      <c r="Y227" s="10"/>
      <c r="Z227" s="10"/>
      <c r="AA227" s="10"/>
      <c r="AB227" s="10"/>
      <c r="AC227" s="10"/>
      <c r="AD227" s="10"/>
      <c r="AE227" s="10"/>
      <c r="AF227" s="10"/>
      <c r="AG227" s="10"/>
      <c r="AY227" t="str">
        <f t="shared" ref="AY227:AY246" si="193">CA227&amp;CB227&amp;CC227&amp;CD227&amp;CE227&amp;CF227&amp;CH227</f>
        <v/>
      </c>
    </row>
    <row r="228" spans="1:100" ht="15" customHeight="1" x14ac:dyDescent="0.25">
      <c r="A228" s="1286" t="s">
        <v>254</v>
      </c>
      <c r="B228" s="1287"/>
      <c r="C228" s="1288"/>
      <c r="D228" s="1359" t="s">
        <v>4</v>
      </c>
      <c r="E228" s="1360"/>
      <c r="F228" s="1306"/>
      <c r="G228" s="1682" t="s">
        <v>5</v>
      </c>
      <c r="H228" s="1301"/>
      <c r="I228" s="1301"/>
      <c r="J228" s="1301"/>
      <c r="K228" s="1301"/>
      <c r="L228" s="1301"/>
      <c r="M228" s="1301"/>
      <c r="N228" s="1301"/>
      <c r="O228" s="1301"/>
      <c r="P228" s="1301"/>
      <c r="Q228" s="1301"/>
      <c r="R228" s="1301"/>
      <c r="S228" s="1301"/>
      <c r="T228" s="1301"/>
      <c r="U228" s="1301"/>
      <c r="V228" s="1301"/>
      <c r="W228" s="1301"/>
      <c r="X228" s="1301"/>
      <c r="Y228" s="1301"/>
      <c r="Z228" s="1301"/>
      <c r="AA228" s="1301"/>
      <c r="AB228" s="1693"/>
      <c r="AC228" s="1392" t="s">
        <v>9</v>
      </c>
      <c r="AD228" s="1397" t="s">
        <v>96</v>
      </c>
      <c r="AE228" s="1397" t="s">
        <v>255</v>
      </c>
      <c r="AF228" s="1397" t="s">
        <v>256</v>
      </c>
      <c r="AG228" s="1389" t="s">
        <v>257</v>
      </c>
      <c r="AH228" s="1392" t="s">
        <v>258</v>
      </c>
      <c r="AI228" s="1336" t="s">
        <v>259</v>
      </c>
    </row>
    <row r="229" spans="1:100" ht="15" customHeight="1" x14ac:dyDescent="0.25">
      <c r="A229" s="1289"/>
      <c r="B229" s="1290"/>
      <c r="C229" s="1291"/>
      <c r="D229" s="1395"/>
      <c r="E229" s="1396"/>
      <c r="F229" s="1307"/>
      <c r="G229" s="1714" t="s">
        <v>14</v>
      </c>
      <c r="H229" s="1310"/>
      <c r="I229" s="1682" t="s">
        <v>15</v>
      </c>
      <c r="J229" s="1268"/>
      <c r="K229" s="1301" t="s">
        <v>16</v>
      </c>
      <c r="L229" s="1268"/>
      <c r="M229" s="1682" t="s">
        <v>17</v>
      </c>
      <c r="N229" s="1268"/>
      <c r="O229" s="1682" t="s">
        <v>18</v>
      </c>
      <c r="P229" s="1268"/>
      <c r="Q229" s="1682" t="s">
        <v>19</v>
      </c>
      <c r="R229" s="1268"/>
      <c r="S229" s="1682" t="s">
        <v>20</v>
      </c>
      <c r="T229" s="1268"/>
      <c r="U229" s="1682" t="s">
        <v>21</v>
      </c>
      <c r="V229" s="1268"/>
      <c r="W229" s="1682" t="s">
        <v>22</v>
      </c>
      <c r="X229" s="1268"/>
      <c r="Y229" s="1682" t="s">
        <v>23</v>
      </c>
      <c r="Z229" s="1285"/>
      <c r="AA229" s="1682" t="s">
        <v>24</v>
      </c>
      <c r="AB229" s="1285"/>
      <c r="AC229" s="1393"/>
      <c r="AD229" s="1398"/>
      <c r="AE229" s="1398"/>
      <c r="AF229" s="1398"/>
      <c r="AG229" s="1390"/>
      <c r="AH229" s="1393"/>
      <c r="AI229" s="1337"/>
    </row>
    <row r="230" spans="1:100" ht="15" customHeight="1" x14ac:dyDescent="0.25">
      <c r="A230" s="1292"/>
      <c r="B230" s="1293"/>
      <c r="C230" s="1294"/>
      <c r="D230" s="1195" t="s">
        <v>32</v>
      </c>
      <c r="E230" s="1175" t="s">
        <v>33</v>
      </c>
      <c r="F230" s="12" t="s">
        <v>34</v>
      </c>
      <c r="G230" s="1172" t="s">
        <v>33</v>
      </c>
      <c r="H230" s="12" t="s">
        <v>34</v>
      </c>
      <c r="I230" s="1172" t="s">
        <v>33</v>
      </c>
      <c r="J230" s="12" t="s">
        <v>34</v>
      </c>
      <c r="K230" s="1176" t="s">
        <v>33</v>
      </c>
      <c r="L230" s="12" t="s">
        <v>34</v>
      </c>
      <c r="M230" s="1176" t="s">
        <v>33</v>
      </c>
      <c r="N230" s="12" t="s">
        <v>34</v>
      </c>
      <c r="O230" s="1176" t="s">
        <v>33</v>
      </c>
      <c r="P230" s="12" t="s">
        <v>34</v>
      </c>
      <c r="Q230" s="1176" t="s">
        <v>33</v>
      </c>
      <c r="R230" s="12" t="s">
        <v>34</v>
      </c>
      <c r="S230" s="1176" t="s">
        <v>33</v>
      </c>
      <c r="T230" s="12" t="s">
        <v>34</v>
      </c>
      <c r="U230" s="1176" t="s">
        <v>33</v>
      </c>
      <c r="V230" s="12" t="s">
        <v>34</v>
      </c>
      <c r="W230" s="1176" t="s">
        <v>33</v>
      </c>
      <c r="X230" s="12" t="s">
        <v>34</v>
      </c>
      <c r="Y230" s="1176" t="s">
        <v>33</v>
      </c>
      <c r="Z230" s="12" t="s">
        <v>34</v>
      </c>
      <c r="AA230" s="1176" t="s">
        <v>33</v>
      </c>
      <c r="AB230" s="12" t="s">
        <v>34</v>
      </c>
      <c r="AC230" s="1394"/>
      <c r="AD230" s="1399"/>
      <c r="AE230" s="1399"/>
      <c r="AF230" s="1399"/>
      <c r="AG230" s="1391"/>
      <c r="AH230" s="1394"/>
      <c r="AI230" s="1338"/>
    </row>
    <row r="231" spans="1:100" ht="15" customHeight="1" x14ac:dyDescent="0.25">
      <c r="A231" s="1518" t="s">
        <v>260</v>
      </c>
      <c r="B231" s="1684"/>
      <c r="C231" s="1520"/>
      <c r="D231" s="701">
        <f>SUM(E231+F231)</f>
        <v>0</v>
      </c>
      <c r="E231" s="651">
        <f>+K231+M231+O231+Q231+S231</f>
        <v>0</v>
      </c>
      <c r="F231" s="659">
        <f>+L231+N231+P231+R231+T231</f>
        <v>0</v>
      </c>
      <c r="G231" s="703"/>
      <c r="H231" s="683"/>
      <c r="I231" s="703"/>
      <c r="J231" s="683"/>
      <c r="K231" s="689"/>
      <c r="L231" s="660"/>
      <c r="M231" s="689"/>
      <c r="N231" s="660"/>
      <c r="O231" s="689"/>
      <c r="P231" s="660"/>
      <c r="Q231" s="689"/>
      <c r="R231" s="660"/>
      <c r="S231" s="689"/>
      <c r="T231" s="660"/>
      <c r="U231" s="702"/>
      <c r="V231" s="664"/>
      <c r="W231" s="702"/>
      <c r="X231" s="664"/>
      <c r="Y231" s="702"/>
      <c r="Z231" s="664"/>
      <c r="AA231" s="702"/>
      <c r="AB231" s="1169"/>
      <c r="AC231" s="691"/>
      <c r="AD231" s="401">
        <f>SUM(AE231:AG231)</f>
        <v>0</v>
      </c>
      <c r="AE231" s="52"/>
      <c r="AF231" s="52"/>
      <c r="AG231" s="1170"/>
      <c r="AH231" s="691"/>
      <c r="AI231" s="660"/>
      <c r="AJ231" t="str">
        <f>CA231&amp;CB231&amp;CC231&amp;CD231</f>
        <v/>
      </c>
      <c r="CA231" s="23" t="str">
        <f>IF(AND($D231&gt;0,AC231="")," * No olvide digitar la variable Usuarios con Discapacidad. Digite Cero si no tiene.",IF(AC231&gt;D231," * La variable Usuarios con Discapacidad no puede superar el Total Ambos Sexos.",""))</f>
        <v/>
      </c>
      <c r="CB231" s="23" t="str">
        <f>IF((AD231)&gt;D231," * El Total de actividades de JUNJI + INTEGRA + MINEDUC no puede ser mayor al Total Ambos Sexos.","")</f>
        <v/>
      </c>
      <c r="CC231" s="23" t="str">
        <f>IF(AND($D231&gt;0,AH231="")," * No olvide ingresar la variable Pueblos Originarios. Digite cero si no tiene.",IF(AH231&gt;$D231," * La variable Pueblos Originarios No puede ser mayor al Total Ambos Sexos.",""))</f>
        <v/>
      </c>
      <c r="CD231" s="23" t="str">
        <f>IF(AND($D231&gt;0,AI231="")," * No olvide ingresar la variable Migrantes. Digite cero si no tiene.",IF(AI231&gt;$D231," * La variable Migrantes No puede ser mayor al Total Ambos Sexos.",""))</f>
        <v/>
      </c>
      <c r="CO231" s="173">
        <f>IF(AND($D231&gt;0,AC231=""),1,IF(AC231&gt;D231,1,0))</f>
        <v>0</v>
      </c>
      <c r="CP231" s="173">
        <f>IF((AD231)&gt;D231,1,0)</f>
        <v>0</v>
      </c>
      <c r="CQ231" s="173">
        <f t="shared" ref="CQ231:CR234" si="194">IF(AND($D231&gt;0,AH231=""),1,IF(AH231&gt;$D231,1,0))</f>
        <v>0</v>
      </c>
      <c r="CR231" s="173">
        <f t="shared" si="194"/>
        <v>0</v>
      </c>
    </row>
    <row r="232" spans="1:100" ht="15" customHeight="1" x14ac:dyDescent="0.25">
      <c r="A232" s="1279" t="s">
        <v>261</v>
      </c>
      <c r="B232" s="1280"/>
      <c r="C232" s="1281"/>
      <c r="D232" s="287">
        <f>SUM(E232+F232)</f>
        <v>0</v>
      </c>
      <c r="E232" s="563">
        <f>+K232+M232+O232+Q232+S232</f>
        <v>0</v>
      </c>
      <c r="F232" s="403">
        <f>+L232+N232+P232+R232+T232</f>
        <v>0</v>
      </c>
      <c r="G232" s="345"/>
      <c r="H232" s="344"/>
      <c r="I232" s="345"/>
      <c r="J232" s="344"/>
      <c r="K232" s="17"/>
      <c r="L232" s="18"/>
      <c r="M232" s="17"/>
      <c r="N232" s="18"/>
      <c r="O232" s="17"/>
      <c r="P232" s="18"/>
      <c r="Q232" s="17"/>
      <c r="R232" s="18"/>
      <c r="S232" s="17"/>
      <c r="T232" s="18"/>
      <c r="U232" s="293"/>
      <c r="V232" s="198"/>
      <c r="W232" s="293"/>
      <c r="X232" s="198"/>
      <c r="Y232" s="293"/>
      <c r="Z232" s="198"/>
      <c r="AA232" s="293"/>
      <c r="AB232" s="404"/>
      <c r="AC232" s="21"/>
      <c r="AD232" s="546">
        <f t="shared" ref="AD232:AD236" si="195">SUM(AE232:AG232)</f>
        <v>0</v>
      </c>
      <c r="AE232" s="22"/>
      <c r="AF232" s="22"/>
      <c r="AG232" s="405"/>
      <c r="AH232" s="21"/>
      <c r="AI232" s="18"/>
      <c r="AJ232" t="str">
        <f t="shared" ref="AJ232:AJ236" si="196">CA232&amp;CB232&amp;CC232&amp;CD232</f>
        <v/>
      </c>
      <c r="CA232" s="23" t="str">
        <f t="shared" ref="CA232:CA234" si="197">IF(AND($D232&gt;0,AC232="")," * No olvide digitar la variable Usuarios con Discapacidad. Digite Cero si no tiene.",IF(AC232&gt;D232," * La variable Usuarios con Discapacidad no puede superar el Total Ambos Sexos.",""))</f>
        <v/>
      </c>
      <c r="CB232" s="23" t="str">
        <f t="shared" ref="CB232:CB233" si="198">IF((AD232)&gt;D232," * El Total de actividades de JUNJI + INTEGRA + MINEDUC no puede ser mayor al Total Ambos Sexos.","")</f>
        <v/>
      </c>
      <c r="CC232" s="23" t="str">
        <f t="shared" ref="CC232:CC234" si="199">IF(AND($D232&gt;0,AH232="")," * No olvide ingresar la variable Pueblos Originarios. Digite cero si no tiene.",IF(AH232&gt;$D232," * La variable Pueblos Originarios No puede ser mayor al Total Ambos Sexos.",""))</f>
        <v/>
      </c>
      <c r="CD232" s="23" t="str">
        <f t="shared" ref="CD232:CD234" si="200">IF(AND($D232&gt;0,AI232="")," * No olvide ingresar la variable Migrantes. Digite cero si no tiene.",IF(AI232&gt;$D232," * La variable Migrantes No puede ser mayor al Total Ambos Sexos.",""))</f>
        <v/>
      </c>
      <c r="CO232" s="173">
        <f>IF(AND($D232&gt;0,AC232=""),1,IF(AC232&gt;D232,1,0))</f>
        <v>0</v>
      </c>
      <c r="CP232" s="173">
        <f>IF((AD232)&gt;D232,1,0)</f>
        <v>0</v>
      </c>
      <c r="CQ232" s="173">
        <f t="shared" si="194"/>
        <v>0</v>
      </c>
      <c r="CR232" s="173">
        <f t="shared" si="194"/>
        <v>0</v>
      </c>
    </row>
    <row r="233" spans="1:100" ht="15" customHeight="1" x14ac:dyDescent="0.25">
      <c r="A233" s="1279" t="s">
        <v>262</v>
      </c>
      <c r="B233" s="1280"/>
      <c r="C233" s="1281"/>
      <c r="D233" s="609">
        <f>SUM(E233+F233)</f>
        <v>0</v>
      </c>
      <c r="E233" s="617">
        <f>+K233+M233+O233+Q233+S233</f>
        <v>0</v>
      </c>
      <c r="F233" s="406">
        <f t="shared" ref="E233:F234" si="201">+L233+N233+P233+R233+T233</f>
        <v>0</v>
      </c>
      <c r="G233" s="345"/>
      <c r="H233" s="344"/>
      <c r="I233" s="345"/>
      <c r="J233" s="344"/>
      <c r="K233" s="17"/>
      <c r="L233" s="18"/>
      <c r="M233" s="17"/>
      <c r="N233" s="18"/>
      <c r="O233" s="17"/>
      <c r="P233" s="18"/>
      <c r="Q233" s="17"/>
      <c r="R233" s="18"/>
      <c r="S233" s="17"/>
      <c r="T233" s="18"/>
      <c r="U233" s="293"/>
      <c r="V233" s="198"/>
      <c r="W233" s="293"/>
      <c r="X233" s="198"/>
      <c r="Y233" s="293"/>
      <c r="Z233" s="198"/>
      <c r="AA233" s="293"/>
      <c r="AB233" s="404"/>
      <c r="AC233" s="21"/>
      <c r="AD233" s="546">
        <f t="shared" si="195"/>
        <v>0</v>
      </c>
      <c r="AE233" s="407"/>
      <c r="AF233" s="22"/>
      <c r="AG233" s="405"/>
      <c r="AH233" s="21"/>
      <c r="AI233" s="18"/>
      <c r="AJ233" t="str">
        <f t="shared" si="196"/>
        <v/>
      </c>
      <c r="CA233" s="23" t="str">
        <f t="shared" si="197"/>
        <v/>
      </c>
      <c r="CB233" s="23" t="str">
        <f t="shared" si="198"/>
        <v/>
      </c>
      <c r="CC233" s="23" t="str">
        <f t="shared" si="199"/>
        <v/>
      </c>
      <c r="CD233" s="23" t="str">
        <f t="shared" si="200"/>
        <v/>
      </c>
      <c r="CO233" s="173">
        <f>IF(AND($D233&gt;0,AC233=""),1,IF(AC233&gt;D233,1,0))</f>
        <v>0</v>
      </c>
      <c r="CP233" s="173">
        <f>IF((AD233)&gt;D233,1,0)</f>
        <v>0</v>
      </c>
      <c r="CQ233" s="173">
        <f t="shared" si="194"/>
        <v>0</v>
      </c>
      <c r="CR233" s="173">
        <f t="shared" si="194"/>
        <v>0</v>
      </c>
    </row>
    <row r="234" spans="1:100" ht="15" customHeight="1" x14ac:dyDescent="0.25">
      <c r="A234" s="1279" t="s">
        <v>263</v>
      </c>
      <c r="B234" s="1280"/>
      <c r="C234" s="1281"/>
      <c r="D234" s="609">
        <f>SUM(E234+F234)</f>
        <v>0</v>
      </c>
      <c r="E234" s="617">
        <f t="shared" si="201"/>
        <v>0</v>
      </c>
      <c r="F234" s="408">
        <f>+L234+N234+P234+R234+T234</f>
        <v>0</v>
      </c>
      <c r="G234" s="565"/>
      <c r="H234" s="53"/>
      <c r="I234" s="565"/>
      <c r="J234" s="53"/>
      <c r="K234" s="558"/>
      <c r="L234" s="25"/>
      <c r="M234" s="558"/>
      <c r="N234" s="25"/>
      <c r="O234" s="558"/>
      <c r="P234" s="25"/>
      <c r="Q234" s="558"/>
      <c r="R234" s="25"/>
      <c r="S234" s="558"/>
      <c r="T234" s="25"/>
      <c r="U234" s="590"/>
      <c r="V234" s="188"/>
      <c r="W234" s="590"/>
      <c r="X234" s="188"/>
      <c r="Y234" s="590"/>
      <c r="Z234" s="188"/>
      <c r="AA234" s="590"/>
      <c r="AB234" s="409"/>
      <c r="AC234" s="550"/>
      <c r="AD234" s="546">
        <f>SUM(AE234:AG234)</f>
        <v>0</v>
      </c>
      <c r="AE234" s="559"/>
      <c r="AF234" s="559"/>
      <c r="AG234" s="618"/>
      <c r="AH234" s="550"/>
      <c r="AI234" s="25"/>
      <c r="AJ234" t="str">
        <f t="shared" si="196"/>
        <v/>
      </c>
      <c r="CA234" s="23" t="str">
        <f t="shared" si="197"/>
        <v/>
      </c>
      <c r="CB234" s="23" t="str">
        <f>IF((AD234)&gt;D234," * El Total de actividades de JUNJI + INTEGRA + MINEDUC no puede ser mayor al Total Ambos Sexos.","")</f>
        <v/>
      </c>
      <c r="CC234" s="23" t="str">
        <f t="shared" si="199"/>
        <v/>
      </c>
      <c r="CD234" s="23" t="str">
        <f t="shared" si="200"/>
        <v/>
      </c>
      <c r="CO234" s="173">
        <f>IF(AND($D234&gt;0,AC234=""),1,IF(AC234&gt;D234,1,0))</f>
        <v>0</v>
      </c>
      <c r="CP234" s="173">
        <f>IF((AD234)&gt;D234,1,0)</f>
        <v>0</v>
      </c>
      <c r="CQ234" s="173">
        <f t="shared" si="194"/>
        <v>0</v>
      </c>
      <c r="CR234" s="173">
        <f t="shared" si="194"/>
        <v>0</v>
      </c>
    </row>
    <row r="235" spans="1:100" ht="15" customHeight="1" x14ac:dyDescent="0.25">
      <c r="A235" s="1279" t="s">
        <v>264</v>
      </c>
      <c r="B235" s="1280"/>
      <c r="C235" s="1281"/>
      <c r="D235" s="410"/>
      <c r="E235" s="411"/>
      <c r="F235" s="412"/>
      <c r="G235" s="278"/>
      <c r="H235" s="413"/>
      <c r="I235" s="414"/>
      <c r="J235" s="413"/>
      <c r="K235" s="414"/>
      <c r="L235" s="413"/>
      <c r="M235" s="414"/>
      <c r="N235" s="413"/>
      <c r="O235" s="414"/>
      <c r="P235" s="413"/>
      <c r="Q235" s="414"/>
      <c r="R235" s="413"/>
      <c r="S235" s="414"/>
      <c r="T235" s="413"/>
      <c r="U235" s="414"/>
      <c r="V235" s="413"/>
      <c r="W235" s="414"/>
      <c r="X235" s="413"/>
      <c r="Y235" s="414"/>
      <c r="Z235" s="413"/>
      <c r="AA235" s="414"/>
      <c r="AB235" s="415"/>
      <c r="AC235" s="416"/>
      <c r="AD235" s="417">
        <f t="shared" si="195"/>
        <v>0</v>
      </c>
      <c r="AE235" s="407"/>
      <c r="AF235" s="407"/>
      <c r="AG235" s="418"/>
      <c r="AH235" s="419"/>
      <c r="AI235" s="413"/>
      <c r="AJ235" t="str">
        <f t="shared" si="196"/>
        <v/>
      </c>
      <c r="CA235" s="87"/>
      <c r="CB235" s="87"/>
      <c r="CC235" s="87"/>
      <c r="CD235" s="87"/>
      <c r="CO235" s="87"/>
      <c r="CP235" s="87"/>
      <c r="CQ235" s="87"/>
      <c r="CR235" s="87"/>
    </row>
    <row r="236" spans="1:100" ht="15" customHeight="1" x14ac:dyDescent="0.25">
      <c r="A236" s="1387" t="s">
        <v>265</v>
      </c>
      <c r="B236" s="1387"/>
      <c r="C236" s="1388"/>
      <c r="D236" s="420"/>
      <c r="E236" s="421"/>
      <c r="F236" s="422"/>
      <c r="G236" s="319"/>
      <c r="H236" s="318"/>
      <c r="I236" s="319"/>
      <c r="J236" s="318"/>
      <c r="K236" s="319"/>
      <c r="L236" s="318"/>
      <c r="M236" s="319"/>
      <c r="N236" s="318"/>
      <c r="O236" s="319"/>
      <c r="P236" s="318"/>
      <c r="Q236" s="319"/>
      <c r="R236" s="318"/>
      <c r="S236" s="319"/>
      <c r="T236" s="318"/>
      <c r="U236" s="319"/>
      <c r="V236" s="318"/>
      <c r="W236" s="319"/>
      <c r="X236" s="318"/>
      <c r="Y236" s="319"/>
      <c r="Z236" s="318"/>
      <c r="AA236" s="319"/>
      <c r="AB236" s="423"/>
      <c r="AC236" s="424"/>
      <c r="AD236" s="202">
        <f t="shared" si="195"/>
        <v>0</v>
      </c>
      <c r="AE236" s="246"/>
      <c r="AF236" s="246"/>
      <c r="AG236" s="425"/>
      <c r="AH236" s="426"/>
      <c r="AI236" s="318"/>
      <c r="AJ236" t="str">
        <f t="shared" si="196"/>
        <v/>
      </c>
      <c r="CA236" s="87"/>
      <c r="CB236" s="87"/>
      <c r="CC236" s="87"/>
      <c r="CD236" s="87"/>
      <c r="CO236" s="87"/>
      <c r="CP236" s="87"/>
      <c r="CQ236" s="87"/>
      <c r="CR236" s="87"/>
    </row>
    <row r="237" spans="1:100" ht="18" customHeight="1" x14ac:dyDescent="0.25">
      <c r="A237" s="35" t="s">
        <v>266</v>
      </c>
      <c r="B237" s="427"/>
      <c r="C237" s="62"/>
      <c r="D237" s="38"/>
      <c r="E237" s="38"/>
      <c r="F237" s="35"/>
      <c r="G237" s="35"/>
      <c r="H237" s="35"/>
      <c r="I237" s="38"/>
      <c r="K237" s="428"/>
      <c r="L237" s="38"/>
      <c r="M237" s="429"/>
      <c r="N237" s="429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63"/>
      <c r="AM237" s="63"/>
      <c r="AN237" s="63"/>
      <c r="AO237" s="63"/>
      <c r="AP237" s="63"/>
    </row>
    <row r="238" spans="1:100" ht="15" customHeight="1" x14ac:dyDescent="0.25">
      <c r="A238" s="1286" t="s">
        <v>254</v>
      </c>
      <c r="B238" s="1287"/>
      <c r="C238" s="1288"/>
      <c r="D238" s="1359" t="s">
        <v>4</v>
      </c>
      <c r="E238" s="1360"/>
      <c r="F238" s="1376"/>
      <c r="G238" s="1378" t="s">
        <v>267</v>
      </c>
      <c r="H238" s="1381" t="s">
        <v>268</v>
      </c>
      <c r="I238" s="1381" t="s">
        <v>269</v>
      </c>
      <c r="J238" s="1381" t="s">
        <v>270</v>
      </c>
      <c r="K238" s="1370" t="s">
        <v>9</v>
      </c>
    </row>
    <row r="239" spans="1:100" ht="15" customHeight="1" x14ac:dyDescent="0.25">
      <c r="A239" s="1289"/>
      <c r="B239" s="1290"/>
      <c r="C239" s="1291"/>
      <c r="D239" s="1361"/>
      <c r="E239" s="1362"/>
      <c r="F239" s="1377"/>
      <c r="G239" s="1379"/>
      <c r="H239" s="1382"/>
      <c r="I239" s="1382"/>
      <c r="J239" s="1382"/>
      <c r="K239" s="1371"/>
    </row>
    <row r="240" spans="1:100" ht="15" customHeight="1" x14ac:dyDescent="0.25">
      <c r="A240" s="1292"/>
      <c r="B240" s="1293"/>
      <c r="C240" s="1294"/>
      <c r="D240" s="1195" t="s">
        <v>32</v>
      </c>
      <c r="E240" s="1175" t="s">
        <v>33</v>
      </c>
      <c r="F240" s="430" t="s">
        <v>34</v>
      </c>
      <c r="G240" s="1380"/>
      <c r="H240" s="1383"/>
      <c r="I240" s="1383"/>
      <c r="J240" s="1383"/>
      <c r="K240" s="1372"/>
    </row>
    <row r="241" spans="1:104" ht="15" customHeight="1" x14ac:dyDescent="0.25">
      <c r="A241" s="1505" t="s">
        <v>271</v>
      </c>
      <c r="B241" s="1683"/>
      <c r="C241" s="1507"/>
      <c r="D241" s="713">
        <f>SUM(E241:F241)</f>
        <v>0</v>
      </c>
      <c r="E241" s="647"/>
      <c r="F241" s="1171"/>
      <c r="G241" s="714"/>
      <c r="H241" s="52"/>
      <c r="I241" s="52"/>
      <c r="J241" s="52"/>
      <c r="K241" s="19"/>
      <c r="L241" t="str">
        <f>CA241&amp;CB241&amp;CC241&amp;CD241&amp;CE241</f>
        <v/>
      </c>
      <c r="CA241" s="23" t="str">
        <f>IF(AND($D241&gt;0,G241="")," * No olvide digitar la variable Procedimiento. Digite Cero si no tiene.",IF(G241&gt;$D241," * La variable Procedimiento no puede superar el Total Ambos Sexos.",""))</f>
        <v/>
      </c>
      <c r="CB241" s="23" t="str">
        <f>IF(AND($D241&gt;0,H241="")," * No olvide digitar la variable Cirugía menor. Digite Cero si no tiene.",IF(H241&gt;$D241," * La variable Cirugía menor no puede superar el Total Ambos Sexos.",""))</f>
        <v/>
      </c>
      <c r="CC241" s="23" t="str">
        <f>IF(AND($D241&gt;0,I241="")," * No olvide digitar la variable Cirugía mayor no ambulatoria urgencia/electiva. Digite Cero si no tiene.",IF(I241&gt;$D241," * La variable Cirugía mayor no ambulatoria urgencia/electiva no puede superar el Total Ambos Sexos.",""))</f>
        <v/>
      </c>
      <c r="CD241" s="23" t="str">
        <f>IF(AND($D241&gt;0,J241="")," * No olvide digitar la variable Cirugía mayor ambulatoria urgencia/electiva. Digite Cero si no tiene.",IF(J241&gt;$D241," * La variable Cirugía mayor  ambulatoria urgencia/electiva no puede superar el Total Ambos Sexos.",""))</f>
        <v/>
      </c>
      <c r="CE241" s="23" t="str">
        <f>IF(AND($D241&gt;0,K241="")," * No olvide digitar la variable Usuarios con Discapacidad. Digite Cero si no tiene.",IF(K241&gt;$D241," * La variable Usuarios con Discapacidad no puede superar el Total Ambos Sexos.",""))</f>
        <v/>
      </c>
      <c r="CO241" s="173">
        <f t="shared" ref="CO241:CS245" si="202">IF(AND($D241&gt;0,G241=""),1,IF(G241&gt;$D241,1,0))</f>
        <v>0</v>
      </c>
      <c r="CP241" s="173">
        <f t="shared" si="202"/>
        <v>0</v>
      </c>
      <c r="CQ241" s="173">
        <f t="shared" si="202"/>
        <v>0</v>
      </c>
      <c r="CR241" s="173">
        <f t="shared" si="202"/>
        <v>0</v>
      </c>
      <c r="CS241" s="173">
        <f t="shared" si="202"/>
        <v>0</v>
      </c>
    </row>
    <row r="242" spans="1:104" ht="15" customHeight="1" x14ac:dyDescent="0.25">
      <c r="A242" s="1276" t="s">
        <v>272</v>
      </c>
      <c r="B242" s="1277"/>
      <c r="C242" s="1278"/>
      <c r="D242" s="619">
        <f>SUM(E242:F242)</f>
        <v>10</v>
      </c>
      <c r="E242" s="547">
        <v>8</v>
      </c>
      <c r="F242" s="620">
        <v>2</v>
      </c>
      <c r="G242" s="608">
        <v>0</v>
      </c>
      <c r="H242" s="559">
        <v>8</v>
      </c>
      <c r="I242" s="559">
        <v>1</v>
      </c>
      <c r="J242" s="559">
        <v>1</v>
      </c>
      <c r="K242" s="548">
        <v>0</v>
      </c>
      <c r="L242" t="str">
        <f t="shared" ref="L242:L245" si="203">CA242&amp;CB242&amp;CC242&amp;CD242&amp;CE242</f>
        <v/>
      </c>
      <c r="CA242" s="23" t="str">
        <f t="shared" ref="CA242:CA243" si="204">IF(AND($D242&gt;0,G242="")," * No olvide digitar la variable Procedimiento. Digite Cero si no tiene.",IF(G242&gt;$D242," * La variable Procedimiento no puede superar el Total Ambos Sexos.",""))</f>
        <v/>
      </c>
      <c r="CB242" s="23" t="str">
        <f t="shared" ref="CB242:CB245" si="205">IF(AND($D242&gt;0,H242="")," * No olvide digitar la variable Cirugía menor. Digite Cero si no tiene.",IF(H242&gt;$D242," * La variable Cirugía menor no puede superar el Total Ambos Sexos.",""))</f>
        <v/>
      </c>
      <c r="CC242" s="23" t="str">
        <f t="shared" ref="CC242:CC245" si="206">IF(AND($D242&gt;0,I242="")," * No olvide digitar la variable Cirugía mayor no ambulatoria urgencia/electiva. Digite Cero si no tiene.",IF(I242&gt;$D242," * La variable Cirugía mayor no ambulatoria urgencia/electiva no puede superar el Total Ambos Sexos.",""))</f>
        <v/>
      </c>
      <c r="CD242" s="23" t="str">
        <f t="shared" ref="CD242:CD245" si="207">IF(AND($D242&gt;0,J242="")," * No olvide digitar la variable Cirugía mayor ambulatoria urgencia/electiva. Digite Cero si no tiene.",IF(J242&gt;$D242," * La variable Cirugía mayor  ambulatoria urgencia/electiva no puede superar el Total Ambos Sexos.",""))</f>
        <v/>
      </c>
      <c r="CE242" s="23" t="str">
        <f t="shared" ref="CE242:CE245" si="208">IF(AND($D242&gt;0,K242="")," * No olvide digitar la variable Usuarios con Discapacidad. Digite Cero si no tiene.",IF(K242&gt;$D242," * La variable Usuarios con Discapacidad no puede superar el Total Ambos Sexos.",""))</f>
        <v/>
      </c>
      <c r="CO242" s="173">
        <f t="shared" si="202"/>
        <v>0</v>
      </c>
      <c r="CP242" s="173">
        <f t="shared" si="202"/>
        <v>0</v>
      </c>
      <c r="CQ242" s="173">
        <f t="shared" si="202"/>
        <v>0</v>
      </c>
      <c r="CR242" s="173">
        <f t="shared" si="202"/>
        <v>0</v>
      </c>
      <c r="CS242" s="173">
        <f t="shared" si="202"/>
        <v>0</v>
      </c>
    </row>
    <row r="243" spans="1:104" ht="15" customHeight="1" x14ac:dyDescent="0.25">
      <c r="A243" s="1276" t="s">
        <v>273</v>
      </c>
      <c r="B243" s="1277"/>
      <c r="C243" s="1278"/>
      <c r="D243" s="619">
        <f>SUM(E243:F243)</f>
        <v>0</v>
      </c>
      <c r="E243" s="547"/>
      <c r="F243" s="620"/>
      <c r="G243" s="608"/>
      <c r="H243" s="559"/>
      <c r="I243" s="559"/>
      <c r="J243" s="559"/>
      <c r="K243" s="548"/>
      <c r="L243" t="str">
        <f t="shared" si="203"/>
        <v/>
      </c>
      <c r="CA243" s="23" t="str">
        <f t="shared" si="204"/>
        <v/>
      </c>
      <c r="CB243" s="23" t="str">
        <f t="shared" si="205"/>
        <v/>
      </c>
      <c r="CC243" s="23" t="str">
        <f t="shared" si="206"/>
        <v/>
      </c>
      <c r="CD243" s="23" t="str">
        <f t="shared" si="207"/>
        <v/>
      </c>
      <c r="CE243" s="23" t="str">
        <f t="shared" si="208"/>
        <v/>
      </c>
      <c r="CO243" s="173">
        <f t="shared" si="202"/>
        <v>0</v>
      </c>
      <c r="CP243" s="173">
        <f t="shared" si="202"/>
        <v>0</v>
      </c>
      <c r="CQ243" s="173">
        <f t="shared" si="202"/>
        <v>0</v>
      </c>
      <c r="CR243" s="173">
        <f t="shared" si="202"/>
        <v>0</v>
      </c>
      <c r="CS243" s="173">
        <f t="shared" si="202"/>
        <v>0</v>
      </c>
    </row>
    <row r="244" spans="1:104" ht="15" customHeight="1" x14ac:dyDescent="0.25">
      <c r="A244" s="1276" t="s">
        <v>274</v>
      </c>
      <c r="B244" s="1277"/>
      <c r="C244" s="1278"/>
      <c r="D244" s="619">
        <f>SUM(E244:F244)</f>
        <v>46</v>
      </c>
      <c r="E244" s="547">
        <v>20</v>
      </c>
      <c r="F244" s="618">
        <v>26</v>
      </c>
      <c r="G244" s="550">
        <v>0</v>
      </c>
      <c r="H244" s="559">
        <v>44</v>
      </c>
      <c r="I244" s="559">
        <v>0</v>
      </c>
      <c r="J244" s="559">
        <v>2</v>
      </c>
      <c r="K244" s="548">
        <v>0</v>
      </c>
      <c r="L244" t="str">
        <f t="shared" si="203"/>
        <v/>
      </c>
      <c r="CA244" s="23" t="str">
        <f>IF(AND($D244&gt;0,G244="")," * No olvide digitar la variable Procedimiento. Digite Cero si no tiene.",IF(G244&gt;$D244," * La variable Procedimiento no puede superar el Total Ambos Sexos.",""))</f>
        <v/>
      </c>
      <c r="CB244" s="23" t="str">
        <f>IF(AND($D244&gt;0,H244="")," * No olvide digitar la variable Cirugía menor. Digite Cero si no tiene.",IF(H244&gt;$D244," * La variable Cirugía menor no puede superar el Total Ambos Sexos.",""))</f>
        <v/>
      </c>
      <c r="CC244" s="23" t="str">
        <f>IF(AND($D244&gt;0,I244="")," * No olvide digitar la variable Cirugía mayor no ambulatoria urgencia/electiva. Digite Cero si no tiene.",IF(I244&gt;$D244," * La variable Cirugía mayor no ambulatoria urgencia/electiva no puede superar el Total Ambos Sexos.",""))</f>
        <v/>
      </c>
      <c r="CD244" s="23" t="str">
        <f>IF(AND($D244&gt;0,J244="")," * No olvide digitar la variable Cirugía mayor ambulatoria urgencia/electiva. Digite Cero si no tiene.",IF(J244&gt;$D244," * La variable Cirugía mayor  ambulatoria urgencia/electiva no puede superar el Total Ambos Sexos.",""))</f>
        <v/>
      </c>
      <c r="CE244" s="23" t="str">
        <f>IF(AND($D244&gt;0,K244="")," * No olvide digitar la variable Usuarios con Discapacidad. Digite Cero si no tiene.",IF(K244&gt;$D244," * La variable Usuarios con Discapacidad no puede superar el Total Ambos Sexos.",""))</f>
        <v/>
      </c>
      <c r="CO244" s="173">
        <f t="shared" si="202"/>
        <v>0</v>
      </c>
      <c r="CP244" s="173">
        <f t="shared" si="202"/>
        <v>0</v>
      </c>
      <c r="CQ244" s="173">
        <f t="shared" si="202"/>
        <v>0</v>
      </c>
      <c r="CR244" s="173">
        <f t="shared" si="202"/>
        <v>0</v>
      </c>
      <c r="CS244" s="173">
        <f t="shared" si="202"/>
        <v>0</v>
      </c>
    </row>
    <row r="245" spans="1:104" ht="15" customHeight="1" x14ac:dyDescent="0.25">
      <c r="A245" s="1373" t="s">
        <v>275</v>
      </c>
      <c r="B245" s="1374"/>
      <c r="C245" s="1375"/>
      <c r="D245" s="432">
        <f>SUM(E245:F245)</f>
        <v>0</v>
      </c>
      <c r="E245" s="57"/>
      <c r="F245" s="425"/>
      <c r="G245" s="433"/>
      <c r="H245" s="34"/>
      <c r="I245" s="34"/>
      <c r="J245" s="34"/>
      <c r="K245" s="31"/>
      <c r="L245" t="str">
        <f t="shared" si="203"/>
        <v/>
      </c>
      <c r="CA245" s="23" t="str">
        <f>IF(AND($D245&gt;0,G245="")," * No olvide digitar la variable Procedimiento. Digite Cero si no tiene.",IF(G245&gt;$D245," * La variable Procedimiento no puede superar el Total Ambos Sexos.",""))</f>
        <v/>
      </c>
      <c r="CB245" s="23" t="str">
        <f t="shared" si="205"/>
        <v/>
      </c>
      <c r="CC245" s="23" t="str">
        <f t="shared" si="206"/>
        <v/>
      </c>
      <c r="CD245" s="23" t="str">
        <f t="shared" si="207"/>
        <v/>
      </c>
      <c r="CE245" s="23" t="str">
        <f t="shared" si="208"/>
        <v/>
      </c>
      <c r="CO245" s="173">
        <f t="shared" si="202"/>
        <v>0</v>
      </c>
      <c r="CP245" s="173">
        <f t="shared" si="202"/>
        <v>0</v>
      </c>
      <c r="CQ245" s="173">
        <f t="shared" si="202"/>
        <v>0</v>
      </c>
      <c r="CR245" s="173">
        <f t="shared" si="202"/>
        <v>0</v>
      </c>
      <c r="CS245" s="173">
        <f t="shared" si="202"/>
        <v>0</v>
      </c>
    </row>
    <row r="246" spans="1:104" ht="15" customHeight="1" x14ac:dyDescent="0.25">
      <c r="A246" s="35" t="s">
        <v>276</v>
      </c>
      <c r="B246" s="434"/>
      <c r="C246" s="434"/>
      <c r="D246" s="435"/>
      <c r="E246" s="435"/>
      <c r="F246" s="435"/>
      <c r="G246" s="436"/>
      <c r="H246" s="436"/>
      <c r="I246" s="436"/>
      <c r="J246" s="437"/>
      <c r="K246" s="438"/>
      <c r="L246" s="436"/>
      <c r="M246" s="438"/>
      <c r="N246" s="439"/>
      <c r="O246" s="10"/>
      <c r="P246" s="10"/>
      <c r="Q246" s="10"/>
      <c r="R246" s="10"/>
      <c r="S246" s="10"/>
      <c r="T246" s="10"/>
      <c r="U246" s="10"/>
      <c r="V246" s="10"/>
      <c r="W246" s="10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t="str">
        <f t="shared" si="193"/>
        <v/>
      </c>
    </row>
    <row r="247" spans="1:104" ht="15" customHeight="1" x14ac:dyDescent="0.25">
      <c r="A247" s="1353" t="s">
        <v>277</v>
      </c>
      <c r="B247" s="1354"/>
      <c r="C247" s="1336"/>
      <c r="D247" s="1359" t="s">
        <v>278</v>
      </c>
      <c r="E247" s="1360"/>
      <c r="F247" s="1306"/>
      <c r="G247" s="1682" t="s">
        <v>5</v>
      </c>
      <c r="H247" s="1301"/>
      <c r="I247" s="1301"/>
      <c r="J247" s="1301"/>
      <c r="K247" s="1301"/>
      <c r="L247" s="1301"/>
      <c r="M247" s="1301"/>
      <c r="N247" s="1301"/>
      <c r="O247" s="1301"/>
      <c r="P247" s="1301"/>
      <c r="Q247" s="1301"/>
      <c r="R247" s="1301"/>
      <c r="S247" s="1301"/>
      <c r="T247" s="1301"/>
      <c r="U247" s="1301"/>
      <c r="V247" s="1301"/>
      <c r="W247" s="1301"/>
      <c r="X247" s="1301"/>
      <c r="Y247" s="1301"/>
      <c r="Z247" s="1301"/>
      <c r="AA247" s="1301"/>
      <c r="AB247" s="1301"/>
      <c r="AC247" s="1301"/>
      <c r="AD247" s="1301"/>
      <c r="AE247" s="1301"/>
      <c r="AF247" s="1301"/>
      <c r="AG247" s="1301"/>
      <c r="AH247" s="1301"/>
      <c r="AI247" s="1301"/>
      <c r="AJ247" s="1301"/>
      <c r="AK247" s="1301"/>
      <c r="AL247" s="1693"/>
      <c r="AM247" s="1303" t="s">
        <v>68</v>
      </c>
      <c r="AN247" s="1363" t="s">
        <v>279</v>
      </c>
      <c r="AO247" s="1715" t="s">
        <v>280</v>
      </c>
      <c r="AP247" s="1367"/>
      <c r="AQ247" s="1340" t="s">
        <v>281</v>
      </c>
      <c r="AR247" s="1343" t="s">
        <v>45</v>
      </c>
      <c r="AS247" s="1343" t="s">
        <v>282</v>
      </c>
      <c r="AT247" s="1346" t="s">
        <v>9</v>
      </c>
      <c r="AU247" s="1349" t="s">
        <v>283</v>
      </c>
      <c r="AV247" s="1350" t="s">
        <v>284</v>
      </c>
      <c r="AW247" s="1713" t="s">
        <v>10</v>
      </c>
      <c r="AX247" s="1336" t="s">
        <v>205</v>
      </c>
    </row>
    <row r="248" spans="1:104" ht="15" customHeight="1" x14ac:dyDescent="0.25">
      <c r="A248" s="1355"/>
      <c r="B248" s="1356"/>
      <c r="C248" s="1337"/>
      <c r="D248" s="1361"/>
      <c r="E248" s="1362"/>
      <c r="F248" s="1308"/>
      <c r="G248" s="1714" t="s">
        <v>285</v>
      </c>
      <c r="H248" s="1310"/>
      <c r="I248" s="1682" t="s">
        <v>17</v>
      </c>
      <c r="J248" s="1268"/>
      <c r="K248" s="1682" t="s">
        <v>18</v>
      </c>
      <c r="L248" s="1268"/>
      <c r="M248" s="1682" t="s">
        <v>19</v>
      </c>
      <c r="N248" s="1268"/>
      <c r="O248" s="1682" t="s">
        <v>20</v>
      </c>
      <c r="P248" s="1268"/>
      <c r="Q248" s="1682" t="s">
        <v>21</v>
      </c>
      <c r="R248" s="1268"/>
      <c r="S248" s="1682" t="s">
        <v>22</v>
      </c>
      <c r="T248" s="1268"/>
      <c r="U248" s="1682" t="s">
        <v>23</v>
      </c>
      <c r="V248" s="1285"/>
      <c r="W248" s="1682" t="s">
        <v>24</v>
      </c>
      <c r="X248" s="1285"/>
      <c r="Y248" s="1682" t="s">
        <v>286</v>
      </c>
      <c r="Z248" s="1285"/>
      <c r="AA248" s="1682" t="s">
        <v>287</v>
      </c>
      <c r="AB248" s="1285"/>
      <c r="AC248" s="1682" t="s">
        <v>288</v>
      </c>
      <c r="AD248" s="1285"/>
      <c r="AE248" s="1682" t="s">
        <v>289</v>
      </c>
      <c r="AF248" s="1285"/>
      <c r="AG248" s="1682" t="s">
        <v>29</v>
      </c>
      <c r="AH248" s="1285"/>
      <c r="AI248" s="1682" t="s">
        <v>30</v>
      </c>
      <c r="AJ248" s="1285"/>
      <c r="AK248" s="1682" t="s">
        <v>31</v>
      </c>
      <c r="AL248" s="1285"/>
      <c r="AM248" s="1304"/>
      <c r="AN248" s="1364"/>
      <c r="AO248" s="1340" t="s">
        <v>290</v>
      </c>
      <c r="AP248" s="1368" t="s">
        <v>291</v>
      </c>
      <c r="AQ248" s="1341"/>
      <c r="AR248" s="1344"/>
      <c r="AS248" s="1344"/>
      <c r="AT248" s="1347"/>
      <c r="AU248" s="1349"/>
      <c r="AV248" s="1351"/>
      <c r="AW248" s="1713" t="s">
        <v>10</v>
      </c>
      <c r="AX248" s="1337"/>
    </row>
    <row r="249" spans="1:104" ht="20.25" customHeight="1" x14ac:dyDescent="0.25">
      <c r="A249" s="1357"/>
      <c r="B249" s="1358"/>
      <c r="C249" s="1338"/>
      <c r="D249" s="440" t="s">
        <v>32</v>
      </c>
      <c r="E249" s="441" t="s">
        <v>33</v>
      </c>
      <c r="F249" s="39" t="s">
        <v>34</v>
      </c>
      <c r="G249" s="1176" t="s">
        <v>33</v>
      </c>
      <c r="H249" s="12" t="s">
        <v>34</v>
      </c>
      <c r="I249" s="1176" t="s">
        <v>33</v>
      </c>
      <c r="J249" s="12" t="s">
        <v>34</v>
      </c>
      <c r="K249" s="1176" t="s">
        <v>33</v>
      </c>
      <c r="L249" s="12" t="s">
        <v>34</v>
      </c>
      <c r="M249" s="1176" t="s">
        <v>33</v>
      </c>
      <c r="N249" s="12" t="s">
        <v>34</v>
      </c>
      <c r="O249" s="1176" t="s">
        <v>33</v>
      </c>
      <c r="P249" s="12" t="s">
        <v>34</v>
      </c>
      <c r="Q249" s="1176" t="s">
        <v>33</v>
      </c>
      <c r="R249" s="12" t="s">
        <v>34</v>
      </c>
      <c r="S249" s="1176" t="s">
        <v>33</v>
      </c>
      <c r="T249" s="12" t="s">
        <v>34</v>
      </c>
      <c r="U249" s="1176" t="s">
        <v>33</v>
      </c>
      <c r="V249" s="12" t="s">
        <v>34</v>
      </c>
      <c r="W249" s="1176" t="s">
        <v>33</v>
      </c>
      <c r="X249" s="12" t="s">
        <v>34</v>
      </c>
      <c r="Y249" s="1176" t="s">
        <v>33</v>
      </c>
      <c r="Z249" s="12" t="s">
        <v>34</v>
      </c>
      <c r="AA249" s="1176" t="s">
        <v>33</v>
      </c>
      <c r="AB249" s="12" t="s">
        <v>34</v>
      </c>
      <c r="AC249" s="1176" t="s">
        <v>33</v>
      </c>
      <c r="AD249" s="12" t="s">
        <v>34</v>
      </c>
      <c r="AE249" s="1176" t="s">
        <v>33</v>
      </c>
      <c r="AF249" s="12" t="s">
        <v>34</v>
      </c>
      <c r="AG249" s="1176" t="s">
        <v>33</v>
      </c>
      <c r="AH249" s="12" t="s">
        <v>34</v>
      </c>
      <c r="AI249" s="1176" t="s">
        <v>33</v>
      </c>
      <c r="AJ249" s="12" t="s">
        <v>34</v>
      </c>
      <c r="AK249" s="1176" t="s">
        <v>33</v>
      </c>
      <c r="AL249" s="12" t="s">
        <v>34</v>
      </c>
      <c r="AM249" s="1305"/>
      <c r="AN249" s="1365"/>
      <c r="AO249" s="1342"/>
      <c r="AP249" s="1369"/>
      <c r="AQ249" s="1342"/>
      <c r="AR249" s="1345"/>
      <c r="AS249" s="1345"/>
      <c r="AT249" s="1348"/>
      <c r="AU249" s="1349"/>
      <c r="AV249" s="1352"/>
      <c r="AW249" s="1713"/>
      <c r="AX249" s="1338"/>
    </row>
    <row r="250" spans="1:104" ht="15" customHeight="1" x14ac:dyDescent="0.25">
      <c r="A250" s="1511" t="s">
        <v>292</v>
      </c>
      <c r="B250" s="1512" t="s">
        <v>293</v>
      </c>
      <c r="C250" s="1513"/>
      <c r="D250" s="715">
        <f>SUM(E250+F250)</f>
        <v>4</v>
      </c>
      <c r="E250" s="139">
        <f>SUM(G250++I250+K250+M250+O250+Q250+S250+U250+W250+Y250+AA250+AC250+AE250+AG250+AI250+AK250)</f>
        <v>4</v>
      </c>
      <c r="F250" s="661">
        <f>SUM(H250++J250+L250+N250+P250+R250+T250+V250+X250+Z250+AB250+AD250+AF250+AH250+AJ250+AL250)</f>
        <v>0</v>
      </c>
      <c r="G250" s="716">
        <v>0</v>
      </c>
      <c r="H250" s="443">
        <v>0</v>
      </c>
      <c r="I250" s="646">
        <v>0</v>
      </c>
      <c r="J250" s="443">
        <v>0</v>
      </c>
      <c r="K250" s="646">
        <v>0</v>
      </c>
      <c r="L250" s="443">
        <v>0</v>
      </c>
      <c r="M250" s="646">
        <v>1</v>
      </c>
      <c r="N250" s="443">
        <v>0</v>
      </c>
      <c r="O250" s="646">
        <v>1</v>
      </c>
      <c r="P250" s="443">
        <v>0</v>
      </c>
      <c r="Q250" s="646">
        <v>0</v>
      </c>
      <c r="R250" s="443">
        <v>0</v>
      </c>
      <c r="S250" s="646">
        <v>1</v>
      </c>
      <c r="T250" s="687">
        <v>0</v>
      </c>
      <c r="U250" s="646">
        <v>0</v>
      </c>
      <c r="V250" s="687">
        <v>0</v>
      </c>
      <c r="W250" s="646">
        <v>0</v>
      </c>
      <c r="X250" s="687">
        <v>0</v>
      </c>
      <c r="Y250" s="646">
        <v>0</v>
      </c>
      <c r="Z250" s="687">
        <v>0</v>
      </c>
      <c r="AA250" s="646">
        <v>0</v>
      </c>
      <c r="AB250" s="687">
        <v>0</v>
      </c>
      <c r="AC250" s="646">
        <v>0</v>
      </c>
      <c r="AD250" s="687">
        <v>0</v>
      </c>
      <c r="AE250" s="646">
        <v>1</v>
      </c>
      <c r="AF250" s="687">
        <v>0</v>
      </c>
      <c r="AG250" s="646">
        <v>0</v>
      </c>
      <c r="AH250" s="687">
        <v>0</v>
      </c>
      <c r="AI250" s="646">
        <v>0</v>
      </c>
      <c r="AJ250" s="687">
        <v>0</v>
      </c>
      <c r="AK250" s="646">
        <v>0</v>
      </c>
      <c r="AL250" s="687">
        <v>0</v>
      </c>
      <c r="AM250" s="717">
        <v>0</v>
      </c>
      <c r="AN250" s="718">
        <v>0</v>
      </c>
      <c r="AO250" s="446"/>
      <c r="AP250" s="447"/>
      <c r="AQ250" s="448"/>
      <c r="AR250" s="646">
        <v>0</v>
      </c>
      <c r="AS250" s="449"/>
      <c r="AT250" s="716">
        <v>0</v>
      </c>
      <c r="AU250" s="687">
        <v>0</v>
      </c>
      <c r="AV250" s="449"/>
      <c r="AW250" s="716">
        <v>0</v>
      </c>
      <c r="AX250" s="687">
        <v>0</v>
      </c>
      <c r="AY250" t="str">
        <f>CA250&amp;CB250&amp;CC250&amp;CD250&amp;CE250&amp;CF250&amp;CG250&amp;CH250&amp;CI250&amp;CJ250&amp;CK250&amp;CL250</f>
        <v/>
      </c>
      <c r="CA250" s="23" t="str">
        <f>IF(AND($F250&gt;0,AM250="")," * No olvide digitar la variable Gestante. Digite cero si no tiene.",IF(AM250&gt;$F250," * La variable Gestante no puede superar el Total Mujeres.",""))</f>
        <v/>
      </c>
      <c r="CB250" s="23" t="str">
        <f>IF(AND(AG250+AH250&gt;0,AN250="")," * No olvide digitar la variable 60 años (incluido en grupos de 60-64 años). Digite Cero si no tiene.",IF(AN250&gt;AG250+AH250," * La variable 60 años (incluido en grupos de 60-64 años) no puede superar la suma del Grupo 60-64 años.",""))</f>
        <v/>
      </c>
      <c r="CC250" s="87"/>
      <c r="CD250" s="87"/>
      <c r="CE250" s="87"/>
      <c r="CF250" s="23" t="str">
        <f>IF(AND($D250&gt;0,AR250="")," * No olvide digitar la variable Compra de Servicio. Digite Cero si no tiene.",IF(AR250&gt;$D250," * La variable Compra de Servicio no puede superar el Total Ambos Sexos.",""))</f>
        <v/>
      </c>
      <c r="CG250" s="87"/>
      <c r="CH250" s="23" t="str">
        <f>IF(AND($D250&gt;0,AT250="")," * No olvide digitar la variable Usuarios con Dicapacidad. Digite Cero si no tiene.",IF(AT250&gt;$D250," * La variable Usuarios con Dicapacidad no puede superar el Total Ambos Sexos.",""))</f>
        <v/>
      </c>
      <c r="CI250" s="23" t="str">
        <f>IF(AND($D250&gt;0,AU250="")," * No olvide digitar la variable Usuarios Oncológicos. Digite Cero si no tiene.",IF(AU250&gt;$D250," * La variable Usuarios Oncológicos no puede superar el Total Ambos Sexos.",""))</f>
        <v/>
      </c>
      <c r="CJ250" s="87"/>
      <c r="CK250" s="23" t="str">
        <f>IF(AND($D250&gt;0,AW250="")," * No olvide digitar la variable Migrantes. Digite Cero si no tiene.",IF(AW250&gt;$D250," * La variable Migrantes no puede superar el Total Ambos Sexos.",""))</f>
        <v/>
      </c>
      <c r="CL250" s="23" t="str">
        <f>IF(AND($D250&gt;0,AX250=""),"  * No olvide digitar la variable Pueblo Originario. Digite Cero si no tiene.",IF(AX250&gt;$D250," * La variable Pueblo Originario no puede superar el Total Ambos Sexos.",""))</f>
        <v/>
      </c>
      <c r="CO250" s="24">
        <f>IF(AND($F250&gt;0,AM250=""),1,IF(AM250&gt;$F250,1,0))</f>
        <v>0</v>
      </c>
      <c r="CP250" s="24">
        <f>IF(AND(AG250+AH250&gt;0,AN250=""),1,IF(AN250&gt;AG250+AH250,1,0))</f>
        <v>0</v>
      </c>
      <c r="CQ250" s="87"/>
      <c r="CR250" s="87"/>
      <c r="CS250" s="87"/>
      <c r="CT250" s="24">
        <f>IF(AND($D250&gt;0,AR250=""),1,IF(AR250&gt;$D250,1,0))</f>
        <v>0</v>
      </c>
      <c r="CU250" s="87"/>
      <c r="CV250" s="24">
        <f>IF(AND($D250&gt;0,AT250=""),1,IF(AT250&gt;$D250,1,0))</f>
        <v>0</v>
      </c>
      <c r="CW250" s="24">
        <f>IF(AND($D250&gt;0,AU250=""),1,IF(AU250&gt;$D250,1,0))</f>
        <v>0</v>
      </c>
      <c r="CX250" s="87"/>
      <c r="CY250" s="24">
        <f>IF(AND($D250&gt;0,AW250=""),1,IF(AW250&gt;$D250,1,0))</f>
        <v>0</v>
      </c>
      <c r="CZ250" s="24">
        <f>IF(AND($D250&gt;0,AX250=""),1,IF(AX250&gt;$D250,1,0))</f>
        <v>0</v>
      </c>
    </row>
    <row r="251" spans="1:104" ht="15" customHeight="1" x14ac:dyDescent="0.25">
      <c r="A251" s="1330"/>
      <c r="B251" s="1333" t="s">
        <v>294</v>
      </c>
      <c r="C251" s="1334"/>
      <c r="D251" s="450">
        <f t="shared" ref="D251:D314" si="209">SUM(E251+F251)</f>
        <v>63</v>
      </c>
      <c r="E251" s="109">
        <f t="shared" ref="E251:E287" si="210">SUM(G251++I251+K251+M251+O251+Q251+S251+U251+W251+Y251+AA251+AC251+AE251+AG251+AI251+AK251)</f>
        <v>39</v>
      </c>
      <c r="F251" s="78">
        <f t="shared" ref="F251:F287" si="211">SUM(H251++J251+L251+N251+P251+R251+T251+V251+X251+Z251+AB251+AD251+AF251+AH251+AJ251+AL251)</f>
        <v>24</v>
      </c>
      <c r="G251" s="451">
        <v>3</v>
      </c>
      <c r="H251" s="452">
        <v>2</v>
      </c>
      <c r="I251" s="453">
        <v>0</v>
      </c>
      <c r="J251" s="452">
        <v>1</v>
      </c>
      <c r="K251" s="453">
        <v>0</v>
      </c>
      <c r="L251" s="452">
        <v>0</v>
      </c>
      <c r="M251" s="453">
        <v>1</v>
      </c>
      <c r="N251" s="452">
        <v>0</v>
      </c>
      <c r="O251" s="453">
        <v>2</v>
      </c>
      <c r="P251" s="452">
        <v>0</v>
      </c>
      <c r="Q251" s="453">
        <v>2</v>
      </c>
      <c r="R251" s="452">
        <v>1</v>
      </c>
      <c r="S251" s="453">
        <v>6</v>
      </c>
      <c r="T251" s="454">
        <v>2</v>
      </c>
      <c r="U251" s="453">
        <v>6</v>
      </c>
      <c r="V251" s="454">
        <v>3</v>
      </c>
      <c r="W251" s="453">
        <v>4</v>
      </c>
      <c r="X251" s="454">
        <v>2</v>
      </c>
      <c r="Y251" s="453">
        <v>1</v>
      </c>
      <c r="Z251" s="454">
        <v>1</v>
      </c>
      <c r="AA251" s="453">
        <v>2</v>
      </c>
      <c r="AB251" s="454">
        <v>1</v>
      </c>
      <c r="AC251" s="453">
        <v>4</v>
      </c>
      <c r="AD251" s="454">
        <v>2</v>
      </c>
      <c r="AE251" s="453">
        <v>1</v>
      </c>
      <c r="AF251" s="454">
        <v>5</v>
      </c>
      <c r="AG251" s="453">
        <v>2</v>
      </c>
      <c r="AH251" s="454">
        <v>1</v>
      </c>
      <c r="AI251" s="453">
        <v>0</v>
      </c>
      <c r="AJ251" s="454">
        <v>1</v>
      </c>
      <c r="AK251" s="453">
        <v>5</v>
      </c>
      <c r="AL251" s="454">
        <v>2</v>
      </c>
      <c r="AM251" s="455">
        <v>0</v>
      </c>
      <c r="AN251" s="456">
        <v>0</v>
      </c>
      <c r="AO251" s="446"/>
      <c r="AP251" s="457"/>
      <c r="AQ251" s="448"/>
      <c r="AR251" s="453">
        <v>0</v>
      </c>
      <c r="AS251" s="457"/>
      <c r="AT251" s="451">
        <v>9</v>
      </c>
      <c r="AU251" s="454">
        <v>1</v>
      </c>
      <c r="AV251" s="457"/>
      <c r="AW251" s="451">
        <v>0</v>
      </c>
      <c r="AX251" s="454">
        <v>0</v>
      </c>
      <c r="AY251" t="str">
        <f t="shared" ref="AY251:AY314" si="212">CA251&amp;CB251&amp;CC251&amp;CD251&amp;CE251&amp;CF251&amp;CG251&amp;CH251&amp;CI251&amp;CJ251&amp;CK251&amp;CL251</f>
        <v/>
      </c>
      <c r="CA251" s="23" t="str">
        <f t="shared" ref="CA251:CA314" si="213">IF(AND($F251&gt;0,AM251="")," * No olvide digitar la variable Gestante. Digite cero si no tiene.",IF(AM251&gt;$F251," * La variable Gestante no puede superar el Total Mujeres.",""))</f>
        <v/>
      </c>
      <c r="CB251" s="23" t="str">
        <f t="shared" ref="CB251:CB314" si="214">IF(AND(AG251+AH251&gt;0,AN251="")," * No olvide digitar la variable 60 años (incluido en grupos de 60-64 años). Digite Cero si no tiene.",IF(AN251&gt;AG251+AH251," * La variable 60 años (incluido en grupos de 60-64 años) no puede superar la suma del Grupo 60-64 años.",""))</f>
        <v/>
      </c>
      <c r="CC251" s="87"/>
      <c r="CD251" s="87"/>
      <c r="CE251" s="87"/>
      <c r="CF251" s="23" t="str">
        <f t="shared" ref="CF251:CF314" si="215">IF(AND($D251&gt;0,AR251="")," * No olvide digitar la variable Compra de Servicio. Digite Cero si no tiene.",IF(AR251&gt;$D251," * La variable Compra de Servicio no puede superar el Total Ambos Sexos.",""))</f>
        <v/>
      </c>
      <c r="CG251" s="87"/>
      <c r="CH251" s="23" t="str">
        <f t="shared" ref="CH251:CH314" si="216">IF(AND($D251&gt;0,AT251="")," * No olvide digitar la variable Usuarios con Dicapacidad. Digite Cero si no tiene.",IF(AT251&gt;$D251," * La variable Usuarios con Dicapacidad no puede superar el Total Ambos Sexos.",""))</f>
        <v/>
      </c>
      <c r="CI251" s="23" t="str">
        <f t="shared" ref="CI251:CI314" si="217">IF(AND($D251&gt;0,AU251="")," * No olvide digitar la variable Usuarios Oncológicos. Digite Cero si no tiene.",IF(AU251&gt;$D251," * La variable Usuarios Oncológicos no puede superar el Total Ambos Sexos.",""))</f>
        <v/>
      </c>
      <c r="CJ251" s="87"/>
      <c r="CK251" s="23" t="str">
        <f t="shared" ref="CK251:CK314" si="218">IF(AND($D251&gt;0,AW251="")," * No olvide digitar la variable Migrantes. Digite Cero si no tiene.",IF(AW251&gt;$D251," * La variable Migrantes no puede superar el Total Ambos Sexos.",""))</f>
        <v/>
      </c>
      <c r="CL251" s="23" t="str">
        <f t="shared" ref="CL251:CL314" si="219">IF(AND($D251&gt;0,AX251=""),"  * No olvide digitar la variable Pueblo Originario. Digite Cero si no tiene.",IF(AX251&gt;$D251," * La variable Pueblo Originario no puede superar el Total Ambos Sexos.",""))</f>
        <v/>
      </c>
      <c r="CO251" s="24">
        <f t="shared" ref="CO251:CO314" si="220">IF(AND($F251&gt;0,AM251=""),1,IF(AM251&gt;$F251,1,0))</f>
        <v>0</v>
      </c>
      <c r="CP251" s="24">
        <f t="shared" ref="CP251:CP314" si="221">IF(AND(AG251+AH251&gt;0,AN251=""),1,IF(AN251&gt;AG251+AH251,1,0))</f>
        <v>0</v>
      </c>
      <c r="CQ251" s="87"/>
      <c r="CR251" s="87"/>
      <c r="CS251" s="87"/>
      <c r="CT251" s="24">
        <f t="shared" ref="CT251:CU314" si="222">IF(AND($D251&gt;0,AR251=""),1,IF(AR251&gt;$D251,1,0))</f>
        <v>0</v>
      </c>
      <c r="CU251" s="87"/>
      <c r="CV251" s="24">
        <f t="shared" ref="CV251:CX314" si="223">IF(AND($D251&gt;0,AT251=""),1,IF(AT251&gt;$D251,1,0))</f>
        <v>0</v>
      </c>
      <c r="CW251" s="24">
        <f t="shared" si="223"/>
        <v>0</v>
      </c>
      <c r="CX251" s="87"/>
      <c r="CY251" s="24">
        <f t="shared" ref="CY251:CZ314" si="224">IF(AND($D251&gt;0,AW251=""),1,IF(AW251&gt;$D251,1,0))</f>
        <v>0</v>
      </c>
      <c r="CZ251" s="24">
        <f t="shared" si="224"/>
        <v>0</v>
      </c>
    </row>
    <row r="252" spans="1:104" ht="15" customHeight="1" x14ac:dyDescent="0.25">
      <c r="A252" s="1322" t="s">
        <v>295</v>
      </c>
      <c r="B252" s="1325" t="s">
        <v>296</v>
      </c>
      <c r="C252" s="1325"/>
      <c r="D252" s="712">
        <f t="shared" si="209"/>
        <v>81</v>
      </c>
      <c r="E252" s="139">
        <f t="shared" si="210"/>
        <v>45</v>
      </c>
      <c r="F252" s="661">
        <f t="shared" si="211"/>
        <v>36</v>
      </c>
      <c r="G252" s="716">
        <v>3</v>
      </c>
      <c r="H252" s="443">
        <v>2</v>
      </c>
      <c r="I252" s="646">
        <v>0</v>
      </c>
      <c r="J252" s="443">
        <v>0</v>
      </c>
      <c r="K252" s="646">
        <v>1</v>
      </c>
      <c r="L252" s="443">
        <v>0</v>
      </c>
      <c r="M252" s="646">
        <v>0</v>
      </c>
      <c r="N252" s="443">
        <v>0</v>
      </c>
      <c r="O252" s="646">
        <v>1</v>
      </c>
      <c r="P252" s="443">
        <v>0</v>
      </c>
      <c r="Q252" s="646">
        <v>3</v>
      </c>
      <c r="R252" s="443">
        <v>2</v>
      </c>
      <c r="S252" s="646">
        <v>3</v>
      </c>
      <c r="T252" s="687">
        <v>1</v>
      </c>
      <c r="U252" s="646">
        <v>3</v>
      </c>
      <c r="V252" s="687">
        <v>3</v>
      </c>
      <c r="W252" s="646">
        <v>13</v>
      </c>
      <c r="X252" s="687">
        <v>8</v>
      </c>
      <c r="Y252" s="646">
        <v>4</v>
      </c>
      <c r="Z252" s="687">
        <v>6</v>
      </c>
      <c r="AA252" s="646">
        <v>3</v>
      </c>
      <c r="AB252" s="687">
        <v>6</v>
      </c>
      <c r="AC252" s="646">
        <v>1</v>
      </c>
      <c r="AD252" s="687">
        <v>1</v>
      </c>
      <c r="AE252" s="646">
        <v>1</v>
      </c>
      <c r="AF252" s="687">
        <v>2</v>
      </c>
      <c r="AG252" s="646">
        <v>3</v>
      </c>
      <c r="AH252" s="687">
        <v>2</v>
      </c>
      <c r="AI252" s="646">
        <v>2</v>
      </c>
      <c r="AJ252" s="687">
        <v>0</v>
      </c>
      <c r="AK252" s="646">
        <v>4</v>
      </c>
      <c r="AL252" s="687">
        <v>3</v>
      </c>
      <c r="AM252" s="458">
        <v>0</v>
      </c>
      <c r="AN252" s="459">
        <v>0</v>
      </c>
      <c r="AO252" s="716">
        <v>61</v>
      </c>
      <c r="AP252" s="460">
        <v>62</v>
      </c>
      <c r="AQ252" s="646">
        <v>32</v>
      </c>
      <c r="AR252" s="461">
        <v>0</v>
      </c>
      <c r="AS252" s="447"/>
      <c r="AT252" s="462">
        <v>1</v>
      </c>
      <c r="AU252" s="463">
        <v>1</v>
      </c>
      <c r="AV252" s="447"/>
      <c r="AW252" s="462">
        <v>0</v>
      </c>
      <c r="AX252" s="463">
        <v>0</v>
      </c>
      <c r="AY252" t="str">
        <f t="shared" si="212"/>
        <v/>
      </c>
      <c r="CA252" s="23" t="str">
        <f t="shared" si="213"/>
        <v/>
      </c>
      <c r="CB252" s="23" t="str">
        <f t="shared" si="214"/>
        <v/>
      </c>
      <c r="CC252" s="23" t="str">
        <f>IF(AND($D252&gt;0,AO252="")," * No olvide digitar la variable Consultas Pertinentes: Según Procolo de Referencia. Digite cero si no tiene.",IF(AO252&gt;$D252," * La variable Consultas Pertinentes: Según Procolo de Referencia no puede superar el Total Ambos Sexos.",""))</f>
        <v/>
      </c>
      <c r="CD252" s="23" t="str">
        <f>IF(AND($D252&gt;0,AP252="")," * No olvide digitar la variable Consultas Pertinentes: Según condición clínica. Digite cero si no tiene.",IF(AP252&gt;$D252," * La variable Consultas Pertinentes: Según condición clínica no puede superar el Total Ambos Sexos.",""))</f>
        <v/>
      </c>
      <c r="CE252" s="23" t="str">
        <f>IF(AND($D252&gt;0,AQ252="")," * No olvide digitar la variable Inasistente. Digite cero si no tiene.",IF(AQ252&gt;$D252," * La variable Insasistente no puede superar el Total Ambos Sexos.",""))</f>
        <v/>
      </c>
      <c r="CF252" s="23" t="str">
        <f t="shared" si="215"/>
        <v/>
      </c>
      <c r="CG252" s="87"/>
      <c r="CH252" s="23" t="str">
        <f t="shared" si="216"/>
        <v/>
      </c>
      <c r="CI252" s="23" t="str">
        <f t="shared" si="217"/>
        <v/>
      </c>
      <c r="CJ252" s="87"/>
      <c r="CK252" s="23" t="str">
        <f t="shared" si="218"/>
        <v/>
      </c>
      <c r="CL252" s="23" t="str">
        <f t="shared" si="219"/>
        <v/>
      </c>
      <c r="CO252" s="24">
        <f t="shared" si="220"/>
        <v>0</v>
      </c>
      <c r="CP252" s="24">
        <f t="shared" si="221"/>
        <v>0</v>
      </c>
      <c r="CQ252" s="24">
        <f>IF(AND($D252&gt;0,AO252=""),1,IF(AO252&gt;$D252,1,0))</f>
        <v>0</v>
      </c>
      <c r="CR252" s="24">
        <f t="shared" ref="CR252:CS253" si="225">IF(AND($D252&gt;0,AP252=""),1,IF(AP252&gt;$D252,1,0))</f>
        <v>0</v>
      </c>
      <c r="CS252" s="24">
        <f t="shared" si="225"/>
        <v>0</v>
      </c>
      <c r="CT252" s="24">
        <f t="shared" si="222"/>
        <v>0</v>
      </c>
      <c r="CU252" s="87"/>
      <c r="CV252" s="24">
        <f t="shared" si="223"/>
        <v>0</v>
      </c>
      <c r="CW252" s="24">
        <f t="shared" si="223"/>
        <v>0</v>
      </c>
      <c r="CX252" s="87"/>
      <c r="CY252" s="24">
        <f t="shared" si="224"/>
        <v>0</v>
      </c>
      <c r="CZ252" s="24">
        <f t="shared" si="224"/>
        <v>0</v>
      </c>
    </row>
    <row r="253" spans="1:104" ht="15" customHeight="1" x14ac:dyDescent="0.25">
      <c r="A253" s="1323"/>
      <c r="B253" s="1315" t="s">
        <v>297</v>
      </c>
      <c r="C253" s="1315"/>
      <c r="D253" s="464">
        <f t="shared" si="209"/>
        <v>133</v>
      </c>
      <c r="E253" s="465">
        <f t="shared" si="210"/>
        <v>76</v>
      </c>
      <c r="F253" s="147">
        <f t="shared" si="211"/>
        <v>57</v>
      </c>
      <c r="G253" s="466">
        <v>3</v>
      </c>
      <c r="H253" s="467">
        <v>3</v>
      </c>
      <c r="I253" s="468">
        <v>0</v>
      </c>
      <c r="J253" s="467">
        <v>0</v>
      </c>
      <c r="K253" s="468">
        <v>0</v>
      </c>
      <c r="L253" s="467">
        <v>0</v>
      </c>
      <c r="M253" s="468">
        <v>0</v>
      </c>
      <c r="N253" s="467">
        <v>0</v>
      </c>
      <c r="O253" s="468">
        <v>0</v>
      </c>
      <c r="P253" s="467">
        <v>0</v>
      </c>
      <c r="Q253" s="468">
        <v>1</v>
      </c>
      <c r="R253" s="467">
        <v>1</v>
      </c>
      <c r="S253" s="468">
        <v>0</v>
      </c>
      <c r="T253" s="469">
        <v>1</v>
      </c>
      <c r="U253" s="468">
        <v>6</v>
      </c>
      <c r="V253" s="469">
        <v>6</v>
      </c>
      <c r="W253" s="468">
        <v>20</v>
      </c>
      <c r="X253" s="469">
        <v>13</v>
      </c>
      <c r="Y253" s="468">
        <v>8</v>
      </c>
      <c r="Z253" s="469">
        <v>7</v>
      </c>
      <c r="AA253" s="468">
        <v>9</v>
      </c>
      <c r="AB253" s="469">
        <v>10</v>
      </c>
      <c r="AC253" s="468">
        <v>8</v>
      </c>
      <c r="AD253" s="469">
        <v>3</v>
      </c>
      <c r="AE253" s="468">
        <v>4</v>
      </c>
      <c r="AF253" s="469">
        <v>5</v>
      </c>
      <c r="AG253" s="468">
        <v>7</v>
      </c>
      <c r="AH253" s="469">
        <v>5</v>
      </c>
      <c r="AI253" s="468">
        <v>6</v>
      </c>
      <c r="AJ253" s="469">
        <v>3</v>
      </c>
      <c r="AK253" s="468">
        <v>4</v>
      </c>
      <c r="AL253" s="469">
        <v>0</v>
      </c>
      <c r="AM253" s="470">
        <v>0</v>
      </c>
      <c r="AN253" s="471">
        <v>0</v>
      </c>
      <c r="AO253" s="446"/>
      <c r="AP253" s="447"/>
      <c r="AQ253" s="461">
        <v>15</v>
      </c>
      <c r="AR253" s="468">
        <v>0</v>
      </c>
      <c r="AS253" s="447"/>
      <c r="AT253" s="466">
        <v>1</v>
      </c>
      <c r="AU253" s="469">
        <v>1</v>
      </c>
      <c r="AV253" s="447"/>
      <c r="AW253" s="466">
        <v>0</v>
      </c>
      <c r="AX253" s="469">
        <v>0</v>
      </c>
      <c r="AY253" t="str">
        <f t="shared" si="212"/>
        <v/>
      </c>
      <c r="CA253" s="23" t="str">
        <f t="shared" si="213"/>
        <v/>
      </c>
      <c r="CB253" s="23" t="str">
        <f t="shared" si="214"/>
        <v/>
      </c>
      <c r="CC253" s="87"/>
      <c r="CD253" s="87"/>
      <c r="CE253" s="23" t="str">
        <f>IF(AND($D253&gt;0,AQ253="")," * No olvide digitar la variable Inasistente. Digite cero si no tiene.",IF(AQ253&gt;$D253," * La variable Insasistente no puede superar el Total Ambos Sexos.",""))</f>
        <v/>
      </c>
      <c r="CF253" s="23" t="str">
        <f t="shared" si="215"/>
        <v/>
      </c>
      <c r="CG253" s="87"/>
      <c r="CH253" s="23" t="str">
        <f t="shared" si="216"/>
        <v/>
      </c>
      <c r="CI253" s="23" t="str">
        <f t="shared" si="217"/>
        <v/>
      </c>
      <c r="CJ253" s="87"/>
      <c r="CK253" s="23" t="str">
        <f t="shared" si="218"/>
        <v/>
      </c>
      <c r="CL253" s="23" t="str">
        <f t="shared" si="219"/>
        <v/>
      </c>
      <c r="CO253" s="24">
        <f t="shared" si="220"/>
        <v>0</v>
      </c>
      <c r="CP253" s="24">
        <f t="shared" si="221"/>
        <v>0</v>
      </c>
      <c r="CQ253" s="87"/>
      <c r="CR253" s="87"/>
      <c r="CS253" s="24">
        <f t="shared" si="225"/>
        <v>0</v>
      </c>
      <c r="CT253" s="24">
        <f t="shared" si="222"/>
        <v>0</v>
      </c>
      <c r="CU253" s="87"/>
      <c r="CV253" s="24">
        <f t="shared" si="223"/>
        <v>0</v>
      </c>
      <c r="CW253" s="24">
        <f t="shared" si="223"/>
        <v>0</v>
      </c>
      <c r="CX253" s="87"/>
      <c r="CY253" s="24">
        <f t="shared" si="224"/>
        <v>0</v>
      </c>
      <c r="CZ253" s="24">
        <f t="shared" si="224"/>
        <v>0</v>
      </c>
    </row>
    <row r="254" spans="1:104" ht="15" customHeight="1" x14ac:dyDescent="0.25">
      <c r="A254" s="1323"/>
      <c r="B254" s="1315" t="s">
        <v>298</v>
      </c>
      <c r="C254" s="1315"/>
      <c r="D254" s="464">
        <f t="shared" si="209"/>
        <v>75</v>
      </c>
      <c r="E254" s="465">
        <f t="shared" si="210"/>
        <v>42</v>
      </c>
      <c r="F254" s="147">
        <f t="shared" si="211"/>
        <v>33</v>
      </c>
      <c r="G254" s="466">
        <v>2</v>
      </c>
      <c r="H254" s="467">
        <v>2</v>
      </c>
      <c r="I254" s="468">
        <v>0</v>
      </c>
      <c r="J254" s="467">
        <v>0</v>
      </c>
      <c r="K254" s="468">
        <v>1</v>
      </c>
      <c r="L254" s="467">
        <v>0</v>
      </c>
      <c r="M254" s="468">
        <v>0</v>
      </c>
      <c r="N254" s="467">
        <v>0</v>
      </c>
      <c r="O254" s="468">
        <v>1</v>
      </c>
      <c r="P254" s="467">
        <v>0</v>
      </c>
      <c r="Q254" s="468">
        <v>3</v>
      </c>
      <c r="R254" s="467">
        <v>2</v>
      </c>
      <c r="S254" s="468">
        <v>3</v>
      </c>
      <c r="T254" s="469">
        <v>1</v>
      </c>
      <c r="U254" s="468">
        <v>3</v>
      </c>
      <c r="V254" s="469">
        <v>2</v>
      </c>
      <c r="W254" s="468">
        <v>12</v>
      </c>
      <c r="X254" s="469">
        <v>8</v>
      </c>
      <c r="Y254" s="468">
        <v>5</v>
      </c>
      <c r="Z254" s="469">
        <v>6</v>
      </c>
      <c r="AA254" s="468">
        <v>3</v>
      </c>
      <c r="AB254" s="469">
        <v>4</v>
      </c>
      <c r="AC254" s="468">
        <v>0</v>
      </c>
      <c r="AD254" s="469">
        <v>1</v>
      </c>
      <c r="AE254" s="468">
        <v>1</v>
      </c>
      <c r="AF254" s="469">
        <v>2</v>
      </c>
      <c r="AG254" s="468">
        <v>3</v>
      </c>
      <c r="AH254" s="469">
        <v>2</v>
      </c>
      <c r="AI254" s="468">
        <v>2</v>
      </c>
      <c r="AJ254" s="469">
        <v>0</v>
      </c>
      <c r="AK254" s="468">
        <v>3</v>
      </c>
      <c r="AL254" s="469">
        <v>3</v>
      </c>
      <c r="AM254" s="470">
        <v>0</v>
      </c>
      <c r="AN254" s="471">
        <v>0</v>
      </c>
      <c r="AO254" s="446"/>
      <c r="AP254" s="447"/>
      <c r="AQ254" s="472"/>
      <c r="AR254" s="468">
        <v>0</v>
      </c>
      <c r="AS254" s="447"/>
      <c r="AT254" s="466">
        <v>1</v>
      </c>
      <c r="AU254" s="469">
        <v>1</v>
      </c>
      <c r="AV254" s="447"/>
      <c r="AW254" s="466">
        <v>0</v>
      </c>
      <c r="AX254" s="469">
        <v>0</v>
      </c>
      <c r="AY254" t="str">
        <f t="shared" si="212"/>
        <v/>
      </c>
      <c r="CA254" s="23" t="str">
        <f t="shared" si="213"/>
        <v/>
      </c>
      <c r="CB254" s="23" t="str">
        <f t="shared" si="214"/>
        <v/>
      </c>
      <c r="CC254" s="87"/>
      <c r="CD254" s="87"/>
      <c r="CE254" s="87"/>
      <c r="CF254" s="23" t="str">
        <f t="shared" si="215"/>
        <v/>
      </c>
      <c r="CG254" s="87"/>
      <c r="CH254" s="23" t="str">
        <f t="shared" si="216"/>
        <v/>
      </c>
      <c r="CI254" s="23" t="str">
        <f t="shared" si="217"/>
        <v/>
      </c>
      <c r="CJ254" s="87"/>
      <c r="CK254" s="23" t="str">
        <f t="shared" si="218"/>
        <v/>
      </c>
      <c r="CL254" s="23" t="str">
        <f t="shared" si="219"/>
        <v/>
      </c>
      <c r="CO254" s="24">
        <f t="shared" si="220"/>
        <v>0</v>
      </c>
      <c r="CP254" s="24">
        <f t="shared" si="221"/>
        <v>0</v>
      </c>
      <c r="CQ254" s="87"/>
      <c r="CR254" s="87"/>
      <c r="CS254" s="87"/>
      <c r="CT254" s="24">
        <f t="shared" si="222"/>
        <v>0</v>
      </c>
      <c r="CU254" s="87"/>
      <c r="CV254" s="24">
        <f t="shared" si="223"/>
        <v>0</v>
      </c>
      <c r="CW254" s="24">
        <f t="shared" si="223"/>
        <v>0</v>
      </c>
      <c r="CX254" s="87"/>
      <c r="CY254" s="24">
        <f t="shared" si="224"/>
        <v>0</v>
      </c>
      <c r="CZ254" s="24">
        <f t="shared" si="224"/>
        <v>0</v>
      </c>
    </row>
    <row r="255" spans="1:104" ht="15" customHeight="1" x14ac:dyDescent="0.25">
      <c r="A255" s="1323"/>
      <c r="B255" s="1279" t="s">
        <v>299</v>
      </c>
      <c r="C255" s="1281"/>
      <c r="D255" s="464">
        <f t="shared" si="209"/>
        <v>61</v>
      </c>
      <c r="E255" s="465">
        <f t="shared" si="210"/>
        <v>32</v>
      </c>
      <c r="F255" s="147">
        <f t="shared" si="211"/>
        <v>29</v>
      </c>
      <c r="G255" s="473">
        <v>2</v>
      </c>
      <c r="H255" s="474">
        <v>2</v>
      </c>
      <c r="I255" s="475">
        <v>0</v>
      </c>
      <c r="J255" s="474">
        <v>0</v>
      </c>
      <c r="K255" s="475">
        <v>0</v>
      </c>
      <c r="L255" s="474">
        <v>0</v>
      </c>
      <c r="M255" s="475">
        <v>0</v>
      </c>
      <c r="N255" s="474">
        <v>0</v>
      </c>
      <c r="O255" s="475">
        <v>0</v>
      </c>
      <c r="P255" s="474">
        <v>0</v>
      </c>
      <c r="Q255" s="475">
        <v>1</v>
      </c>
      <c r="R255" s="474">
        <v>0</v>
      </c>
      <c r="S255" s="475">
        <v>0</v>
      </c>
      <c r="T255" s="476">
        <v>0</v>
      </c>
      <c r="U255" s="475">
        <v>3</v>
      </c>
      <c r="V255" s="476">
        <v>2</v>
      </c>
      <c r="W255" s="475">
        <v>9</v>
      </c>
      <c r="X255" s="476">
        <v>5</v>
      </c>
      <c r="Y255" s="475">
        <v>4</v>
      </c>
      <c r="Z255" s="476">
        <v>3</v>
      </c>
      <c r="AA255" s="475">
        <v>3</v>
      </c>
      <c r="AB255" s="476">
        <v>10</v>
      </c>
      <c r="AC255" s="475">
        <v>3</v>
      </c>
      <c r="AD255" s="476">
        <v>3</v>
      </c>
      <c r="AE255" s="475">
        <v>3</v>
      </c>
      <c r="AF255" s="476">
        <v>3</v>
      </c>
      <c r="AG255" s="475">
        <v>1</v>
      </c>
      <c r="AH255" s="476">
        <v>1</v>
      </c>
      <c r="AI255" s="475">
        <v>1</v>
      </c>
      <c r="AJ255" s="476">
        <v>0</v>
      </c>
      <c r="AK255" s="475">
        <v>2</v>
      </c>
      <c r="AL255" s="476">
        <v>0</v>
      </c>
      <c r="AM255" s="477">
        <v>0</v>
      </c>
      <c r="AN255" s="478">
        <v>0</v>
      </c>
      <c r="AO255" s="446"/>
      <c r="AP255" s="447"/>
      <c r="AQ255" s="472"/>
      <c r="AR255" s="475">
        <v>0</v>
      </c>
      <c r="AS255" s="447"/>
      <c r="AT255" s="473">
        <v>1</v>
      </c>
      <c r="AU255" s="476">
        <v>0</v>
      </c>
      <c r="AV255" s="469">
        <v>0</v>
      </c>
      <c r="AW255" s="473">
        <v>0</v>
      </c>
      <c r="AX255" s="476">
        <v>0</v>
      </c>
      <c r="AY255" t="str">
        <f t="shared" si="212"/>
        <v/>
      </c>
      <c r="CA255" s="23" t="str">
        <f t="shared" si="213"/>
        <v/>
      </c>
      <c r="CB255" s="23" t="str">
        <f t="shared" si="214"/>
        <v/>
      </c>
      <c r="CC255" s="87"/>
      <c r="CD255" s="87"/>
      <c r="CE255" s="87"/>
      <c r="CF255" s="23" t="str">
        <f t="shared" si="215"/>
        <v/>
      </c>
      <c r="CG255" s="87"/>
      <c r="CH255" s="23" t="str">
        <f t="shared" si="216"/>
        <v/>
      </c>
      <c r="CI255" s="23" t="str">
        <f t="shared" si="217"/>
        <v/>
      </c>
      <c r="CJ255" s="23" t="str">
        <f>IF(AND($D255&gt;0,AV255="")," * No olvide digitar la variable Contrarreferencia al alta. Digite Cero si no tiene.",IF(AV255&gt;$D255," * La variable Contrarreferencia al alta no puede superar el Total Ambos Sexos.",""))</f>
        <v/>
      </c>
      <c r="CK255" s="23" t="str">
        <f t="shared" si="218"/>
        <v/>
      </c>
      <c r="CL255" s="23" t="str">
        <f t="shared" si="219"/>
        <v/>
      </c>
      <c r="CO255" s="24">
        <f t="shared" si="220"/>
        <v>0</v>
      </c>
      <c r="CP255" s="24">
        <f t="shared" si="221"/>
        <v>0</v>
      </c>
      <c r="CQ255" s="87"/>
      <c r="CR255" s="87"/>
      <c r="CS255" s="87"/>
      <c r="CT255" s="24">
        <f t="shared" si="222"/>
        <v>0</v>
      </c>
      <c r="CU255" s="87"/>
      <c r="CV255" s="24">
        <f t="shared" si="223"/>
        <v>0</v>
      </c>
      <c r="CW255" s="24">
        <f t="shared" si="223"/>
        <v>0</v>
      </c>
      <c r="CX255" s="24">
        <f>IF(AND($D255&gt;0,AV255=""),1,IF(AV255&gt;$D255,1,0))</f>
        <v>0</v>
      </c>
      <c r="CY255" s="24">
        <f t="shared" si="224"/>
        <v>0</v>
      </c>
      <c r="CZ255" s="24">
        <f t="shared" si="224"/>
        <v>0</v>
      </c>
    </row>
    <row r="256" spans="1:104" ht="15" customHeight="1" x14ac:dyDescent="0.25">
      <c r="A256" s="1323"/>
      <c r="B256" s="1279" t="s">
        <v>300</v>
      </c>
      <c r="C256" s="1281"/>
      <c r="D256" s="464">
        <f t="shared" si="209"/>
        <v>16</v>
      </c>
      <c r="E256" s="465">
        <f t="shared" si="210"/>
        <v>8</v>
      </c>
      <c r="F256" s="147">
        <f t="shared" si="211"/>
        <v>8</v>
      </c>
      <c r="G256" s="473">
        <v>1</v>
      </c>
      <c r="H256" s="474">
        <v>1</v>
      </c>
      <c r="I256" s="475">
        <v>0</v>
      </c>
      <c r="J256" s="474">
        <v>0</v>
      </c>
      <c r="K256" s="475">
        <v>0</v>
      </c>
      <c r="L256" s="474">
        <v>0</v>
      </c>
      <c r="M256" s="475">
        <v>0</v>
      </c>
      <c r="N256" s="474">
        <v>0</v>
      </c>
      <c r="O256" s="475">
        <v>0</v>
      </c>
      <c r="P256" s="474">
        <v>0</v>
      </c>
      <c r="Q256" s="475">
        <v>0</v>
      </c>
      <c r="R256" s="474">
        <v>0</v>
      </c>
      <c r="S256" s="475">
        <v>0</v>
      </c>
      <c r="T256" s="476">
        <v>0</v>
      </c>
      <c r="U256" s="475">
        <v>2</v>
      </c>
      <c r="V256" s="476">
        <v>1</v>
      </c>
      <c r="W256" s="475">
        <v>0</v>
      </c>
      <c r="X256" s="476">
        <v>1</v>
      </c>
      <c r="Y256" s="475">
        <v>0</v>
      </c>
      <c r="Z256" s="476">
        <v>0</v>
      </c>
      <c r="AA256" s="475">
        <v>3</v>
      </c>
      <c r="AB256" s="476">
        <v>2</v>
      </c>
      <c r="AC256" s="475">
        <v>0</v>
      </c>
      <c r="AD256" s="476">
        <v>1</v>
      </c>
      <c r="AE256" s="475">
        <v>2</v>
      </c>
      <c r="AF256" s="476">
        <v>2</v>
      </c>
      <c r="AG256" s="475">
        <v>0</v>
      </c>
      <c r="AH256" s="476">
        <v>0</v>
      </c>
      <c r="AI256" s="475">
        <v>0</v>
      </c>
      <c r="AJ256" s="476">
        <v>0</v>
      </c>
      <c r="AK256" s="475">
        <v>0</v>
      </c>
      <c r="AL256" s="476">
        <v>0</v>
      </c>
      <c r="AM256" s="477">
        <v>0</v>
      </c>
      <c r="AN256" s="478">
        <v>0</v>
      </c>
      <c r="AO256" s="479"/>
      <c r="AP256" s="480"/>
      <c r="AQ256" s="481"/>
      <c r="AR256" s="475">
        <v>0</v>
      </c>
      <c r="AS256" s="480"/>
      <c r="AT256" s="473">
        <v>0</v>
      </c>
      <c r="AU256" s="476">
        <v>1</v>
      </c>
      <c r="AV256" s="480"/>
      <c r="AW256" s="473">
        <v>0</v>
      </c>
      <c r="AX256" s="476">
        <v>0</v>
      </c>
      <c r="AY256" t="str">
        <f t="shared" si="212"/>
        <v/>
      </c>
      <c r="CA256" s="23" t="str">
        <f t="shared" si="213"/>
        <v/>
      </c>
      <c r="CB256" s="23" t="str">
        <f t="shared" si="214"/>
        <v/>
      </c>
      <c r="CC256" s="87"/>
      <c r="CD256" s="87"/>
      <c r="CE256" s="87"/>
      <c r="CF256" s="23" t="str">
        <f t="shared" si="215"/>
        <v/>
      </c>
      <c r="CG256" s="87"/>
      <c r="CH256" s="23" t="str">
        <f t="shared" si="216"/>
        <v/>
      </c>
      <c r="CI256" s="23" t="str">
        <f t="shared" si="217"/>
        <v/>
      </c>
      <c r="CJ256" s="87"/>
      <c r="CK256" s="23" t="str">
        <f t="shared" si="218"/>
        <v/>
      </c>
      <c r="CL256" s="23" t="str">
        <f t="shared" si="219"/>
        <v/>
      </c>
      <c r="CO256" s="24">
        <f t="shared" si="220"/>
        <v>0</v>
      </c>
      <c r="CP256" s="24">
        <f t="shared" si="221"/>
        <v>0</v>
      </c>
      <c r="CQ256" s="87"/>
      <c r="CR256" s="87"/>
      <c r="CS256" s="87"/>
      <c r="CT256" s="24">
        <f t="shared" si="222"/>
        <v>0</v>
      </c>
      <c r="CU256" s="87"/>
      <c r="CV256" s="24">
        <f t="shared" si="223"/>
        <v>0</v>
      </c>
      <c r="CW256" s="24">
        <f t="shared" si="223"/>
        <v>0</v>
      </c>
      <c r="CX256" s="87"/>
      <c r="CY256" s="24">
        <f t="shared" si="224"/>
        <v>0</v>
      </c>
      <c r="CZ256" s="24">
        <f t="shared" si="224"/>
        <v>0</v>
      </c>
    </row>
    <row r="257" spans="1:104" ht="15" customHeight="1" x14ac:dyDescent="0.25">
      <c r="A257" s="1324"/>
      <c r="B257" s="1316" t="s">
        <v>301</v>
      </c>
      <c r="C257" s="1316"/>
      <c r="D257" s="396">
        <f t="shared" si="209"/>
        <v>0</v>
      </c>
      <c r="E257" s="109">
        <f>SUM(+I257+K257+M257+O257+Q257+S257+U257+W257+Y257+AA257+AC257+AE257+AG257+AI257+AK257)</f>
        <v>0</v>
      </c>
      <c r="F257" s="78">
        <f>SUM(+J257+L257+N257+P257+R257+T257+V257+X257+Z257+AB257+AD257+AF257+AH257+AJ257+AL257)</f>
        <v>0</v>
      </c>
      <c r="G257" s="453">
        <v>0</v>
      </c>
      <c r="H257" s="452">
        <v>0</v>
      </c>
      <c r="I257" s="453">
        <v>0</v>
      </c>
      <c r="J257" s="452">
        <v>0</v>
      </c>
      <c r="K257" s="453">
        <v>0</v>
      </c>
      <c r="L257" s="452">
        <v>0</v>
      </c>
      <c r="M257" s="453">
        <v>0</v>
      </c>
      <c r="N257" s="452">
        <v>0</v>
      </c>
      <c r="O257" s="453">
        <v>0</v>
      </c>
      <c r="P257" s="452">
        <v>0</v>
      </c>
      <c r="Q257" s="453">
        <v>0</v>
      </c>
      <c r="R257" s="452">
        <v>0</v>
      </c>
      <c r="S257" s="453">
        <v>0</v>
      </c>
      <c r="T257" s="454">
        <v>0</v>
      </c>
      <c r="U257" s="453">
        <v>0</v>
      </c>
      <c r="V257" s="454">
        <v>0</v>
      </c>
      <c r="W257" s="453">
        <v>0</v>
      </c>
      <c r="X257" s="454">
        <v>0</v>
      </c>
      <c r="Y257" s="453">
        <v>0</v>
      </c>
      <c r="Z257" s="454">
        <v>0</v>
      </c>
      <c r="AA257" s="453">
        <v>0</v>
      </c>
      <c r="AB257" s="454">
        <v>0</v>
      </c>
      <c r="AC257" s="453">
        <v>0</v>
      </c>
      <c r="AD257" s="454">
        <v>0</v>
      </c>
      <c r="AE257" s="453">
        <v>0</v>
      </c>
      <c r="AF257" s="454">
        <v>0</v>
      </c>
      <c r="AG257" s="453">
        <v>0</v>
      </c>
      <c r="AH257" s="454">
        <v>0</v>
      </c>
      <c r="AI257" s="453">
        <v>0</v>
      </c>
      <c r="AJ257" s="454">
        <v>0</v>
      </c>
      <c r="AK257" s="453">
        <v>0</v>
      </c>
      <c r="AL257" s="454">
        <v>0</v>
      </c>
      <c r="AM257" s="455">
        <v>0</v>
      </c>
      <c r="AN257" s="456">
        <v>0</v>
      </c>
      <c r="AO257" s="482"/>
      <c r="AP257" s="457"/>
      <c r="AQ257" s="483"/>
      <c r="AR257" s="453">
        <v>0</v>
      </c>
      <c r="AS257" s="457"/>
      <c r="AT257" s="451">
        <v>0</v>
      </c>
      <c r="AU257" s="454">
        <v>0</v>
      </c>
      <c r="AV257" s="457"/>
      <c r="AW257" s="451">
        <v>0</v>
      </c>
      <c r="AX257" s="454">
        <v>0</v>
      </c>
      <c r="AY257" t="str">
        <f t="shared" si="212"/>
        <v/>
      </c>
      <c r="CA257" s="23" t="str">
        <f t="shared" si="213"/>
        <v/>
      </c>
      <c r="CB257" s="23" t="str">
        <f t="shared" si="214"/>
        <v/>
      </c>
      <c r="CC257" s="87"/>
      <c r="CD257" s="87"/>
      <c r="CE257" s="87"/>
      <c r="CF257" s="23" t="str">
        <f t="shared" si="215"/>
        <v/>
      </c>
      <c r="CG257" s="87"/>
      <c r="CH257" s="23" t="str">
        <f t="shared" si="216"/>
        <v/>
      </c>
      <c r="CI257" s="23" t="str">
        <f t="shared" si="217"/>
        <v/>
      </c>
      <c r="CJ257" s="87"/>
      <c r="CK257" s="23" t="str">
        <f t="shared" si="218"/>
        <v/>
      </c>
      <c r="CL257" s="23" t="str">
        <f t="shared" si="219"/>
        <v/>
      </c>
      <c r="CO257" s="24">
        <f t="shared" si="220"/>
        <v>0</v>
      </c>
      <c r="CP257" s="24">
        <f t="shared" si="221"/>
        <v>0</v>
      </c>
      <c r="CQ257" s="87"/>
      <c r="CR257" s="87"/>
      <c r="CS257" s="87"/>
      <c r="CT257" s="24">
        <f t="shared" si="222"/>
        <v>0</v>
      </c>
      <c r="CU257" s="87"/>
      <c r="CV257" s="24">
        <f t="shared" si="223"/>
        <v>0</v>
      </c>
      <c r="CW257" s="24">
        <f t="shared" si="223"/>
        <v>0</v>
      </c>
      <c r="CX257" s="87"/>
      <c r="CY257" s="24">
        <f t="shared" si="224"/>
        <v>0</v>
      </c>
      <c r="CZ257" s="24">
        <f t="shared" si="224"/>
        <v>0</v>
      </c>
    </row>
    <row r="258" spans="1:104" ht="15" customHeight="1" x14ac:dyDescent="0.25">
      <c r="A258" s="1322" t="s">
        <v>101</v>
      </c>
      <c r="B258" s="1325" t="s">
        <v>296</v>
      </c>
      <c r="C258" s="1325"/>
      <c r="D258" s="712">
        <f t="shared" si="209"/>
        <v>47</v>
      </c>
      <c r="E258" s="139">
        <f>SUM(O258+Q258+S258+U258+W258+Y258+AA258+AC258+AE258+AG258+AI258+AK258)</f>
        <v>16</v>
      </c>
      <c r="F258" s="661">
        <f>SUM(P258+R258+T258+V258+X258+Z258+AB258+AD258+AF258+AH258+AJ258+AL258)</f>
        <v>31</v>
      </c>
      <c r="G258" s="703"/>
      <c r="H258" s="683"/>
      <c r="I258" s="703"/>
      <c r="J258" s="683"/>
      <c r="K258" s="703"/>
      <c r="L258" s="683"/>
      <c r="M258" s="703"/>
      <c r="N258" s="683"/>
      <c r="O258" s="646">
        <v>1</v>
      </c>
      <c r="P258" s="443">
        <v>0</v>
      </c>
      <c r="Q258" s="646">
        <v>0</v>
      </c>
      <c r="R258" s="443">
        <v>0</v>
      </c>
      <c r="S258" s="646">
        <v>0</v>
      </c>
      <c r="T258" s="687">
        <v>0</v>
      </c>
      <c r="U258" s="646">
        <v>4</v>
      </c>
      <c r="V258" s="687">
        <v>3</v>
      </c>
      <c r="W258" s="646">
        <v>4</v>
      </c>
      <c r="X258" s="687">
        <v>3</v>
      </c>
      <c r="Y258" s="646">
        <v>0</v>
      </c>
      <c r="Z258" s="687">
        <v>1</v>
      </c>
      <c r="AA258" s="646">
        <v>1</v>
      </c>
      <c r="AB258" s="687">
        <v>5</v>
      </c>
      <c r="AC258" s="646">
        <v>0</v>
      </c>
      <c r="AD258" s="687">
        <v>10</v>
      </c>
      <c r="AE258" s="646">
        <v>4</v>
      </c>
      <c r="AF258" s="687">
        <v>5</v>
      </c>
      <c r="AG258" s="646">
        <v>1</v>
      </c>
      <c r="AH258" s="687">
        <v>3</v>
      </c>
      <c r="AI258" s="646">
        <v>1</v>
      </c>
      <c r="AJ258" s="687">
        <v>1</v>
      </c>
      <c r="AK258" s="646">
        <v>0</v>
      </c>
      <c r="AL258" s="687">
        <v>0</v>
      </c>
      <c r="AM258" s="458">
        <v>0</v>
      </c>
      <c r="AN258" s="459">
        <v>0</v>
      </c>
      <c r="AO258" s="716">
        <v>41</v>
      </c>
      <c r="AP258" s="460">
        <v>33</v>
      </c>
      <c r="AQ258" s="646">
        <v>17</v>
      </c>
      <c r="AR258" s="461">
        <v>0</v>
      </c>
      <c r="AS258" s="447"/>
      <c r="AT258" s="462">
        <v>0</v>
      </c>
      <c r="AU258" s="463">
        <v>0</v>
      </c>
      <c r="AV258" s="447"/>
      <c r="AW258" s="462">
        <v>0</v>
      </c>
      <c r="AX258" s="463">
        <v>0</v>
      </c>
      <c r="AY258" t="str">
        <f t="shared" si="212"/>
        <v/>
      </c>
      <c r="CA258" s="23" t="str">
        <f t="shared" si="213"/>
        <v/>
      </c>
      <c r="CB258" s="23" t="str">
        <f t="shared" si="214"/>
        <v/>
      </c>
      <c r="CC258" s="23" t="str">
        <f>IF(AND($D258&gt;0,AO258="")," * No olvide digitar la variable Consultas Pertinentes: Según Procolo de Referencia. Digite cero si no tiene.",IF(AO258&gt;$D258," * La variable Consultas Pertinentes: Según Procolo de Referencia no puede superar el Total Ambos Sexos.",""))</f>
        <v/>
      </c>
      <c r="CD258" s="23" t="str">
        <f>IF(AND($D258&gt;0,AP258="")," * No olvide digitar la variable Consultas Pertinentes: Según condición clínica. Digite cero si no tiene.",IF(AP258&gt;$D258," * La variable Consultas Pertinentes: Según condición clínica no puede superar el Total Ambos Sexos.",""))</f>
        <v/>
      </c>
      <c r="CE258" s="23" t="str">
        <f>IF(AND($D258&gt;0,AQ258="")," * No olvide digitar la variable Inasistente. Digite cero si no tiene.",IF(AQ258&gt;$D258," * La variable Insasistente no puede superar el Total Ambos Sexos.",""))</f>
        <v/>
      </c>
      <c r="CF258" s="23" t="str">
        <f t="shared" si="215"/>
        <v/>
      </c>
      <c r="CG258" s="87"/>
      <c r="CH258" s="23" t="str">
        <f t="shared" si="216"/>
        <v/>
      </c>
      <c r="CI258" s="23" t="str">
        <f t="shared" si="217"/>
        <v/>
      </c>
      <c r="CJ258" s="87"/>
      <c r="CK258" s="23" t="str">
        <f t="shared" si="218"/>
        <v/>
      </c>
      <c r="CL258" s="23" t="str">
        <f t="shared" si="219"/>
        <v/>
      </c>
      <c r="CO258" s="24">
        <f t="shared" si="220"/>
        <v>0</v>
      </c>
      <c r="CP258" s="24">
        <f t="shared" si="221"/>
        <v>0</v>
      </c>
      <c r="CQ258" s="24">
        <f>IF(AND($D258&gt;0,AO258=""),1,IF(AO258&gt;$D258,1,0))</f>
        <v>0</v>
      </c>
      <c r="CR258" s="24">
        <f t="shared" ref="CR258:CS259" si="226">IF(AND($D258&gt;0,AP258=""),1,IF(AP258&gt;$D258,1,0))</f>
        <v>0</v>
      </c>
      <c r="CS258" s="24">
        <f t="shared" si="226"/>
        <v>0</v>
      </c>
      <c r="CT258" s="24">
        <f t="shared" si="222"/>
        <v>0</v>
      </c>
      <c r="CU258" s="87"/>
      <c r="CV258" s="24">
        <f t="shared" si="223"/>
        <v>0</v>
      </c>
      <c r="CW258" s="24">
        <f t="shared" si="223"/>
        <v>0</v>
      </c>
      <c r="CX258" s="87"/>
      <c r="CY258" s="24">
        <f t="shared" si="224"/>
        <v>0</v>
      </c>
      <c r="CZ258" s="24">
        <f t="shared" si="224"/>
        <v>0</v>
      </c>
    </row>
    <row r="259" spans="1:104" ht="15" customHeight="1" x14ac:dyDescent="0.25">
      <c r="A259" s="1323"/>
      <c r="B259" s="1315" t="s">
        <v>297</v>
      </c>
      <c r="C259" s="1315"/>
      <c r="D259" s="464">
        <f t="shared" si="209"/>
        <v>74</v>
      </c>
      <c r="E259" s="465">
        <f>SUM(O259+Q259+S259+U259+W259+Y259+AA259+AC259+AE259+AG259+AI259+AK259)</f>
        <v>23</v>
      </c>
      <c r="F259" s="147">
        <f>SUM(N259+P259+R259+T259+V259+X259+Z259+AB259+AD259+AF259+AH259+AJ259+AL259)</f>
        <v>51</v>
      </c>
      <c r="G259" s="345"/>
      <c r="H259" s="344"/>
      <c r="I259" s="345"/>
      <c r="J259" s="344"/>
      <c r="K259" s="345"/>
      <c r="L259" s="344"/>
      <c r="M259" s="345"/>
      <c r="N259" s="344"/>
      <c r="O259" s="468">
        <v>0</v>
      </c>
      <c r="P259" s="467">
        <v>0</v>
      </c>
      <c r="Q259" s="468">
        <v>0</v>
      </c>
      <c r="R259" s="467">
        <v>0</v>
      </c>
      <c r="S259" s="468">
        <v>0</v>
      </c>
      <c r="T259" s="469">
        <v>0</v>
      </c>
      <c r="U259" s="468">
        <v>8</v>
      </c>
      <c r="V259" s="469">
        <v>6</v>
      </c>
      <c r="W259" s="468">
        <v>4</v>
      </c>
      <c r="X259" s="469">
        <v>5</v>
      </c>
      <c r="Y259" s="468">
        <v>1</v>
      </c>
      <c r="Z259" s="469">
        <v>1</v>
      </c>
      <c r="AA259" s="468">
        <v>3</v>
      </c>
      <c r="AB259" s="469">
        <v>15</v>
      </c>
      <c r="AC259" s="468">
        <v>0</v>
      </c>
      <c r="AD259" s="469">
        <v>12</v>
      </c>
      <c r="AE259" s="468">
        <v>4</v>
      </c>
      <c r="AF259" s="469">
        <v>10</v>
      </c>
      <c r="AG259" s="468">
        <v>0</v>
      </c>
      <c r="AH259" s="469">
        <v>1</v>
      </c>
      <c r="AI259" s="468">
        <v>3</v>
      </c>
      <c r="AJ259" s="469">
        <v>0</v>
      </c>
      <c r="AK259" s="468">
        <v>0</v>
      </c>
      <c r="AL259" s="469">
        <v>1</v>
      </c>
      <c r="AM259" s="470">
        <v>0</v>
      </c>
      <c r="AN259" s="471">
        <v>0</v>
      </c>
      <c r="AO259" s="446"/>
      <c r="AP259" s="447"/>
      <c r="AQ259" s="461">
        <v>16</v>
      </c>
      <c r="AR259" s="468">
        <v>0</v>
      </c>
      <c r="AS259" s="447"/>
      <c r="AT259" s="466">
        <v>0</v>
      </c>
      <c r="AU259" s="469">
        <v>0</v>
      </c>
      <c r="AV259" s="447"/>
      <c r="AW259" s="466">
        <v>0</v>
      </c>
      <c r="AX259" s="469">
        <v>0</v>
      </c>
      <c r="AY259" t="str">
        <f t="shared" si="212"/>
        <v/>
      </c>
      <c r="CA259" s="23" t="str">
        <f t="shared" si="213"/>
        <v/>
      </c>
      <c r="CB259" s="23" t="str">
        <f t="shared" si="214"/>
        <v/>
      </c>
      <c r="CC259" s="87"/>
      <c r="CD259" s="87"/>
      <c r="CE259" s="23" t="str">
        <f>IF(AND($D259&gt;0,AQ259="")," * No olvide digitar la variable Inasistente. Digite cero si no tiene.",IF(AQ259&gt;$D259," * La variable Insasistente no puede superar el Total Ambos Sexos.",""))</f>
        <v/>
      </c>
      <c r="CF259" s="23" t="str">
        <f t="shared" si="215"/>
        <v/>
      </c>
      <c r="CG259" s="87"/>
      <c r="CH259" s="23" t="str">
        <f t="shared" si="216"/>
        <v/>
      </c>
      <c r="CI259" s="23" t="str">
        <f t="shared" si="217"/>
        <v/>
      </c>
      <c r="CJ259" s="87"/>
      <c r="CK259" s="23" t="str">
        <f t="shared" si="218"/>
        <v/>
      </c>
      <c r="CL259" s="23" t="str">
        <f t="shared" si="219"/>
        <v/>
      </c>
      <c r="CO259" s="24">
        <f t="shared" si="220"/>
        <v>0</v>
      </c>
      <c r="CP259" s="24">
        <f t="shared" si="221"/>
        <v>0</v>
      </c>
      <c r="CQ259" s="87"/>
      <c r="CR259" s="87"/>
      <c r="CS259" s="24">
        <f t="shared" si="226"/>
        <v>0</v>
      </c>
      <c r="CT259" s="24">
        <f t="shared" si="222"/>
        <v>0</v>
      </c>
      <c r="CU259" s="87"/>
      <c r="CV259" s="24">
        <f t="shared" si="223"/>
        <v>0</v>
      </c>
      <c r="CW259" s="24">
        <f t="shared" si="223"/>
        <v>0</v>
      </c>
      <c r="CX259" s="87"/>
      <c r="CY259" s="24">
        <f t="shared" si="224"/>
        <v>0</v>
      </c>
      <c r="CZ259" s="24">
        <f t="shared" si="224"/>
        <v>0</v>
      </c>
    </row>
    <row r="260" spans="1:104" ht="15" customHeight="1" x14ac:dyDescent="0.25">
      <c r="A260" s="1323"/>
      <c r="B260" s="1315" t="s">
        <v>298</v>
      </c>
      <c r="C260" s="1315"/>
      <c r="D260" s="464">
        <f t="shared" si="209"/>
        <v>38</v>
      </c>
      <c r="E260" s="465">
        <f>SUM(M260+O260+Q260+S260+U260+W260+Y260+AA260+AC260+AE260+AG260+AI260+AK260)</f>
        <v>12</v>
      </c>
      <c r="F260" s="147">
        <f>SUM(N260+P260+R260+T260+V260+X260+Z260+AB260+AD260+AF260+AH260+AJ260+AL260)</f>
        <v>26</v>
      </c>
      <c r="G260" s="345"/>
      <c r="H260" s="344"/>
      <c r="I260" s="345"/>
      <c r="J260" s="344"/>
      <c r="K260" s="345"/>
      <c r="L260" s="344"/>
      <c r="M260" s="345"/>
      <c r="N260" s="344"/>
      <c r="O260" s="468">
        <v>0</v>
      </c>
      <c r="P260" s="467">
        <v>0</v>
      </c>
      <c r="Q260" s="468">
        <v>0</v>
      </c>
      <c r="R260" s="467">
        <v>0</v>
      </c>
      <c r="S260" s="468">
        <v>0</v>
      </c>
      <c r="T260" s="469">
        <v>0</v>
      </c>
      <c r="U260" s="468">
        <v>3</v>
      </c>
      <c r="V260" s="469">
        <v>2</v>
      </c>
      <c r="W260" s="468">
        <v>3</v>
      </c>
      <c r="X260" s="469">
        <v>3</v>
      </c>
      <c r="Y260" s="468">
        <v>0</v>
      </c>
      <c r="Z260" s="469">
        <v>1</v>
      </c>
      <c r="AA260" s="468">
        <v>0</v>
      </c>
      <c r="AB260" s="469">
        <v>4</v>
      </c>
      <c r="AC260" s="468">
        <v>0</v>
      </c>
      <c r="AD260" s="469">
        <v>8</v>
      </c>
      <c r="AE260" s="468">
        <v>4</v>
      </c>
      <c r="AF260" s="469">
        <v>5</v>
      </c>
      <c r="AG260" s="468">
        <v>0</v>
      </c>
      <c r="AH260" s="469">
        <v>3</v>
      </c>
      <c r="AI260" s="468">
        <v>2</v>
      </c>
      <c r="AJ260" s="469">
        <v>0</v>
      </c>
      <c r="AK260" s="468">
        <v>0</v>
      </c>
      <c r="AL260" s="469">
        <v>0</v>
      </c>
      <c r="AM260" s="470">
        <v>0</v>
      </c>
      <c r="AN260" s="471">
        <v>0</v>
      </c>
      <c r="AO260" s="446"/>
      <c r="AP260" s="447"/>
      <c r="AQ260" s="472"/>
      <c r="AR260" s="468">
        <v>0</v>
      </c>
      <c r="AS260" s="447"/>
      <c r="AT260" s="466">
        <v>0</v>
      </c>
      <c r="AU260" s="469">
        <v>0</v>
      </c>
      <c r="AV260" s="447"/>
      <c r="AW260" s="466">
        <v>0</v>
      </c>
      <c r="AX260" s="469">
        <v>0</v>
      </c>
      <c r="AY260" t="str">
        <f t="shared" si="212"/>
        <v/>
      </c>
      <c r="CA260" s="23" t="str">
        <f t="shared" si="213"/>
        <v/>
      </c>
      <c r="CB260" s="23" t="str">
        <f t="shared" si="214"/>
        <v/>
      </c>
      <c r="CC260" s="87"/>
      <c r="CD260" s="87"/>
      <c r="CE260" s="87"/>
      <c r="CF260" s="23" t="str">
        <f t="shared" si="215"/>
        <v/>
      </c>
      <c r="CG260" s="87"/>
      <c r="CH260" s="23" t="str">
        <f t="shared" si="216"/>
        <v/>
      </c>
      <c r="CI260" s="23" t="str">
        <f t="shared" si="217"/>
        <v/>
      </c>
      <c r="CJ260" s="87"/>
      <c r="CK260" s="23" t="str">
        <f t="shared" si="218"/>
        <v/>
      </c>
      <c r="CL260" s="23" t="str">
        <f t="shared" si="219"/>
        <v/>
      </c>
      <c r="CO260" s="24">
        <f t="shared" si="220"/>
        <v>0</v>
      </c>
      <c r="CP260" s="24">
        <f t="shared" si="221"/>
        <v>0</v>
      </c>
      <c r="CQ260" s="87"/>
      <c r="CR260" s="87"/>
      <c r="CS260" s="87"/>
      <c r="CT260" s="24">
        <f t="shared" si="222"/>
        <v>0</v>
      </c>
      <c r="CU260" s="87"/>
      <c r="CV260" s="24">
        <f t="shared" si="223"/>
        <v>0</v>
      </c>
      <c r="CW260" s="24">
        <f t="shared" si="223"/>
        <v>0</v>
      </c>
      <c r="CX260" s="87"/>
      <c r="CY260" s="24">
        <f t="shared" si="224"/>
        <v>0</v>
      </c>
      <c r="CZ260" s="24">
        <f t="shared" si="224"/>
        <v>0</v>
      </c>
    </row>
    <row r="261" spans="1:104" ht="15" customHeight="1" x14ac:dyDescent="0.25">
      <c r="A261" s="1323"/>
      <c r="B261" s="1279" t="s">
        <v>299</v>
      </c>
      <c r="C261" s="1281"/>
      <c r="D261" s="464">
        <f t="shared" si="209"/>
        <v>36</v>
      </c>
      <c r="E261" s="465">
        <f>SUM(M261+O261+Q261+S261+U261+W261+Y261+AA261+AC261+AE261+AG261+AI261+AK261)</f>
        <v>9</v>
      </c>
      <c r="F261" s="147">
        <f>SUM(N261+P261+R261+T261+V261+X261+Z261+AB261+AD261+AF261+AH261+AJ261+AL261)</f>
        <v>27</v>
      </c>
      <c r="G261" s="345"/>
      <c r="H261" s="344"/>
      <c r="I261" s="345"/>
      <c r="J261" s="344"/>
      <c r="K261" s="345"/>
      <c r="L261" s="344"/>
      <c r="M261" s="345"/>
      <c r="N261" s="344"/>
      <c r="O261" s="475">
        <v>0</v>
      </c>
      <c r="P261" s="474">
        <v>0</v>
      </c>
      <c r="Q261" s="475">
        <v>0</v>
      </c>
      <c r="R261" s="474">
        <v>0</v>
      </c>
      <c r="S261" s="475">
        <v>0</v>
      </c>
      <c r="T261" s="476">
        <v>0</v>
      </c>
      <c r="U261" s="475">
        <v>1</v>
      </c>
      <c r="V261" s="476">
        <v>2</v>
      </c>
      <c r="W261" s="475">
        <v>1</v>
      </c>
      <c r="X261" s="476">
        <v>2</v>
      </c>
      <c r="Y261" s="475">
        <v>1</v>
      </c>
      <c r="Z261" s="476">
        <v>1</v>
      </c>
      <c r="AA261" s="475">
        <v>0</v>
      </c>
      <c r="AB261" s="476">
        <v>8</v>
      </c>
      <c r="AC261" s="475">
        <v>0</v>
      </c>
      <c r="AD261" s="476">
        <v>8</v>
      </c>
      <c r="AE261" s="475">
        <v>3</v>
      </c>
      <c r="AF261" s="476">
        <v>4</v>
      </c>
      <c r="AG261" s="475">
        <v>0</v>
      </c>
      <c r="AH261" s="476">
        <v>1</v>
      </c>
      <c r="AI261" s="475">
        <v>3</v>
      </c>
      <c r="AJ261" s="476">
        <v>0</v>
      </c>
      <c r="AK261" s="475">
        <v>0</v>
      </c>
      <c r="AL261" s="476">
        <v>1</v>
      </c>
      <c r="AM261" s="477">
        <v>0</v>
      </c>
      <c r="AN261" s="478">
        <v>0</v>
      </c>
      <c r="AO261" s="446"/>
      <c r="AP261" s="447"/>
      <c r="AQ261" s="472"/>
      <c r="AR261" s="475">
        <v>0</v>
      </c>
      <c r="AS261" s="447"/>
      <c r="AT261" s="473">
        <v>0</v>
      </c>
      <c r="AU261" s="476">
        <v>0</v>
      </c>
      <c r="AV261" s="469">
        <v>0</v>
      </c>
      <c r="AW261" s="473">
        <v>0</v>
      </c>
      <c r="AX261" s="476">
        <v>0</v>
      </c>
      <c r="AY261" t="str">
        <f t="shared" si="212"/>
        <v/>
      </c>
      <c r="CA261" s="23" t="str">
        <f t="shared" si="213"/>
        <v/>
      </c>
      <c r="CB261" s="23" t="str">
        <f t="shared" si="214"/>
        <v/>
      </c>
      <c r="CC261" s="87"/>
      <c r="CD261" s="87"/>
      <c r="CE261" s="87"/>
      <c r="CF261" s="23" t="str">
        <f t="shared" si="215"/>
        <v/>
      </c>
      <c r="CG261" s="87"/>
      <c r="CH261" s="23" t="str">
        <f t="shared" si="216"/>
        <v/>
      </c>
      <c r="CI261" s="23" t="str">
        <f t="shared" si="217"/>
        <v/>
      </c>
      <c r="CJ261" s="23" t="str">
        <f>IF(AND($D261&gt;0,AV261="")," * No olvide digitar la variable Contrarreferencia al alta. Digite Cero si no tiene.",IF(AV261&gt;$D261," * La variable Contrarreferencia al alta no puede superar el Total Ambos Sexos.",""))</f>
        <v/>
      </c>
      <c r="CK261" s="23" t="str">
        <f t="shared" si="218"/>
        <v/>
      </c>
      <c r="CL261" s="23" t="str">
        <f t="shared" si="219"/>
        <v/>
      </c>
      <c r="CO261" s="24">
        <f t="shared" si="220"/>
        <v>0</v>
      </c>
      <c r="CP261" s="24">
        <f t="shared" si="221"/>
        <v>0</v>
      </c>
      <c r="CQ261" s="87"/>
      <c r="CR261" s="87"/>
      <c r="CS261" s="87"/>
      <c r="CT261" s="24">
        <f t="shared" si="222"/>
        <v>0</v>
      </c>
      <c r="CU261" s="87"/>
      <c r="CV261" s="24">
        <f t="shared" si="223"/>
        <v>0</v>
      </c>
      <c r="CW261" s="24">
        <f t="shared" si="223"/>
        <v>0</v>
      </c>
      <c r="CX261" s="24">
        <f>IF(AND($D261&gt;0,AV261=""),1,IF(AV261&gt;$D261,1,0))</f>
        <v>0</v>
      </c>
      <c r="CY261" s="24">
        <f t="shared" si="224"/>
        <v>0</v>
      </c>
      <c r="CZ261" s="24">
        <f t="shared" si="224"/>
        <v>0</v>
      </c>
    </row>
    <row r="262" spans="1:104" ht="15" customHeight="1" x14ac:dyDescent="0.25">
      <c r="A262" s="1323"/>
      <c r="B262" s="1279" t="s">
        <v>300</v>
      </c>
      <c r="C262" s="1281"/>
      <c r="D262" s="464">
        <f t="shared" si="209"/>
        <v>5</v>
      </c>
      <c r="E262" s="465">
        <f>SUM(M262+O262+Q262+S262+U262+W262+Y262+AA262+AC262+AE262+AG262+AI262+AK262)</f>
        <v>2</v>
      </c>
      <c r="F262" s="147">
        <f>SUM(N262+P262+R262+T262+V262+X262+Z262+AB262+AD262+AF262+AH262+AJ262+AL262)</f>
        <v>3</v>
      </c>
      <c r="G262" s="345"/>
      <c r="H262" s="344"/>
      <c r="I262" s="345"/>
      <c r="J262" s="344"/>
      <c r="K262" s="345"/>
      <c r="L262" s="344"/>
      <c r="M262" s="345"/>
      <c r="N262" s="344"/>
      <c r="O262" s="475">
        <v>0</v>
      </c>
      <c r="P262" s="474">
        <v>0</v>
      </c>
      <c r="Q262" s="475">
        <v>0</v>
      </c>
      <c r="R262" s="474">
        <v>0</v>
      </c>
      <c r="S262" s="475">
        <v>0</v>
      </c>
      <c r="T262" s="476">
        <v>0</v>
      </c>
      <c r="U262" s="475">
        <v>0</v>
      </c>
      <c r="V262" s="476">
        <v>2</v>
      </c>
      <c r="W262" s="475">
        <v>0</v>
      </c>
      <c r="X262" s="476">
        <v>0</v>
      </c>
      <c r="Y262" s="475">
        <v>1</v>
      </c>
      <c r="Z262" s="476">
        <v>0</v>
      </c>
      <c r="AA262" s="475">
        <v>0</v>
      </c>
      <c r="AB262" s="476">
        <v>0</v>
      </c>
      <c r="AC262" s="475">
        <v>0</v>
      </c>
      <c r="AD262" s="476">
        <v>0</v>
      </c>
      <c r="AE262" s="475">
        <v>0</v>
      </c>
      <c r="AF262" s="476">
        <v>0</v>
      </c>
      <c r="AG262" s="475">
        <v>0</v>
      </c>
      <c r="AH262" s="476">
        <v>0</v>
      </c>
      <c r="AI262" s="475">
        <v>1</v>
      </c>
      <c r="AJ262" s="476">
        <v>0</v>
      </c>
      <c r="AK262" s="475">
        <v>0</v>
      </c>
      <c r="AL262" s="476">
        <v>1</v>
      </c>
      <c r="AM262" s="477">
        <v>0</v>
      </c>
      <c r="AN262" s="478">
        <v>0</v>
      </c>
      <c r="AO262" s="479"/>
      <c r="AP262" s="480"/>
      <c r="AQ262" s="481"/>
      <c r="AR262" s="475">
        <v>0</v>
      </c>
      <c r="AS262" s="480"/>
      <c r="AT262" s="473">
        <v>0</v>
      </c>
      <c r="AU262" s="476">
        <v>0</v>
      </c>
      <c r="AV262" s="480"/>
      <c r="AW262" s="473">
        <v>0</v>
      </c>
      <c r="AX262" s="476">
        <v>0</v>
      </c>
      <c r="AY262" t="str">
        <f t="shared" si="212"/>
        <v/>
      </c>
      <c r="CA262" s="23" t="str">
        <f t="shared" si="213"/>
        <v/>
      </c>
      <c r="CB262" s="23" t="str">
        <f t="shared" si="214"/>
        <v/>
      </c>
      <c r="CC262" s="87"/>
      <c r="CD262" s="87"/>
      <c r="CE262" s="87"/>
      <c r="CF262" s="23" t="str">
        <f t="shared" si="215"/>
        <v/>
      </c>
      <c r="CG262" s="87"/>
      <c r="CH262" s="23" t="str">
        <f t="shared" si="216"/>
        <v/>
      </c>
      <c r="CI262" s="23" t="str">
        <f t="shared" si="217"/>
        <v/>
      </c>
      <c r="CJ262" s="87"/>
      <c r="CK262" s="23" t="str">
        <f t="shared" si="218"/>
        <v/>
      </c>
      <c r="CL262" s="23" t="str">
        <f t="shared" si="219"/>
        <v/>
      </c>
      <c r="CO262" s="24">
        <f t="shared" si="220"/>
        <v>0</v>
      </c>
      <c r="CP262" s="24">
        <f t="shared" si="221"/>
        <v>0</v>
      </c>
      <c r="CQ262" s="87"/>
      <c r="CR262" s="87"/>
      <c r="CS262" s="87"/>
      <c r="CT262" s="24">
        <f t="shared" si="222"/>
        <v>0</v>
      </c>
      <c r="CU262" s="87"/>
      <c r="CV262" s="24">
        <f t="shared" si="223"/>
        <v>0</v>
      </c>
      <c r="CW262" s="24">
        <f t="shared" si="223"/>
        <v>0</v>
      </c>
      <c r="CX262" s="87"/>
      <c r="CY262" s="24">
        <f t="shared" si="224"/>
        <v>0</v>
      </c>
      <c r="CZ262" s="24">
        <f t="shared" si="224"/>
        <v>0</v>
      </c>
    </row>
    <row r="263" spans="1:104" ht="15" customHeight="1" x14ac:dyDescent="0.25">
      <c r="A263" s="1324"/>
      <c r="B263" s="1316" t="s">
        <v>301</v>
      </c>
      <c r="C263" s="1316"/>
      <c r="D263" s="396">
        <f t="shared" si="209"/>
        <v>0</v>
      </c>
      <c r="E263" s="109">
        <f>SUM(M263+O263+Q263+S263+U263+W263+Y263+AA263+AC263+AE263+AG263+AI263+AK263)</f>
        <v>0</v>
      </c>
      <c r="F263" s="78">
        <f>SUM(N263+P263+R263+T263+V263+X263+Z263+AB263+AD263+AF263+AH263+AJ263+AL263)</f>
        <v>0</v>
      </c>
      <c r="G263" s="319"/>
      <c r="H263" s="318"/>
      <c r="I263" s="319"/>
      <c r="J263" s="318"/>
      <c r="K263" s="319"/>
      <c r="L263" s="318"/>
      <c r="M263" s="319"/>
      <c r="N263" s="318"/>
      <c r="O263" s="453">
        <v>0</v>
      </c>
      <c r="P263" s="452">
        <v>0</v>
      </c>
      <c r="Q263" s="453">
        <v>0</v>
      </c>
      <c r="R263" s="452">
        <v>0</v>
      </c>
      <c r="S263" s="453">
        <v>0</v>
      </c>
      <c r="T263" s="454">
        <v>0</v>
      </c>
      <c r="U263" s="453">
        <v>0</v>
      </c>
      <c r="V263" s="454">
        <v>0</v>
      </c>
      <c r="W263" s="453">
        <v>0</v>
      </c>
      <c r="X263" s="454">
        <v>0</v>
      </c>
      <c r="Y263" s="453">
        <v>0</v>
      </c>
      <c r="Z263" s="454">
        <v>0</v>
      </c>
      <c r="AA263" s="453">
        <v>0</v>
      </c>
      <c r="AB263" s="454">
        <v>0</v>
      </c>
      <c r="AC263" s="453">
        <v>0</v>
      </c>
      <c r="AD263" s="454">
        <v>0</v>
      </c>
      <c r="AE263" s="453">
        <v>0</v>
      </c>
      <c r="AF263" s="454">
        <v>0</v>
      </c>
      <c r="AG263" s="453">
        <v>0</v>
      </c>
      <c r="AH263" s="454">
        <v>0</v>
      </c>
      <c r="AI263" s="453">
        <v>0</v>
      </c>
      <c r="AJ263" s="454">
        <v>0</v>
      </c>
      <c r="AK263" s="453">
        <v>0</v>
      </c>
      <c r="AL263" s="454">
        <v>0</v>
      </c>
      <c r="AM263" s="455">
        <v>0</v>
      </c>
      <c r="AN263" s="456">
        <v>0</v>
      </c>
      <c r="AO263" s="482"/>
      <c r="AP263" s="457"/>
      <c r="AQ263" s="483"/>
      <c r="AR263" s="453">
        <v>0</v>
      </c>
      <c r="AS263" s="457"/>
      <c r="AT263" s="451">
        <v>0</v>
      </c>
      <c r="AU263" s="454">
        <v>0</v>
      </c>
      <c r="AV263" s="457"/>
      <c r="AW263" s="451">
        <v>0</v>
      </c>
      <c r="AX263" s="454">
        <v>0</v>
      </c>
      <c r="AY263" t="str">
        <f t="shared" si="212"/>
        <v/>
      </c>
      <c r="CA263" s="23" t="str">
        <f t="shared" si="213"/>
        <v/>
      </c>
      <c r="CB263" s="23" t="str">
        <f t="shared" si="214"/>
        <v/>
      </c>
      <c r="CC263" s="87"/>
      <c r="CD263" s="87"/>
      <c r="CE263" s="87"/>
      <c r="CF263" s="23" t="str">
        <f t="shared" si="215"/>
        <v/>
      </c>
      <c r="CG263" s="87"/>
      <c r="CH263" s="23" t="str">
        <f t="shared" si="216"/>
        <v/>
      </c>
      <c r="CI263" s="23" t="str">
        <f t="shared" si="217"/>
        <v/>
      </c>
      <c r="CJ263" s="87"/>
      <c r="CK263" s="23" t="str">
        <f t="shared" si="218"/>
        <v/>
      </c>
      <c r="CL263" s="23" t="str">
        <f t="shared" si="219"/>
        <v/>
      </c>
      <c r="CO263" s="24">
        <f t="shared" si="220"/>
        <v>0</v>
      </c>
      <c r="CP263" s="24">
        <f t="shared" si="221"/>
        <v>0</v>
      </c>
      <c r="CQ263" s="87"/>
      <c r="CR263" s="87"/>
      <c r="CS263" s="87"/>
      <c r="CT263" s="24">
        <f t="shared" si="222"/>
        <v>0</v>
      </c>
      <c r="CU263" s="87"/>
      <c r="CV263" s="24">
        <f t="shared" si="223"/>
        <v>0</v>
      </c>
      <c r="CW263" s="24">
        <f t="shared" si="223"/>
        <v>0</v>
      </c>
      <c r="CX263" s="87"/>
      <c r="CY263" s="24">
        <f t="shared" si="224"/>
        <v>0</v>
      </c>
      <c r="CZ263" s="24">
        <f t="shared" si="224"/>
        <v>0</v>
      </c>
    </row>
    <row r="264" spans="1:104" ht="15" customHeight="1" x14ac:dyDescent="0.25">
      <c r="A264" s="1322" t="s">
        <v>106</v>
      </c>
      <c r="B264" s="1325" t="s">
        <v>296</v>
      </c>
      <c r="C264" s="1325"/>
      <c r="D264" s="712">
        <f t="shared" si="209"/>
        <v>23</v>
      </c>
      <c r="E264" s="484">
        <f t="shared" si="210"/>
        <v>16</v>
      </c>
      <c r="F264" s="485">
        <f t="shared" si="211"/>
        <v>7</v>
      </c>
      <c r="G264" s="646">
        <v>0</v>
      </c>
      <c r="H264" s="443">
        <v>0</v>
      </c>
      <c r="I264" s="646">
        <v>2</v>
      </c>
      <c r="J264" s="443">
        <v>1</v>
      </c>
      <c r="K264" s="646">
        <v>1</v>
      </c>
      <c r="L264" s="443">
        <v>2</v>
      </c>
      <c r="M264" s="646">
        <v>3</v>
      </c>
      <c r="N264" s="443">
        <v>1</v>
      </c>
      <c r="O264" s="646">
        <v>1</v>
      </c>
      <c r="P264" s="443">
        <v>0</v>
      </c>
      <c r="Q264" s="646">
        <v>1</v>
      </c>
      <c r="R264" s="443">
        <v>1</v>
      </c>
      <c r="S264" s="646">
        <v>5</v>
      </c>
      <c r="T264" s="443">
        <v>0</v>
      </c>
      <c r="U264" s="646">
        <v>2</v>
      </c>
      <c r="V264" s="443">
        <v>1</v>
      </c>
      <c r="W264" s="646">
        <v>1</v>
      </c>
      <c r="X264" s="443">
        <v>1</v>
      </c>
      <c r="Y264" s="646">
        <v>0</v>
      </c>
      <c r="Z264" s="443">
        <v>0</v>
      </c>
      <c r="AA264" s="646">
        <v>0</v>
      </c>
      <c r="AB264" s="443">
        <v>0</v>
      </c>
      <c r="AC264" s="646">
        <v>0</v>
      </c>
      <c r="AD264" s="443">
        <v>0</v>
      </c>
      <c r="AE264" s="646">
        <v>0</v>
      </c>
      <c r="AF264" s="443">
        <v>0</v>
      </c>
      <c r="AG264" s="646">
        <v>0</v>
      </c>
      <c r="AH264" s="443">
        <v>0</v>
      </c>
      <c r="AI264" s="646">
        <v>0</v>
      </c>
      <c r="AJ264" s="443">
        <v>0</v>
      </c>
      <c r="AK264" s="646">
        <v>0</v>
      </c>
      <c r="AL264" s="443">
        <v>0</v>
      </c>
      <c r="AM264" s="717">
        <v>0</v>
      </c>
      <c r="AN264" s="646">
        <v>0</v>
      </c>
      <c r="AO264" s="716">
        <v>13</v>
      </c>
      <c r="AP264" s="460">
        <v>10</v>
      </c>
      <c r="AQ264" s="646">
        <v>5</v>
      </c>
      <c r="AR264" s="461">
        <v>0</v>
      </c>
      <c r="AS264" s="461">
        <v>4</v>
      </c>
      <c r="AT264" s="462">
        <v>6</v>
      </c>
      <c r="AU264" s="463">
        <v>0</v>
      </c>
      <c r="AV264" s="447"/>
      <c r="AW264" s="462">
        <v>1</v>
      </c>
      <c r="AX264" s="463">
        <v>0</v>
      </c>
      <c r="AY264" t="str">
        <f t="shared" si="212"/>
        <v/>
      </c>
      <c r="CA264" s="23" t="str">
        <f t="shared" si="213"/>
        <v/>
      </c>
      <c r="CB264" s="87"/>
      <c r="CC264" s="23" t="str">
        <f>IF(AND($D264&gt;0,AO264="")," * No olvide digitar la variable Consultas Pertinentes: Según Procolo de Referencia. Digite cero si no tiene.",IF(AO264&gt;$D264," * La variable Consultas Pertinentes: Según Procolo de Referencia no puede superar el Total Ambos Sexos.",""))</f>
        <v/>
      </c>
      <c r="CD264" s="23" t="str">
        <f>IF(AND($D264&gt;0,AP264="")," * No olvide digitar la variable Consultas Pertinentes: Según condición clínica. Digite cero si no tiene.",IF(AP264&gt;$D264," * La variable Consultas Pertinentes: Según condición clínica no puede superar el Total Ambos Sexos.",""))</f>
        <v/>
      </c>
      <c r="CE264" s="23" t="str">
        <f>IF(AND($D264&gt;0,AQ264="")," * No olvide digitar la variable Inasistente. Digite cero si no tiene.",IF(AQ264&gt;$D264," * La variable Insasistente no puede superar el Total Ambos Sexos.",""))</f>
        <v/>
      </c>
      <c r="CF264" s="23" t="str">
        <f>IF(AND($D264&gt;0,AR264="")," * No olvide digitar la variable Compra de Servicio. Digite Cero si no tiene.",IF(AR264&gt;$D264," * La variable Compra de Servicio no puede superar el Total Ambos Sexos.",""))</f>
        <v/>
      </c>
      <c r="CG264" s="23" t="str">
        <f>IF(AND($D264&gt;0,AS264="")," * No olvide digitar la variable Ortodoncia interceptiva. Digite Cero si no tiene.",IF(AS264&gt;$D264," * La variable Ortodoncia interceptiva no puede superar el Total Ambos Sexos.",""))</f>
        <v/>
      </c>
      <c r="CH264" s="23" t="str">
        <f t="shared" si="216"/>
        <v/>
      </c>
      <c r="CI264" s="23" t="str">
        <f>IF(AND($D264&gt;0,AU264="")," * No olvide digitar la variable Usuarios Oncológicos. Digite Cero si no tiene.",IF(AU264&gt;$D264," * La variable Usuarios Oncológicos no puede superar el Total Ambos Sexos.",""))</f>
        <v/>
      </c>
      <c r="CJ264" s="87"/>
      <c r="CK264" s="23" t="str">
        <f t="shared" si="218"/>
        <v/>
      </c>
      <c r="CL264" s="23" t="str">
        <f t="shared" si="219"/>
        <v/>
      </c>
      <c r="CO264" s="24">
        <f t="shared" si="220"/>
        <v>0</v>
      </c>
      <c r="CP264" s="87"/>
      <c r="CQ264" s="24">
        <f>IF(AND($D264&gt;0,AO264=""),1,IF(AO264&gt;$D264,1,0))</f>
        <v>0</v>
      </c>
      <c r="CR264" s="24">
        <f t="shared" ref="CR264:CS265" si="227">IF(AND($D264&gt;0,AP264=""),1,IF(AP264&gt;$D264,1,0))</f>
        <v>0</v>
      </c>
      <c r="CS264" s="24">
        <f t="shared" si="227"/>
        <v>0</v>
      </c>
      <c r="CT264" s="24">
        <f>IF(AND($D264&gt;0,AR264=""),1,IF(AR264&gt;$D264,1,0))</f>
        <v>0</v>
      </c>
      <c r="CU264" s="24">
        <f>IF(AND($D264&gt;0,AS264=""),1,IF(AS264&gt;$D264,1,0))</f>
        <v>0</v>
      </c>
      <c r="CV264" s="24">
        <f t="shared" si="223"/>
        <v>0</v>
      </c>
      <c r="CW264" s="24">
        <f t="shared" si="223"/>
        <v>0</v>
      </c>
      <c r="CX264" s="87"/>
      <c r="CY264" s="24">
        <f t="shared" si="224"/>
        <v>0</v>
      </c>
      <c r="CZ264" s="24">
        <f t="shared" si="224"/>
        <v>0</v>
      </c>
    </row>
    <row r="265" spans="1:104" ht="15" customHeight="1" x14ac:dyDescent="0.25">
      <c r="A265" s="1323"/>
      <c r="B265" s="1315" t="s">
        <v>297</v>
      </c>
      <c r="C265" s="1315"/>
      <c r="D265" s="464">
        <f t="shared" si="209"/>
        <v>70</v>
      </c>
      <c r="E265" s="465">
        <f t="shared" si="210"/>
        <v>40</v>
      </c>
      <c r="F265" s="486">
        <f t="shared" si="211"/>
        <v>30</v>
      </c>
      <c r="G265" s="468">
        <v>1</v>
      </c>
      <c r="H265" s="467">
        <v>0</v>
      </c>
      <c r="I265" s="468">
        <v>2</v>
      </c>
      <c r="J265" s="467">
        <v>2</v>
      </c>
      <c r="K265" s="468">
        <v>1</v>
      </c>
      <c r="L265" s="467">
        <v>2</v>
      </c>
      <c r="M265" s="468">
        <v>2</v>
      </c>
      <c r="N265" s="467">
        <v>4</v>
      </c>
      <c r="O265" s="468">
        <v>6</v>
      </c>
      <c r="P265" s="467">
        <v>1</v>
      </c>
      <c r="Q265" s="468">
        <v>10</v>
      </c>
      <c r="R265" s="467">
        <v>5</v>
      </c>
      <c r="S265" s="468">
        <v>8</v>
      </c>
      <c r="T265" s="467">
        <v>7</v>
      </c>
      <c r="U265" s="468">
        <v>9</v>
      </c>
      <c r="V265" s="467">
        <v>8</v>
      </c>
      <c r="W265" s="468">
        <v>1</v>
      </c>
      <c r="X265" s="467">
        <v>1</v>
      </c>
      <c r="Y265" s="468">
        <v>0</v>
      </c>
      <c r="Z265" s="467">
        <v>0</v>
      </c>
      <c r="AA265" s="468">
        <v>0</v>
      </c>
      <c r="AB265" s="467">
        <v>0</v>
      </c>
      <c r="AC265" s="468">
        <v>0</v>
      </c>
      <c r="AD265" s="467">
        <v>0</v>
      </c>
      <c r="AE265" s="468">
        <v>0</v>
      </c>
      <c r="AF265" s="467">
        <v>0</v>
      </c>
      <c r="AG265" s="468">
        <v>0</v>
      </c>
      <c r="AH265" s="467">
        <v>0</v>
      </c>
      <c r="AI265" s="468">
        <v>0</v>
      </c>
      <c r="AJ265" s="467">
        <v>0</v>
      </c>
      <c r="AK265" s="468">
        <v>0</v>
      </c>
      <c r="AL265" s="467">
        <v>0</v>
      </c>
      <c r="AM265" s="470">
        <v>0</v>
      </c>
      <c r="AN265" s="468">
        <v>0</v>
      </c>
      <c r="AO265" s="446"/>
      <c r="AP265" s="447"/>
      <c r="AQ265" s="461">
        <v>12</v>
      </c>
      <c r="AR265" s="468">
        <v>0</v>
      </c>
      <c r="AS265" s="468">
        <v>28</v>
      </c>
      <c r="AT265" s="466">
        <v>17</v>
      </c>
      <c r="AU265" s="469">
        <v>1</v>
      </c>
      <c r="AV265" s="447"/>
      <c r="AW265" s="466">
        <v>0</v>
      </c>
      <c r="AX265" s="469">
        <v>0</v>
      </c>
      <c r="AY265" t="str">
        <f t="shared" si="212"/>
        <v/>
      </c>
      <c r="CA265" s="23" t="str">
        <f t="shared" si="213"/>
        <v/>
      </c>
      <c r="CB265" s="87"/>
      <c r="CC265" s="87"/>
      <c r="CD265" s="87"/>
      <c r="CE265" s="23" t="str">
        <f>IF(AND($D265&gt;0,AQ265="")," * No olvide digitar la variable Inasistente. Digite cero si no tiene.",IF(AQ265&gt;$D265," * La variable Insasistente no puede superar el Total Ambos Sexos.",""))</f>
        <v/>
      </c>
      <c r="CF265" s="23" t="str">
        <f t="shared" si="215"/>
        <v/>
      </c>
      <c r="CG265" s="23" t="str">
        <f t="shared" ref="CG265:CG268" si="228">IF(AND($D265&gt;0,AS265="")," * No olvide digitar la variable Ortodoncia interceptiva. Digite Cero si no tiene.",IF(AS265&gt;$D265," * La variable Ortodoncia interceptiva no puede superar el Total Ambos Sexos.",""))</f>
        <v/>
      </c>
      <c r="CH265" s="23" t="str">
        <f t="shared" si="216"/>
        <v/>
      </c>
      <c r="CI265" s="23" t="str">
        <f t="shared" si="217"/>
        <v/>
      </c>
      <c r="CJ265" s="87"/>
      <c r="CK265" s="23" t="str">
        <f t="shared" si="218"/>
        <v/>
      </c>
      <c r="CL265" s="23" t="str">
        <f t="shared" si="219"/>
        <v/>
      </c>
      <c r="CO265" s="24">
        <f t="shared" si="220"/>
        <v>0</v>
      </c>
      <c r="CP265" s="87"/>
      <c r="CQ265" s="87"/>
      <c r="CR265" s="87"/>
      <c r="CS265" s="24">
        <f t="shared" si="227"/>
        <v>0</v>
      </c>
      <c r="CT265" s="24">
        <f t="shared" si="222"/>
        <v>0</v>
      </c>
      <c r="CU265" s="24">
        <f t="shared" si="222"/>
        <v>0</v>
      </c>
      <c r="CV265" s="24">
        <f t="shared" si="223"/>
        <v>0</v>
      </c>
      <c r="CW265" s="24">
        <f t="shared" si="223"/>
        <v>0</v>
      </c>
      <c r="CX265" s="87"/>
      <c r="CY265" s="24">
        <f t="shared" si="224"/>
        <v>0</v>
      </c>
      <c r="CZ265" s="24">
        <f t="shared" si="224"/>
        <v>0</v>
      </c>
    </row>
    <row r="266" spans="1:104" ht="15" customHeight="1" x14ac:dyDescent="0.25">
      <c r="A266" s="1323"/>
      <c r="B266" s="1315" t="s">
        <v>298</v>
      </c>
      <c r="C266" s="1315"/>
      <c r="D266" s="464">
        <f t="shared" si="209"/>
        <v>5</v>
      </c>
      <c r="E266" s="465">
        <f t="shared" si="210"/>
        <v>3</v>
      </c>
      <c r="F266" s="486">
        <f t="shared" si="211"/>
        <v>2</v>
      </c>
      <c r="G266" s="468">
        <v>0</v>
      </c>
      <c r="H266" s="467">
        <v>0</v>
      </c>
      <c r="I266" s="468">
        <v>0</v>
      </c>
      <c r="J266" s="467">
        <v>1</v>
      </c>
      <c r="K266" s="468">
        <v>0</v>
      </c>
      <c r="L266" s="467">
        <v>0</v>
      </c>
      <c r="M266" s="468">
        <v>0</v>
      </c>
      <c r="N266" s="467">
        <v>0</v>
      </c>
      <c r="O266" s="468">
        <v>1</v>
      </c>
      <c r="P266" s="467">
        <v>0</v>
      </c>
      <c r="Q266" s="468">
        <v>0</v>
      </c>
      <c r="R266" s="467">
        <v>0</v>
      </c>
      <c r="S266" s="468">
        <v>1</v>
      </c>
      <c r="T266" s="467">
        <v>0</v>
      </c>
      <c r="U266" s="468">
        <v>0</v>
      </c>
      <c r="V266" s="467">
        <v>0</v>
      </c>
      <c r="W266" s="468">
        <v>1</v>
      </c>
      <c r="X266" s="467">
        <v>1</v>
      </c>
      <c r="Y266" s="468">
        <v>0</v>
      </c>
      <c r="Z266" s="467">
        <v>0</v>
      </c>
      <c r="AA266" s="468">
        <v>0</v>
      </c>
      <c r="AB266" s="467">
        <v>0</v>
      </c>
      <c r="AC266" s="468">
        <v>0</v>
      </c>
      <c r="AD266" s="467">
        <v>0</v>
      </c>
      <c r="AE266" s="468">
        <v>0</v>
      </c>
      <c r="AF266" s="467">
        <v>0</v>
      </c>
      <c r="AG266" s="468">
        <v>0</v>
      </c>
      <c r="AH266" s="467">
        <v>0</v>
      </c>
      <c r="AI266" s="468">
        <v>0</v>
      </c>
      <c r="AJ266" s="467">
        <v>0</v>
      </c>
      <c r="AK266" s="468">
        <v>0</v>
      </c>
      <c r="AL266" s="467">
        <v>0</v>
      </c>
      <c r="AM266" s="470">
        <v>0</v>
      </c>
      <c r="AN266" s="468">
        <v>0</v>
      </c>
      <c r="AO266" s="446"/>
      <c r="AP266" s="447"/>
      <c r="AQ266" s="472"/>
      <c r="AR266" s="468">
        <v>0</v>
      </c>
      <c r="AS266" s="468">
        <v>3</v>
      </c>
      <c r="AT266" s="466">
        <v>2</v>
      </c>
      <c r="AU266" s="469">
        <v>0</v>
      </c>
      <c r="AV266" s="447"/>
      <c r="AW266" s="466">
        <v>0</v>
      </c>
      <c r="AX266" s="469">
        <v>0</v>
      </c>
      <c r="AY266" t="str">
        <f t="shared" si="212"/>
        <v/>
      </c>
      <c r="CA266" s="23" t="str">
        <f t="shared" si="213"/>
        <v/>
      </c>
      <c r="CB266" s="87"/>
      <c r="CC266" s="87"/>
      <c r="CD266" s="87"/>
      <c r="CE266" s="87"/>
      <c r="CF266" s="23" t="str">
        <f t="shared" si="215"/>
        <v/>
      </c>
      <c r="CG266" s="23" t="str">
        <f t="shared" si="228"/>
        <v/>
      </c>
      <c r="CH266" s="23" t="str">
        <f t="shared" si="216"/>
        <v/>
      </c>
      <c r="CI266" s="23" t="str">
        <f t="shared" si="217"/>
        <v/>
      </c>
      <c r="CJ266" s="87"/>
      <c r="CK266" s="23" t="str">
        <f t="shared" si="218"/>
        <v/>
      </c>
      <c r="CL266" s="23" t="str">
        <f t="shared" si="219"/>
        <v/>
      </c>
      <c r="CO266" s="24">
        <f t="shared" si="220"/>
        <v>0</v>
      </c>
      <c r="CP266" s="87"/>
      <c r="CQ266" s="87"/>
      <c r="CR266" s="87"/>
      <c r="CS266" s="87"/>
      <c r="CT266" s="24">
        <f t="shared" si="222"/>
        <v>0</v>
      </c>
      <c r="CU266" s="24">
        <f t="shared" si="222"/>
        <v>0</v>
      </c>
      <c r="CV266" s="24">
        <f t="shared" si="223"/>
        <v>0</v>
      </c>
      <c r="CW266" s="24">
        <f t="shared" si="223"/>
        <v>0</v>
      </c>
      <c r="CX266" s="87"/>
      <c r="CY266" s="24">
        <f t="shared" si="224"/>
        <v>0</v>
      </c>
      <c r="CZ266" s="24">
        <f t="shared" si="224"/>
        <v>0</v>
      </c>
    </row>
    <row r="267" spans="1:104" ht="15" customHeight="1" x14ac:dyDescent="0.25">
      <c r="A267" s="1323"/>
      <c r="B267" s="1279" t="s">
        <v>299</v>
      </c>
      <c r="C267" s="1281"/>
      <c r="D267" s="464">
        <f t="shared" si="209"/>
        <v>24</v>
      </c>
      <c r="E267" s="465">
        <f t="shared" si="210"/>
        <v>17</v>
      </c>
      <c r="F267" s="486">
        <f t="shared" si="211"/>
        <v>7</v>
      </c>
      <c r="G267" s="475">
        <v>1</v>
      </c>
      <c r="H267" s="474">
        <v>0</v>
      </c>
      <c r="I267" s="475">
        <v>0</v>
      </c>
      <c r="J267" s="474">
        <v>0</v>
      </c>
      <c r="K267" s="475">
        <v>0</v>
      </c>
      <c r="L267" s="474">
        <v>0</v>
      </c>
      <c r="M267" s="475">
        <v>2</v>
      </c>
      <c r="N267" s="474">
        <v>0</v>
      </c>
      <c r="O267" s="475">
        <v>1</v>
      </c>
      <c r="P267" s="474">
        <v>1</v>
      </c>
      <c r="Q267" s="475">
        <v>3</v>
      </c>
      <c r="R267" s="474">
        <v>2</v>
      </c>
      <c r="S267" s="475">
        <v>4</v>
      </c>
      <c r="T267" s="474">
        <v>2</v>
      </c>
      <c r="U267" s="475">
        <v>5</v>
      </c>
      <c r="V267" s="474">
        <v>2</v>
      </c>
      <c r="W267" s="475">
        <v>1</v>
      </c>
      <c r="X267" s="474">
        <v>0</v>
      </c>
      <c r="Y267" s="475">
        <v>0</v>
      </c>
      <c r="Z267" s="474">
        <v>0</v>
      </c>
      <c r="AA267" s="475">
        <v>0</v>
      </c>
      <c r="AB267" s="474">
        <v>0</v>
      </c>
      <c r="AC267" s="475">
        <v>0</v>
      </c>
      <c r="AD267" s="474">
        <v>0</v>
      </c>
      <c r="AE267" s="475">
        <v>0</v>
      </c>
      <c r="AF267" s="474">
        <v>0</v>
      </c>
      <c r="AG267" s="475">
        <v>0</v>
      </c>
      <c r="AH267" s="474">
        <v>0</v>
      </c>
      <c r="AI267" s="475">
        <v>0</v>
      </c>
      <c r="AJ267" s="474">
        <v>0</v>
      </c>
      <c r="AK267" s="475">
        <v>0</v>
      </c>
      <c r="AL267" s="474">
        <v>0</v>
      </c>
      <c r="AM267" s="470">
        <v>0</v>
      </c>
      <c r="AN267" s="468">
        <v>0</v>
      </c>
      <c r="AO267" s="446"/>
      <c r="AP267" s="447"/>
      <c r="AQ267" s="472"/>
      <c r="AR267" s="475">
        <v>0</v>
      </c>
      <c r="AS267" s="475">
        <v>7</v>
      </c>
      <c r="AT267" s="473">
        <v>6</v>
      </c>
      <c r="AU267" s="476">
        <v>1</v>
      </c>
      <c r="AV267" s="469">
        <v>0</v>
      </c>
      <c r="AW267" s="473">
        <v>0</v>
      </c>
      <c r="AX267" s="476">
        <v>0</v>
      </c>
      <c r="AY267" t="str">
        <f t="shared" si="212"/>
        <v/>
      </c>
      <c r="CA267" s="23" t="str">
        <f t="shared" si="213"/>
        <v/>
      </c>
      <c r="CB267" s="87"/>
      <c r="CC267" s="87"/>
      <c r="CD267" s="87"/>
      <c r="CE267" s="87"/>
      <c r="CF267" s="23" t="str">
        <f t="shared" si="215"/>
        <v/>
      </c>
      <c r="CG267" s="23" t="str">
        <f t="shared" si="228"/>
        <v/>
      </c>
      <c r="CH267" s="23" t="str">
        <f t="shared" si="216"/>
        <v/>
      </c>
      <c r="CI267" s="23" t="str">
        <f t="shared" si="217"/>
        <v/>
      </c>
      <c r="CJ267" s="23" t="str">
        <f>IF(AND($D267&gt;0,AV267="")," * No olvide digitar la variable Contrarreferencia al alta. Digite Cero si no tiene.",IF(AV267&gt;$D267," * La variable Contrarreferencia al alta no puede superar el Total Ambos Sexos.",""))</f>
        <v/>
      </c>
      <c r="CK267" s="23" t="str">
        <f t="shared" si="218"/>
        <v/>
      </c>
      <c r="CL267" s="23" t="str">
        <f t="shared" si="219"/>
        <v/>
      </c>
      <c r="CO267" s="24">
        <f t="shared" si="220"/>
        <v>0</v>
      </c>
      <c r="CP267" s="87"/>
      <c r="CQ267" s="87"/>
      <c r="CR267" s="87"/>
      <c r="CS267" s="87"/>
      <c r="CT267" s="24">
        <f t="shared" si="222"/>
        <v>0</v>
      </c>
      <c r="CU267" s="24">
        <f t="shared" si="222"/>
        <v>0</v>
      </c>
      <c r="CV267" s="24">
        <f t="shared" si="223"/>
        <v>0</v>
      </c>
      <c r="CW267" s="24">
        <f t="shared" si="223"/>
        <v>0</v>
      </c>
      <c r="CX267" s="24">
        <f>IF(AND($D267&gt;0,AV267=""),1,IF(AV267&gt;$D267,1,0))</f>
        <v>0</v>
      </c>
      <c r="CY267" s="24">
        <f t="shared" si="224"/>
        <v>0</v>
      </c>
      <c r="CZ267" s="24">
        <f t="shared" si="224"/>
        <v>0</v>
      </c>
    </row>
    <row r="268" spans="1:104" ht="15" customHeight="1" x14ac:dyDescent="0.25">
      <c r="A268" s="1323"/>
      <c r="B268" s="1279" t="s">
        <v>300</v>
      </c>
      <c r="C268" s="1281"/>
      <c r="D268" s="464">
        <f t="shared" si="209"/>
        <v>1</v>
      </c>
      <c r="E268" s="465">
        <f t="shared" si="210"/>
        <v>1</v>
      </c>
      <c r="F268" s="147">
        <f t="shared" si="211"/>
        <v>0</v>
      </c>
      <c r="G268" s="473">
        <v>0</v>
      </c>
      <c r="H268" s="474">
        <v>0</v>
      </c>
      <c r="I268" s="475">
        <v>0</v>
      </c>
      <c r="J268" s="474">
        <v>0</v>
      </c>
      <c r="K268" s="475">
        <v>0</v>
      </c>
      <c r="L268" s="474">
        <v>0</v>
      </c>
      <c r="M268" s="475">
        <v>0</v>
      </c>
      <c r="N268" s="474">
        <v>0</v>
      </c>
      <c r="O268" s="475">
        <v>0</v>
      </c>
      <c r="P268" s="474">
        <v>0</v>
      </c>
      <c r="Q268" s="475">
        <v>0</v>
      </c>
      <c r="R268" s="474">
        <v>0</v>
      </c>
      <c r="S268" s="475">
        <v>0</v>
      </c>
      <c r="T268" s="474">
        <v>0</v>
      </c>
      <c r="U268" s="475">
        <v>1</v>
      </c>
      <c r="V268" s="474">
        <v>0</v>
      </c>
      <c r="W268" s="475">
        <v>0</v>
      </c>
      <c r="X268" s="474">
        <v>0</v>
      </c>
      <c r="Y268" s="475">
        <v>0</v>
      </c>
      <c r="Z268" s="474">
        <v>0</v>
      </c>
      <c r="AA268" s="475">
        <v>0</v>
      </c>
      <c r="AB268" s="474">
        <v>0</v>
      </c>
      <c r="AC268" s="475">
        <v>0</v>
      </c>
      <c r="AD268" s="474">
        <v>0</v>
      </c>
      <c r="AE268" s="475">
        <v>0</v>
      </c>
      <c r="AF268" s="474">
        <v>0</v>
      </c>
      <c r="AG268" s="475">
        <v>0</v>
      </c>
      <c r="AH268" s="474">
        <v>0</v>
      </c>
      <c r="AI268" s="475">
        <v>0</v>
      </c>
      <c r="AJ268" s="474">
        <v>0</v>
      </c>
      <c r="AK268" s="475">
        <v>0</v>
      </c>
      <c r="AL268" s="474">
        <v>0</v>
      </c>
      <c r="AM268" s="477">
        <v>0</v>
      </c>
      <c r="AN268" s="475">
        <v>0</v>
      </c>
      <c r="AO268" s="446"/>
      <c r="AP268" s="447"/>
      <c r="AQ268" s="481"/>
      <c r="AR268" s="475">
        <v>0</v>
      </c>
      <c r="AS268" s="475">
        <v>0</v>
      </c>
      <c r="AT268" s="473">
        <v>0</v>
      </c>
      <c r="AU268" s="476">
        <v>0</v>
      </c>
      <c r="AV268" s="480"/>
      <c r="AW268" s="473">
        <v>0</v>
      </c>
      <c r="AX268" s="476">
        <v>0</v>
      </c>
      <c r="AY268" t="str">
        <f t="shared" si="212"/>
        <v/>
      </c>
      <c r="CA268" s="23" t="str">
        <f t="shared" si="213"/>
        <v/>
      </c>
      <c r="CB268" s="87"/>
      <c r="CC268" s="87"/>
      <c r="CD268" s="87"/>
      <c r="CE268" s="87"/>
      <c r="CF268" s="23" t="str">
        <f t="shared" si="215"/>
        <v/>
      </c>
      <c r="CG268" s="23" t="str">
        <f t="shared" si="228"/>
        <v/>
      </c>
      <c r="CH268" s="23" t="str">
        <f t="shared" si="216"/>
        <v/>
      </c>
      <c r="CI268" s="23" t="str">
        <f t="shared" si="217"/>
        <v/>
      </c>
      <c r="CJ268" s="87"/>
      <c r="CK268" s="23" t="str">
        <f t="shared" si="218"/>
        <v/>
      </c>
      <c r="CL268" s="23" t="str">
        <f t="shared" si="219"/>
        <v/>
      </c>
      <c r="CO268" s="24">
        <f t="shared" si="220"/>
        <v>0</v>
      </c>
      <c r="CP268" s="87"/>
      <c r="CQ268" s="87"/>
      <c r="CR268" s="87"/>
      <c r="CS268" s="87"/>
      <c r="CT268" s="24">
        <f t="shared" si="222"/>
        <v>0</v>
      </c>
      <c r="CU268" s="24">
        <f t="shared" si="222"/>
        <v>0</v>
      </c>
      <c r="CV268" s="24">
        <f t="shared" si="223"/>
        <v>0</v>
      </c>
      <c r="CW268" s="24">
        <f t="shared" si="223"/>
        <v>0</v>
      </c>
      <c r="CX268" s="87"/>
      <c r="CY268" s="24">
        <f t="shared" si="224"/>
        <v>0</v>
      </c>
      <c r="CZ268" s="24">
        <f t="shared" si="224"/>
        <v>0</v>
      </c>
    </row>
    <row r="269" spans="1:104" ht="15" customHeight="1" x14ac:dyDescent="0.25">
      <c r="A269" s="1324"/>
      <c r="B269" s="1316" t="s">
        <v>301</v>
      </c>
      <c r="C269" s="1316"/>
      <c r="D269" s="396">
        <f t="shared" si="209"/>
        <v>0</v>
      </c>
      <c r="E269" s="109">
        <f>SUM(+I269+K269+M269+O269+Q269+S269+U269+W269+Y269+AA269+AC269+AE269+AG269+AI269+AK269)</f>
        <v>0</v>
      </c>
      <c r="F269" s="78">
        <f>SUM(J269+L269+N269+P269+R269+T269+V269+X269+Z269+AB269+AD269+AF269+AH269+AJ269+AL269)</f>
        <v>0</v>
      </c>
      <c r="G269" s="453">
        <v>0</v>
      </c>
      <c r="H269" s="452">
        <v>0</v>
      </c>
      <c r="I269" s="453">
        <v>0</v>
      </c>
      <c r="J269" s="452">
        <v>0</v>
      </c>
      <c r="K269" s="453">
        <v>0</v>
      </c>
      <c r="L269" s="452">
        <v>0</v>
      </c>
      <c r="M269" s="453">
        <v>0</v>
      </c>
      <c r="N269" s="452">
        <v>0</v>
      </c>
      <c r="O269" s="453">
        <v>0</v>
      </c>
      <c r="P269" s="452">
        <v>0</v>
      </c>
      <c r="Q269" s="453">
        <v>0</v>
      </c>
      <c r="R269" s="452">
        <v>0</v>
      </c>
      <c r="S269" s="453">
        <v>0</v>
      </c>
      <c r="T269" s="452">
        <v>0</v>
      </c>
      <c r="U269" s="453">
        <v>0</v>
      </c>
      <c r="V269" s="452">
        <v>0</v>
      </c>
      <c r="W269" s="453">
        <v>0</v>
      </c>
      <c r="X269" s="452">
        <v>0</v>
      </c>
      <c r="Y269" s="453">
        <v>0</v>
      </c>
      <c r="Z269" s="452">
        <v>0</v>
      </c>
      <c r="AA269" s="453">
        <v>0</v>
      </c>
      <c r="AB269" s="452">
        <v>0</v>
      </c>
      <c r="AC269" s="453">
        <v>0</v>
      </c>
      <c r="AD269" s="452">
        <v>0</v>
      </c>
      <c r="AE269" s="453">
        <v>0</v>
      </c>
      <c r="AF269" s="452">
        <v>0</v>
      </c>
      <c r="AG269" s="453">
        <v>0</v>
      </c>
      <c r="AH269" s="452">
        <v>0</v>
      </c>
      <c r="AI269" s="453">
        <v>0</v>
      </c>
      <c r="AJ269" s="452">
        <v>0</v>
      </c>
      <c r="AK269" s="453">
        <v>0</v>
      </c>
      <c r="AL269" s="452">
        <v>0</v>
      </c>
      <c r="AM269" s="455">
        <v>0</v>
      </c>
      <c r="AN269" s="453">
        <v>0</v>
      </c>
      <c r="AO269" s="482"/>
      <c r="AP269" s="457"/>
      <c r="AQ269" s="483"/>
      <c r="AR269" s="453">
        <v>0</v>
      </c>
      <c r="AS269" s="453">
        <v>0</v>
      </c>
      <c r="AT269" s="451">
        <v>0</v>
      </c>
      <c r="AU269" s="454">
        <v>0</v>
      </c>
      <c r="AV269" s="457"/>
      <c r="AW269" s="451">
        <v>0</v>
      </c>
      <c r="AX269" s="454">
        <v>0</v>
      </c>
      <c r="AY269" t="str">
        <f t="shared" si="212"/>
        <v/>
      </c>
      <c r="CA269" s="23" t="str">
        <f t="shared" si="213"/>
        <v/>
      </c>
      <c r="CB269" s="87"/>
      <c r="CC269" s="87"/>
      <c r="CD269" s="87"/>
      <c r="CE269" s="87"/>
      <c r="CF269" s="23" t="str">
        <f t="shared" si="215"/>
        <v/>
      </c>
      <c r="CG269" s="23" t="str">
        <f>IF(AND($D269&gt;0,AS269="")," * No olvide digitar la variable Ortodoncia interceptiva. Digite Cero si no tiene.",IF(AS269&gt;$D269," * La variable Ortodoncia interceptiva no puede superar el Total Ambos Sexos.",""))</f>
        <v/>
      </c>
      <c r="CH269" s="23" t="str">
        <f t="shared" si="216"/>
        <v/>
      </c>
      <c r="CI269" s="23" t="str">
        <f t="shared" si="217"/>
        <v/>
      </c>
      <c r="CJ269" s="87"/>
      <c r="CK269" s="23" t="str">
        <f t="shared" si="218"/>
        <v/>
      </c>
      <c r="CL269" s="23" t="str">
        <f t="shared" si="219"/>
        <v/>
      </c>
      <c r="CO269" s="24">
        <f t="shared" si="220"/>
        <v>0</v>
      </c>
      <c r="CP269" s="87"/>
      <c r="CQ269" s="87"/>
      <c r="CR269" s="87"/>
      <c r="CS269" s="87"/>
      <c r="CT269" s="24">
        <f t="shared" si="222"/>
        <v>0</v>
      </c>
      <c r="CU269" s="24">
        <f>IF(AND($D269&gt;0,AS269=""),1,IF(AS269&gt;$D269,1,0))</f>
        <v>0</v>
      </c>
      <c r="CV269" s="24">
        <f t="shared" si="223"/>
        <v>0</v>
      </c>
      <c r="CW269" s="24">
        <f t="shared" si="223"/>
        <v>0</v>
      </c>
      <c r="CX269" s="87"/>
      <c r="CY269" s="24">
        <f t="shared" si="224"/>
        <v>0</v>
      </c>
      <c r="CZ269" s="24">
        <f t="shared" si="224"/>
        <v>0</v>
      </c>
    </row>
    <row r="270" spans="1:104" ht="15" customHeight="1" x14ac:dyDescent="0.25">
      <c r="A270" s="1322" t="s">
        <v>302</v>
      </c>
      <c r="B270" s="1325" t="s">
        <v>296</v>
      </c>
      <c r="C270" s="1325"/>
      <c r="D270" s="712">
        <f t="shared" si="209"/>
        <v>6</v>
      </c>
      <c r="E270" s="139">
        <f>SUM(G270++I270+K270+M270+O270+Q270+S270+U270+W270+Y270+AA270+AC270+AE270+AG270+AI270+AK270)</f>
        <v>4</v>
      </c>
      <c r="F270" s="661">
        <f t="shared" si="211"/>
        <v>2</v>
      </c>
      <c r="G270" s="462">
        <v>0</v>
      </c>
      <c r="H270" s="460">
        <v>0</v>
      </c>
      <c r="I270" s="461">
        <v>0</v>
      </c>
      <c r="J270" s="460">
        <v>0</v>
      </c>
      <c r="K270" s="461">
        <v>0</v>
      </c>
      <c r="L270" s="460">
        <v>0</v>
      </c>
      <c r="M270" s="461">
        <v>0</v>
      </c>
      <c r="N270" s="460">
        <v>0</v>
      </c>
      <c r="O270" s="461">
        <v>0</v>
      </c>
      <c r="P270" s="460">
        <v>0</v>
      </c>
      <c r="Q270" s="461">
        <v>0</v>
      </c>
      <c r="R270" s="460">
        <v>0</v>
      </c>
      <c r="S270" s="461">
        <v>0</v>
      </c>
      <c r="T270" s="463">
        <v>0</v>
      </c>
      <c r="U270" s="461">
        <v>4</v>
      </c>
      <c r="V270" s="463">
        <v>1</v>
      </c>
      <c r="W270" s="646">
        <v>0</v>
      </c>
      <c r="X270" s="687">
        <v>1</v>
      </c>
      <c r="Y270" s="646">
        <v>0</v>
      </c>
      <c r="Z270" s="687">
        <v>0</v>
      </c>
      <c r="AA270" s="646">
        <v>0</v>
      </c>
      <c r="AB270" s="687">
        <v>0</v>
      </c>
      <c r="AC270" s="646">
        <v>0</v>
      </c>
      <c r="AD270" s="687">
        <v>0</v>
      </c>
      <c r="AE270" s="646">
        <v>0</v>
      </c>
      <c r="AF270" s="687">
        <v>0</v>
      </c>
      <c r="AG270" s="646">
        <v>0</v>
      </c>
      <c r="AH270" s="687">
        <v>0</v>
      </c>
      <c r="AI270" s="646">
        <v>0</v>
      </c>
      <c r="AJ270" s="687">
        <v>0</v>
      </c>
      <c r="AK270" s="646">
        <v>0</v>
      </c>
      <c r="AL270" s="487">
        <v>0</v>
      </c>
      <c r="AM270" s="646">
        <v>0</v>
      </c>
      <c r="AN270" s="687">
        <v>0</v>
      </c>
      <c r="AO270" s="716">
        <v>5</v>
      </c>
      <c r="AP270" s="460">
        <v>5</v>
      </c>
      <c r="AQ270" s="646">
        <v>1</v>
      </c>
      <c r="AR270" s="461">
        <v>0</v>
      </c>
      <c r="AS270" s="447"/>
      <c r="AT270" s="462">
        <v>0</v>
      </c>
      <c r="AU270" s="463">
        <v>0</v>
      </c>
      <c r="AV270" s="447"/>
      <c r="AW270" s="462">
        <v>0</v>
      </c>
      <c r="AX270" s="463">
        <v>0</v>
      </c>
      <c r="AY270" t="str">
        <f t="shared" si="212"/>
        <v/>
      </c>
      <c r="CA270" s="87"/>
      <c r="CB270" s="87"/>
      <c r="CC270" s="23" t="str">
        <f>IF(AND($D270&gt;0,AO270="")," * No olvide digitar la variable Consultas Pertinentes: Según Procolo de Referencia. Digite cero si no tiene.",IF(AO270&gt;$D270," * La variable Consultas Pertinentes: Según Procolo de Referencia no puede superar el Total Ambos Sexos.",""))</f>
        <v/>
      </c>
      <c r="CD270" s="23" t="str">
        <f>IF(AND($D270&gt;0,AP270="")," * No olvide digitar la variable Consultas Pertinentes: Según condición clínica. Digite cero si no tiene.",IF(AP270&gt;$D270," * La variable Consultas Pertinentes: Según condición clínica no puede superar el Total Ambos Sexos.",""))</f>
        <v/>
      </c>
      <c r="CE270" s="23" t="str">
        <f>IF(AND($D270&gt;0,AQ270="")," * No olvide digitar la variable Inasistente. Digite cero si no tiene.",IF(AQ270&gt;$D270," * La variable Insasistente no puede superar el Total Ambos Sexos.",""))</f>
        <v/>
      </c>
      <c r="CF270" s="23" t="str">
        <f t="shared" si="215"/>
        <v/>
      </c>
      <c r="CG270" s="87"/>
      <c r="CH270" s="23" t="str">
        <f t="shared" si="216"/>
        <v/>
      </c>
      <c r="CI270" s="23" t="str">
        <f t="shared" si="217"/>
        <v/>
      </c>
      <c r="CJ270" s="87"/>
      <c r="CK270" s="23" t="str">
        <f t="shared" si="218"/>
        <v/>
      </c>
      <c r="CL270" s="23" t="str">
        <f t="shared" si="219"/>
        <v/>
      </c>
      <c r="CO270" s="87"/>
      <c r="CP270" s="87"/>
      <c r="CQ270" s="24">
        <f>IF(AND($D270&gt;0,AO270=""),1,IF(AO270&gt;$D270,1,0))</f>
        <v>0</v>
      </c>
      <c r="CR270" s="24">
        <f t="shared" ref="CR270:CS271" si="229">IF(AND($D270&gt;0,AP270=""),1,IF(AP270&gt;$D270,1,0))</f>
        <v>0</v>
      </c>
      <c r="CS270" s="24">
        <f t="shared" si="229"/>
        <v>0</v>
      </c>
      <c r="CT270" s="24">
        <f t="shared" si="222"/>
        <v>0</v>
      </c>
      <c r="CU270" s="87"/>
      <c r="CV270" s="24">
        <f t="shared" si="223"/>
        <v>0</v>
      </c>
      <c r="CW270" s="24">
        <f t="shared" si="223"/>
        <v>0</v>
      </c>
      <c r="CX270" s="87"/>
      <c r="CY270" s="24">
        <f t="shared" si="224"/>
        <v>0</v>
      </c>
      <c r="CZ270" s="24">
        <f t="shared" si="224"/>
        <v>0</v>
      </c>
    </row>
    <row r="271" spans="1:104" ht="15" customHeight="1" x14ac:dyDescent="0.25">
      <c r="A271" s="1323"/>
      <c r="B271" s="1315" t="s">
        <v>297</v>
      </c>
      <c r="C271" s="1315"/>
      <c r="D271" s="464">
        <f t="shared" si="209"/>
        <v>261</v>
      </c>
      <c r="E271" s="465">
        <f t="shared" si="210"/>
        <v>129</v>
      </c>
      <c r="F271" s="147">
        <f t="shared" si="211"/>
        <v>132</v>
      </c>
      <c r="G271" s="466">
        <v>0</v>
      </c>
      <c r="H271" s="467">
        <v>0</v>
      </c>
      <c r="I271" s="468">
        <v>0</v>
      </c>
      <c r="J271" s="467">
        <v>0</v>
      </c>
      <c r="K271" s="468">
        <v>0</v>
      </c>
      <c r="L271" s="467">
        <v>0</v>
      </c>
      <c r="M271" s="468">
        <v>0</v>
      </c>
      <c r="N271" s="467">
        <v>0</v>
      </c>
      <c r="O271" s="468">
        <v>0</v>
      </c>
      <c r="P271" s="467">
        <v>0</v>
      </c>
      <c r="Q271" s="468">
        <v>0</v>
      </c>
      <c r="R271" s="467">
        <v>0</v>
      </c>
      <c r="S271" s="468">
        <v>2</v>
      </c>
      <c r="T271" s="469">
        <v>1</v>
      </c>
      <c r="U271" s="468">
        <v>37</v>
      </c>
      <c r="V271" s="469">
        <v>39</v>
      </c>
      <c r="W271" s="468">
        <v>70</v>
      </c>
      <c r="X271" s="469">
        <v>65</v>
      </c>
      <c r="Y271" s="468">
        <v>16</v>
      </c>
      <c r="Z271" s="469">
        <v>20</v>
      </c>
      <c r="AA271" s="468">
        <v>4</v>
      </c>
      <c r="AB271" s="469">
        <v>5</v>
      </c>
      <c r="AC271" s="468">
        <v>0</v>
      </c>
      <c r="AD271" s="469">
        <v>2</v>
      </c>
      <c r="AE271" s="468">
        <v>0</v>
      </c>
      <c r="AF271" s="469">
        <v>0</v>
      </c>
      <c r="AG271" s="468">
        <v>0</v>
      </c>
      <c r="AH271" s="469">
        <v>0</v>
      </c>
      <c r="AI271" s="468">
        <v>0</v>
      </c>
      <c r="AJ271" s="469">
        <v>0</v>
      </c>
      <c r="AK271" s="468">
        <v>0</v>
      </c>
      <c r="AL271" s="488">
        <v>0</v>
      </c>
      <c r="AM271" s="468">
        <v>0</v>
      </c>
      <c r="AN271" s="469">
        <v>0</v>
      </c>
      <c r="AO271" s="446"/>
      <c r="AP271" s="447"/>
      <c r="AQ271" s="461">
        <v>25</v>
      </c>
      <c r="AR271" s="468">
        <v>0</v>
      </c>
      <c r="AS271" s="447"/>
      <c r="AT271" s="466">
        <v>0</v>
      </c>
      <c r="AU271" s="469">
        <v>0</v>
      </c>
      <c r="AV271" s="447"/>
      <c r="AW271" s="466">
        <v>0</v>
      </c>
      <c r="AX271" s="469">
        <v>0</v>
      </c>
      <c r="AY271" t="str">
        <f t="shared" si="212"/>
        <v/>
      </c>
      <c r="CA271" s="87"/>
      <c r="CB271" s="87"/>
      <c r="CC271" s="87"/>
      <c r="CD271" s="87"/>
      <c r="CE271" s="23" t="str">
        <f>IF(AND($D271&gt;0,AQ271="")," * No olvide digitar la variable Inasistente. Digite cero si no tiene.",IF(AQ271&gt;$D271," * La variable Insasistente no puede superar el Total Ambos Sexos.",""))</f>
        <v/>
      </c>
      <c r="CF271" s="23" t="str">
        <f t="shared" si="215"/>
        <v/>
      </c>
      <c r="CG271" s="87"/>
      <c r="CH271" s="23" t="str">
        <f t="shared" si="216"/>
        <v/>
      </c>
      <c r="CI271" s="23" t="str">
        <f t="shared" si="217"/>
        <v/>
      </c>
      <c r="CJ271" s="87"/>
      <c r="CK271" s="23" t="str">
        <f t="shared" si="218"/>
        <v/>
      </c>
      <c r="CL271" s="23" t="str">
        <f t="shared" si="219"/>
        <v/>
      </c>
      <c r="CO271" s="87"/>
      <c r="CP271" s="87"/>
      <c r="CQ271" s="87"/>
      <c r="CR271" s="87"/>
      <c r="CS271" s="24">
        <f t="shared" si="229"/>
        <v>0</v>
      </c>
      <c r="CT271" s="24">
        <f t="shared" si="222"/>
        <v>0</v>
      </c>
      <c r="CU271" s="87"/>
      <c r="CV271" s="24">
        <f t="shared" si="223"/>
        <v>0</v>
      </c>
      <c r="CW271" s="24">
        <f t="shared" si="223"/>
        <v>0</v>
      </c>
      <c r="CX271" s="87"/>
      <c r="CY271" s="24">
        <f t="shared" si="224"/>
        <v>0</v>
      </c>
      <c r="CZ271" s="24">
        <f t="shared" si="224"/>
        <v>0</v>
      </c>
    </row>
    <row r="272" spans="1:104" ht="15" customHeight="1" x14ac:dyDescent="0.25">
      <c r="A272" s="1323"/>
      <c r="B272" s="1315" t="s">
        <v>298</v>
      </c>
      <c r="C272" s="1315"/>
      <c r="D272" s="464">
        <f t="shared" si="209"/>
        <v>13</v>
      </c>
      <c r="E272" s="465">
        <f t="shared" si="210"/>
        <v>6</v>
      </c>
      <c r="F272" s="147">
        <f t="shared" si="211"/>
        <v>7</v>
      </c>
      <c r="G272" s="466">
        <v>0</v>
      </c>
      <c r="H272" s="467">
        <v>0</v>
      </c>
      <c r="I272" s="468">
        <v>0</v>
      </c>
      <c r="J272" s="467">
        <v>0</v>
      </c>
      <c r="K272" s="468">
        <v>0</v>
      </c>
      <c r="L272" s="467">
        <v>0</v>
      </c>
      <c r="M272" s="468">
        <v>0</v>
      </c>
      <c r="N272" s="467">
        <v>0</v>
      </c>
      <c r="O272" s="468">
        <v>0</v>
      </c>
      <c r="P272" s="467">
        <v>0</v>
      </c>
      <c r="Q272" s="468">
        <v>0</v>
      </c>
      <c r="R272" s="467">
        <v>0</v>
      </c>
      <c r="S272" s="468">
        <v>0</v>
      </c>
      <c r="T272" s="469">
        <v>0</v>
      </c>
      <c r="U272" s="468">
        <v>4</v>
      </c>
      <c r="V272" s="469">
        <v>4</v>
      </c>
      <c r="W272" s="468">
        <v>2</v>
      </c>
      <c r="X272" s="469">
        <v>3</v>
      </c>
      <c r="Y272" s="468">
        <v>0</v>
      </c>
      <c r="Z272" s="469">
        <v>0</v>
      </c>
      <c r="AA272" s="468">
        <v>0</v>
      </c>
      <c r="AB272" s="469">
        <v>0</v>
      </c>
      <c r="AC272" s="468">
        <v>0</v>
      </c>
      <c r="AD272" s="469">
        <v>0</v>
      </c>
      <c r="AE272" s="468">
        <v>0</v>
      </c>
      <c r="AF272" s="469">
        <v>0</v>
      </c>
      <c r="AG272" s="468">
        <v>0</v>
      </c>
      <c r="AH272" s="469">
        <v>0</v>
      </c>
      <c r="AI272" s="468">
        <v>0</v>
      </c>
      <c r="AJ272" s="469">
        <v>0</v>
      </c>
      <c r="AK272" s="468">
        <v>0</v>
      </c>
      <c r="AL272" s="488">
        <v>0</v>
      </c>
      <c r="AM272" s="468">
        <v>0</v>
      </c>
      <c r="AN272" s="469">
        <v>0</v>
      </c>
      <c r="AO272" s="446"/>
      <c r="AP272" s="447"/>
      <c r="AQ272" s="472"/>
      <c r="AR272" s="468">
        <v>0</v>
      </c>
      <c r="AS272" s="447"/>
      <c r="AT272" s="466">
        <v>0</v>
      </c>
      <c r="AU272" s="469">
        <v>0</v>
      </c>
      <c r="AV272" s="447"/>
      <c r="AW272" s="466">
        <v>0</v>
      </c>
      <c r="AX272" s="469">
        <v>0</v>
      </c>
      <c r="AY272" t="str">
        <f t="shared" si="212"/>
        <v/>
      </c>
      <c r="CA272" s="87"/>
      <c r="CB272" s="87"/>
      <c r="CC272" s="87"/>
      <c r="CD272" s="87"/>
      <c r="CE272" s="87"/>
      <c r="CF272" s="23" t="str">
        <f t="shared" si="215"/>
        <v/>
      </c>
      <c r="CG272" s="87"/>
      <c r="CH272" s="23" t="str">
        <f t="shared" si="216"/>
        <v/>
      </c>
      <c r="CI272" s="23" t="str">
        <f t="shared" si="217"/>
        <v/>
      </c>
      <c r="CJ272" s="87"/>
      <c r="CK272" s="23" t="str">
        <f t="shared" si="218"/>
        <v/>
      </c>
      <c r="CL272" s="23" t="str">
        <f t="shared" si="219"/>
        <v/>
      </c>
      <c r="CO272" s="87"/>
      <c r="CP272" s="87"/>
      <c r="CQ272" s="87"/>
      <c r="CR272" s="87"/>
      <c r="CS272" s="87"/>
      <c r="CT272" s="24">
        <f t="shared" si="222"/>
        <v>0</v>
      </c>
      <c r="CU272" s="87"/>
      <c r="CV272" s="24">
        <f t="shared" si="223"/>
        <v>0</v>
      </c>
      <c r="CW272" s="24">
        <f t="shared" si="223"/>
        <v>0</v>
      </c>
      <c r="CX272" s="87"/>
      <c r="CY272" s="24">
        <f t="shared" si="224"/>
        <v>0</v>
      </c>
      <c r="CZ272" s="24">
        <f t="shared" si="224"/>
        <v>0</v>
      </c>
    </row>
    <row r="273" spans="1:104" ht="15" customHeight="1" x14ac:dyDescent="0.25">
      <c r="A273" s="1323"/>
      <c r="B273" s="1279" t="s">
        <v>299</v>
      </c>
      <c r="C273" s="1281"/>
      <c r="D273" s="464">
        <f t="shared" si="209"/>
        <v>1</v>
      </c>
      <c r="E273" s="489">
        <f t="shared" si="210"/>
        <v>0</v>
      </c>
      <c r="F273" s="490">
        <f t="shared" si="211"/>
        <v>1</v>
      </c>
      <c r="G273" s="473">
        <v>0</v>
      </c>
      <c r="H273" s="474">
        <v>0</v>
      </c>
      <c r="I273" s="475">
        <v>0</v>
      </c>
      <c r="J273" s="474">
        <v>0</v>
      </c>
      <c r="K273" s="475">
        <v>0</v>
      </c>
      <c r="L273" s="474">
        <v>0</v>
      </c>
      <c r="M273" s="475">
        <v>0</v>
      </c>
      <c r="N273" s="474">
        <v>0</v>
      </c>
      <c r="O273" s="475">
        <v>0</v>
      </c>
      <c r="P273" s="474">
        <v>0</v>
      </c>
      <c r="Q273" s="475">
        <v>0</v>
      </c>
      <c r="R273" s="474">
        <v>0</v>
      </c>
      <c r="S273" s="475">
        <v>0</v>
      </c>
      <c r="T273" s="476">
        <v>0</v>
      </c>
      <c r="U273" s="475">
        <v>0</v>
      </c>
      <c r="V273" s="476">
        <v>0</v>
      </c>
      <c r="W273" s="475">
        <v>0</v>
      </c>
      <c r="X273" s="476">
        <v>1</v>
      </c>
      <c r="Y273" s="475">
        <v>0</v>
      </c>
      <c r="Z273" s="476">
        <v>0</v>
      </c>
      <c r="AA273" s="475">
        <v>0</v>
      </c>
      <c r="AB273" s="476">
        <v>0</v>
      </c>
      <c r="AC273" s="475">
        <v>0</v>
      </c>
      <c r="AD273" s="476">
        <v>0</v>
      </c>
      <c r="AE273" s="475">
        <v>0</v>
      </c>
      <c r="AF273" s="476">
        <v>0</v>
      </c>
      <c r="AG273" s="475">
        <v>0</v>
      </c>
      <c r="AH273" s="476">
        <v>0</v>
      </c>
      <c r="AI273" s="475">
        <v>0</v>
      </c>
      <c r="AJ273" s="476">
        <v>0</v>
      </c>
      <c r="AK273" s="475">
        <v>0</v>
      </c>
      <c r="AL273" s="491">
        <v>0</v>
      </c>
      <c r="AM273" s="475">
        <v>0</v>
      </c>
      <c r="AN273" s="476">
        <v>0</v>
      </c>
      <c r="AO273" s="446"/>
      <c r="AP273" s="447"/>
      <c r="AQ273" s="472"/>
      <c r="AR273" s="475">
        <v>0</v>
      </c>
      <c r="AS273" s="447"/>
      <c r="AT273" s="473">
        <v>0</v>
      </c>
      <c r="AU273" s="476">
        <v>0</v>
      </c>
      <c r="AV273" s="469">
        <v>0</v>
      </c>
      <c r="AW273" s="473">
        <v>0</v>
      </c>
      <c r="AX273" s="476">
        <v>0</v>
      </c>
      <c r="AY273" t="str">
        <f t="shared" si="212"/>
        <v/>
      </c>
      <c r="CA273" s="87"/>
      <c r="CB273" s="87"/>
      <c r="CC273" s="87"/>
      <c r="CD273" s="87"/>
      <c r="CE273" s="87"/>
      <c r="CF273" s="23" t="str">
        <f t="shared" si="215"/>
        <v/>
      </c>
      <c r="CG273" s="87"/>
      <c r="CH273" s="23" t="str">
        <f t="shared" si="216"/>
        <v/>
      </c>
      <c r="CI273" s="23" t="str">
        <f t="shared" si="217"/>
        <v/>
      </c>
      <c r="CJ273" s="23" t="str">
        <f>IF(AND($D273&gt;0,AV273="")," * No olvide digitar la variable Contrarreferencia al alta. Digite Cero si no tiene.",IF(AV273&gt;$D273," * La variable Contrarreferencia al alta no puede superar el Total Ambos Sexos.",""))</f>
        <v/>
      </c>
      <c r="CK273" s="23" t="str">
        <f t="shared" si="218"/>
        <v/>
      </c>
      <c r="CL273" s="23" t="str">
        <f t="shared" si="219"/>
        <v/>
      </c>
      <c r="CO273" s="87"/>
      <c r="CP273" s="87"/>
      <c r="CQ273" s="87"/>
      <c r="CR273" s="87"/>
      <c r="CS273" s="87"/>
      <c r="CT273" s="24">
        <f t="shared" si="222"/>
        <v>0</v>
      </c>
      <c r="CU273" s="87"/>
      <c r="CV273" s="24">
        <f t="shared" si="223"/>
        <v>0</v>
      </c>
      <c r="CW273" s="24">
        <f t="shared" si="223"/>
        <v>0</v>
      </c>
      <c r="CX273" s="24">
        <f>IF(AND($D273&gt;0,AV273=""),1,IF(AV273&gt;$D273,1,0))</f>
        <v>0</v>
      </c>
      <c r="CY273" s="24">
        <f t="shared" si="224"/>
        <v>0</v>
      </c>
      <c r="CZ273" s="24">
        <f t="shared" si="224"/>
        <v>0</v>
      </c>
    </row>
    <row r="274" spans="1:104" ht="15" customHeight="1" x14ac:dyDescent="0.25">
      <c r="A274" s="1323"/>
      <c r="B274" s="1279" t="s">
        <v>300</v>
      </c>
      <c r="C274" s="1281"/>
      <c r="D274" s="464">
        <f t="shared" si="209"/>
        <v>4</v>
      </c>
      <c r="E274" s="465">
        <f t="shared" si="210"/>
        <v>0</v>
      </c>
      <c r="F274" s="486">
        <f t="shared" si="211"/>
        <v>4</v>
      </c>
      <c r="G274" s="475">
        <v>0</v>
      </c>
      <c r="H274" s="474">
        <v>0</v>
      </c>
      <c r="I274" s="475">
        <v>0</v>
      </c>
      <c r="J274" s="474">
        <v>0</v>
      </c>
      <c r="K274" s="475">
        <v>0</v>
      </c>
      <c r="L274" s="474">
        <v>0</v>
      </c>
      <c r="M274" s="475">
        <v>0</v>
      </c>
      <c r="N274" s="474">
        <v>0</v>
      </c>
      <c r="O274" s="475">
        <v>0</v>
      </c>
      <c r="P274" s="474">
        <v>0</v>
      </c>
      <c r="Q274" s="475">
        <v>0</v>
      </c>
      <c r="R274" s="474">
        <v>0</v>
      </c>
      <c r="S274" s="475">
        <v>0</v>
      </c>
      <c r="T274" s="476">
        <v>0</v>
      </c>
      <c r="U274" s="475">
        <v>0</v>
      </c>
      <c r="V274" s="476">
        <v>0</v>
      </c>
      <c r="W274" s="475">
        <v>0</v>
      </c>
      <c r="X274" s="476">
        <v>0</v>
      </c>
      <c r="Y274" s="475">
        <v>0</v>
      </c>
      <c r="Z274" s="476">
        <v>4</v>
      </c>
      <c r="AA274" s="475">
        <v>0</v>
      </c>
      <c r="AB274" s="476">
        <v>0</v>
      </c>
      <c r="AC274" s="475">
        <v>0</v>
      </c>
      <c r="AD274" s="476">
        <v>0</v>
      </c>
      <c r="AE274" s="475">
        <v>0</v>
      </c>
      <c r="AF274" s="476">
        <v>0</v>
      </c>
      <c r="AG274" s="475">
        <v>0</v>
      </c>
      <c r="AH274" s="476">
        <v>0</v>
      </c>
      <c r="AI274" s="475">
        <v>0</v>
      </c>
      <c r="AJ274" s="476">
        <v>0</v>
      </c>
      <c r="AK274" s="475">
        <v>0</v>
      </c>
      <c r="AL274" s="491">
        <v>0</v>
      </c>
      <c r="AM274" s="475">
        <v>0</v>
      </c>
      <c r="AN274" s="476">
        <v>0</v>
      </c>
      <c r="AO274" s="446"/>
      <c r="AP274" s="447"/>
      <c r="AQ274" s="481"/>
      <c r="AR274" s="475">
        <v>0</v>
      </c>
      <c r="AS274" s="480"/>
      <c r="AT274" s="473">
        <v>0</v>
      </c>
      <c r="AU274" s="476">
        <v>0</v>
      </c>
      <c r="AV274" s="480"/>
      <c r="AW274" s="473">
        <v>0</v>
      </c>
      <c r="AX274" s="476">
        <v>0</v>
      </c>
      <c r="AY274" t="str">
        <f t="shared" si="212"/>
        <v/>
      </c>
      <c r="CA274" s="87"/>
      <c r="CB274" s="87"/>
      <c r="CC274" s="87"/>
      <c r="CD274" s="87"/>
      <c r="CE274" s="87"/>
      <c r="CF274" s="23" t="str">
        <f t="shared" si="215"/>
        <v/>
      </c>
      <c r="CG274" s="87"/>
      <c r="CH274" s="23" t="str">
        <f t="shared" si="216"/>
        <v/>
      </c>
      <c r="CI274" s="23" t="str">
        <f t="shared" si="217"/>
        <v/>
      </c>
      <c r="CJ274" s="87"/>
      <c r="CK274" s="23" t="str">
        <f t="shared" si="218"/>
        <v/>
      </c>
      <c r="CL274" s="23" t="str">
        <f t="shared" si="219"/>
        <v/>
      </c>
      <c r="CO274" s="87"/>
      <c r="CP274" s="87"/>
      <c r="CQ274" s="87"/>
      <c r="CR274" s="87"/>
      <c r="CS274" s="87"/>
      <c r="CT274" s="24">
        <f t="shared" si="222"/>
        <v>0</v>
      </c>
      <c r="CU274" s="87"/>
      <c r="CV274" s="24">
        <f t="shared" si="223"/>
        <v>0</v>
      </c>
      <c r="CW274" s="24">
        <f t="shared" si="223"/>
        <v>0</v>
      </c>
      <c r="CX274" s="87"/>
      <c r="CY274" s="24">
        <f t="shared" si="224"/>
        <v>0</v>
      </c>
      <c r="CZ274" s="24">
        <f t="shared" si="224"/>
        <v>0</v>
      </c>
    </row>
    <row r="275" spans="1:104" ht="14.25" customHeight="1" x14ac:dyDescent="0.25">
      <c r="A275" s="1324"/>
      <c r="B275" s="1316" t="s">
        <v>301</v>
      </c>
      <c r="C275" s="1316"/>
      <c r="D275" s="396">
        <f t="shared" si="209"/>
        <v>1</v>
      </c>
      <c r="E275" s="109">
        <f t="shared" si="210"/>
        <v>0</v>
      </c>
      <c r="F275" s="492">
        <f t="shared" si="211"/>
        <v>1</v>
      </c>
      <c r="G275" s="453">
        <v>0</v>
      </c>
      <c r="H275" s="452">
        <v>0</v>
      </c>
      <c r="I275" s="453">
        <v>0</v>
      </c>
      <c r="J275" s="452">
        <v>0</v>
      </c>
      <c r="K275" s="453">
        <v>0</v>
      </c>
      <c r="L275" s="452">
        <v>0</v>
      </c>
      <c r="M275" s="453">
        <v>0</v>
      </c>
      <c r="N275" s="452">
        <v>0</v>
      </c>
      <c r="O275" s="453">
        <v>0</v>
      </c>
      <c r="P275" s="452">
        <v>0</v>
      </c>
      <c r="Q275" s="453">
        <v>0</v>
      </c>
      <c r="R275" s="452">
        <v>0</v>
      </c>
      <c r="S275" s="453">
        <v>0</v>
      </c>
      <c r="T275" s="454">
        <v>0</v>
      </c>
      <c r="U275" s="453">
        <v>0</v>
      </c>
      <c r="V275" s="454">
        <v>1</v>
      </c>
      <c r="W275" s="453">
        <v>0</v>
      </c>
      <c r="X275" s="454">
        <v>0</v>
      </c>
      <c r="Y275" s="453">
        <v>0</v>
      </c>
      <c r="Z275" s="454">
        <v>0</v>
      </c>
      <c r="AA275" s="453">
        <v>0</v>
      </c>
      <c r="AB275" s="454">
        <v>0</v>
      </c>
      <c r="AC275" s="453">
        <v>0</v>
      </c>
      <c r="AD275" s="454">
        <v>0</v>
      </c>
      <c r="AE275" s="453">
        <v>0</v>
      </c>
      <c r="AF275" s="454">
        <v>0</v>
      </c>
      <c r="AG275" s="453">
        <v>0</v>
      </c>
      <c r="AH275" s="454">
        <v>0</v>
      </c>
      <c r="AI275" s="453">
        <v>0</v>
      </c>
      <c r="AJ275" s="454">
        <v>0</v>
      </c>
      <c r="AK275" s="453">
        <v>0</v>
      </c>
      <c r="AL275" s="493">
        <v>0</v>
      </c>
      <c r="AM275" s="453">
        <v>0</v>
      </c>
      <c r="AN275" s="454">
        <v>0</v>
      </c>
      <c r="AO275" s="482"/>
      <c r="AP275" s="457"/>
      <c r="AQ275" s="483"/>
      <c r="AR275" s="453">
        <v>0</v>
      </c>
      <c r="AS275" s="457"/>
      <c r="AT275" s="451">
        <v>0</v>
      </c>
      <c r="AU275" s="454">
        <v>0</v>
      </c>
      <c r="AV275" s="457"/>
      <c r="AW275" s="451">
        <v>0</v>
      </c>
      <c r="AX275" s="454">
        <v>0</v>
      </c>
      <c r="AY275" t="str">
        <f t="shared" si="212"/>
        <v/>
      </c>
      <c r="CA275" s="87"/>
      <c r="CB275" s="87"/>
      <c r="CC275" s="87"/>
      <c r="CD275" s="87"/>
      <c r="CE275" s="87"/>
      <c r="CF275" s="23" t="str">
        <f t="shared" si="215"/>
        <v/>
      </c>
      <c r="CG275" s="87"/>
      <c r="CH275" s="23" t="str">
        <f t="shared" si="216"/>
        <v/>
      </c>
      <c r="CI275" s="23" t="str">
        <f t="shared" si="217"/>
        <v/>
      </c>
      <c r="CJ275" s="87"/>
      <c r="CK275" s="23" t="str">
        <f t="shared" si="218"/>
        <v/>
      </c>
      <c r="CL275" s="23" t="str">
        <f t="shared" si="219"/>
        <v/>
      </c>
      <c r="CO275" s="87"/>
      <c r="CP275" s="87"/>
      <c r="CQ275" s="87"/>
      <c r="CR275" s="87"/>
      <c r="CS275" s="87"/>
      <c r="CT275" s="24">
        <f t="shared" si="222"/>
        <v>0</v>
      </c>
      <c r="CU275" s="87"/>
      <c r="CV275" s="24">
        <f t="shared" si="223"/>
        <v>0</v>
      </c>
      <c r="CW275" s="24">
        <f t="shared" si="223"/>
        <v>0</v>
      </c>
      <c r="CX275" s="87"/>
      <c r="CY275" s="24">
        <f t="shared" si="224"/>
        <v>0</v>
      </c>
      <c r="CZ275" s="24">
        <f t="shared" si="224"/>
        <v>0</v>
      </c>
    </row>
    <row r="276" spans="1:104" ht="15" customHeight="1" x14ac:dyDescent="0.25">
      <c r="A276" s="1326" t="s">
        <v>303</v>
      </c>
      <c r="B276" s="1325" t="s">
        <v>296</v>
      </c>
      <c r="C276" s="1325"/>
      <c r="D276" s="712">
        <f t="shared" si="209"/>
        <v>5</v>
      </c>
      <c r="E276" s="139">
        <f t="shared" si="210"/>
        <v>3</v>
      </c>
      <c r="F276" s="140">
        <f t="shared" si="211"/>
        <v>2</v>
      </c>
      <c r="G276" s="461">
        <v>0</v>
      </c>
      <c r="H276" s="460">
        <v>0</v>
      </c>
      <c r="I276" s="461">
        <v>0</v>
      </c>
      <c r="J276" s="460">
        <v>0</v>
      </c>
      <c r="K276" s="461">
        <v>0</v>
      </c>
      <c r="L276" s="460">
        <v>0</v>
      </c>
      <c r="M276" s="461">
        <v>0</v>
      </c>
      <c r="N276" s="460">
        <v>0</v>
      </c>
      <c r="O276" s="461">
        <v>0</v>
      </c>
      <c r="P276" s="460">
        <v>1</v>
      </c>
      <c r="Q276" s="461">
        <v>0</v>
      </c>
      <c r="R276" s="460">
        <v>0</v>
      </c>
      <c r="S276" s="461">
        <v>1</v>
      </c>
      <c r="T276" s="463">
        <v>1</v>
      </c>
      <c r="U276" s="461">
        <v>2</v>
      </c>
      <c r="V276" s="463">
        <v>0</v>
      </c>
      <c r="W276" s="461">
        <v>0</v>
      </c>
      <c r="X276" s="463">
        <v>0</v>
      </c>
      <c r="Y276" s="461">
        <v>0</v>
      </c>
      <c r="Z276" s="463">
        <v>0</v>
      </c>
      <c r="AA276" s="461">
        <v>0</v>
      </c>
      <c r="AB276" s="463">
        <v>0</v>
      </c>
      <c r="AC276" s="461">
        <v>0</v>
      </c>
      <c r="AD276" s="463">
        <v>0</v>
      </c>
      <c r="AE276" s="461">
        <v>0</v>
      </c>
      <c r="AF276" s="687">
        <v>0</v>
      </c>
      <c r="AG276" s="646">
        <v>0</v>
      </c>
      <c r="AH276" s="687">
        <v>0</v>
      </c>
      <c r="AI276" s="646">
        <v>0</v>
      </c>
      <c r="AJ276" s="687">
        <v>0</v>
      </c>
      <c r="AK276" s="646">
        <v>0</v>
      </c>
      <c r="AL276" s="487">
        <v>0</v>
      </c>
      <c r="AM276" s="646">
        <v>0</v>
      </c>
      <c r="AN276" s="687">
        <v>0</v>
      </c>
      <c r="AO276" s="716">
        <v>4</v>
      </c>
      <c r="AP276" s="460">
        <v>4</v>
      </c>
      <c r="AQ276" s="646">
        <v>0</v>
      </c>
      <c r="AR276" s="461">
        <v>25</v>
      </c>
      <c r="AS276" s="461">
        <v>0</v>
      </c>
      <c r="AT276" s="462">
        <v>0</v>
      </c>
      <c r="AU276" s="463">
        <v>0</v>
      </c>
      <c r="AV276" s="447"/>
      <c r="AW276" s="462">
        <v>0</v>
      </c>
      <c r="AX276" s="463">
        <v>0</v>
      </c>
      <c r="AY276" t="str">
        <f t="shared" si="212"/>
        <v xml:space="preserve"> * La variable Compra de Servicio no puede superar el Total Ambos Sexos.</v>
      </c>
      <c r="CA276" s="87"/>
      <c r="CB276" s="87"/>
      <c r="CC276" s="23" t="str">
        <f>IF(AND($D276&gt;0,AO276="")," * No olvide digitar la variable Consultas Pertinentes: Según Procolo de Referencia. Digite cero si no tiene.",IF(AO276&gt;$D276," * La variable Consultas Pertinentes: Según Procolo de Referencia no puede superar el Total Ambos Sexos.",""))</f>
        <v/>
      </c>
      <c r="CD276" s="23" t="str">
        <f>IF(AND($D276&gt;0,AP276="")," * No olvide digitar la variable Consultas Pertinentes: Según condición clínica. Digite cero si no tiene.",IF(AP276&gt;$D276," * La variable Consultas Pertinentes: Según condición clínica no puede superar el Total Ambos Sexos.",""))</f>
        <v/>
      </c>
      <c r="CE276" s="23" t="str">
        <f>IF(AND($D276&gt;0,AQ276="")," * No olvide digitar la variable Inasistente. Digite cero si no tiene.",IF(AQ276&gt;$D276," * La variable Insasistente no puede superar el Total Ambos Sexos.",""))</f>
        <v/>
      </c>
      <c r="CF276" s="23" t="str">
        <f>IF(AND($D276&gt;0,AR276="")," * No olvide digitar la variable Compra de Servicio. Digite Cero si no tiene.",IF(AR276&gt;$D276," * La variable Compra de Servicio no puede superar el Total Ambos Sexos.",""))</f>
        <v xml:space="preserve"> * La variable Compra de Servicio no puede superar el Total Ambos Sexos.</v>
      </c>
      <c r="CG276" s="23" t="str">
        <f>IF(AND($D276&gt;0,AS276="")," * No olvide digitar la variable Ortodoncia interceptiva. Digite Cero si no tiene.",IF(AS276&gt;$D276," * La variable Ortodoncia interceptiva no puede superar el Total Ambos Sexos.",""))</f>
        <v/>
      </c>
      <c r="CH276" s="23" t="str">
        <f t="shared" si="216"/>
        <v/>
      </c>
      <c r="CI276" s="23" t="str">
        <f t="shared" si="217"/>
        <v/>
      </c>
      <c r="CJ276" s="87"/>
      <c r="CK276" s="23" t="str">
        <f t="shared" si="218"/>
        <v/>
      </c>
      <c r="CL276" s="23" t="str">
        <f t="shared" si="219"/>
        <v/>
      </c>
      <c r="CO276" s="87"/>
      <c r="CP276" s="87"/>
      <c r="CQ276" s="24">
        <f>IF(AND($D276&gt;0,AO276=""),1,IF(AO276&gt;$D276,1,0))</f>
        <v>0</v>
      </c>
      <c r="CR276" s="24">
        <f t="shared" ref="CR276:CS277" si="230">IF(AND($D276&gt;0,AP276=""),1,IF(AP276&gt;$D276,1,0))</f>
        <v>0</v>
      </c>
      <c r="CS276" s="24">
        <f t="shared" si="230"/>
        <v>0</v>
      </c>
      <c r="CT276" s="24">
        <f t="shared" si="222"/>
        <v>1</v>
      </c>
      <c r="CU276" s="24">
        <f>IF(AND($D276&gt;0,AS276=""),1,IF(AS276&gt;$D276,1,0))</f>
        <v>0</v>
      </c>
      <c r="CV276" s="24">
        <f t="shared" si="223"/>
        <v>0</v>
      </c>
      <c r="CW276" s="24">
        <f t="shared" si="223"/>
        <v>0</v>
      </c>
      <c r="CX276" s="87"/>
      <c r="CY276" s="24">
        <f t="shared" si="224"/>
        <v>0</v>
      </c>
      <c r="CZ276" s="24">
        <f t="shared" si="224"/>
        <v>0</v>
      </c>
    </row>
    <row r="277" spans="1:104" ht="15" customHeight="1" x14ac:dyDescent="0.25">
      <c r="A277" s="1327"/>
      <c r="B277" s="1315" t="s">
        <v>297</v>
      </c>
      <c r="C277" s="1315"/>
      <c r="D277" s="464">
        <f t="shared" si="209"/>
        <v>70</v>
      </c>
      <c r="E277" s="489">
        <f t="shared" si="210"/>
        <v>44</v>
      </c>
      <c r="F277" s="494">
        <f t="shared" si="211"/>
        <v>26</v>
      </c>
      <c r="G277" s="468">
        <v>0</v>
      </c>
      <c r="H277" s="467">
        <v>0</v>
      </c>
      <c r="I277" s="468">
        <v>0</v>
      </c>
      <c r="J277" s="467">
        <v>0</v>
      </c>
      <c r="K277" s="468">
        <v>0</v>
      </c>
      <c r="L277" s="467">
        <v>0</v>
      </c>
      <c r="M277" s="468">
        <v>0</v>
      </c>
      <c r="N277" s="467">
        <v>0</v>
      </c>
      <c r="O277" s="468">
        <v>0</v>
      </c>
      <c r="P277" s="467">
        <v>0</v>
      </c>
      <c r="Q277" s="468">
        <v>0</v>
      </c>
      <c r="R277" s="467">
        <v>0</v>
      </c>
      <c r="S277" s="468">
        <v>1</v>
      </c>
      <c r="T277" s="469">
        <v>3</v>
      </c>
      <c r="U277" s="468">
        <v>33</v>
      </c>
      <c r="V277" s="469">
        <v>9</v>
      </c>
      <c r="W277" s="468">
        <v>8</v>
      </c>
      <c r="X277" s="469">
        <v>13</v>
      </c>
      <c r="Y277" s="468">
        <v>2</v>
      </c>
      <c r="Z277" s="469">
        <v>1</v>
      </c>
      <c r="AA277" s="468">
        <v>0</v>
      </c>
      <c r="AB277" s="469">
        <v>0</v>
      </c>
      <c r="AC277" s="468">
        <v>0</v>
      </c>
      <c r="AD277" s="469">
        <v>0</v>
      </c>
      <c r="AE277" s="468">
        <v>0</v>
      </c>
      <c r="AF277" s="469">
        <v>0</v>
      </c>
      <c r="AG277" s="468">
        <v>0</v>
      </c>
      <c r="AH277" s="469">
        <v>0</v>
      </c>
      <c r="AI277" s="468">
        <v>0</v>
      </c>
      <c r="AJ277" s="469">
        <v>0</v>
      </c>
      <c r="AK277" s="468">
        <v>0</v>
      </c>
      <c r="AL277" s="488">
        <v>0</v>
      </c>
      <c r="AM277" s="468">
        <v>0</v>
      </c>
      <c r="AN277" s="469">
        <v>0</v>
      </c>
      <c r="AO277" s="446"/>
      <c r="AP277" s="447"/>
      <c r="AQ277" s="461">
        <v>0</v>
      </c>
      <c r="AR277" s="468">
        <v>0</v>
      </c>
      <c r="AS277" s="468">
        <v>0</v>
      </c>
      <c r="AT277" s="466">
        <v>0</v>
      </c>
      <c r="AU277" s="469">
        <v>0</v>
      </c>
      <c r="AV277" s="447"/>
      <c r="AW277" s="466">
        <v>0</v>
      </c>
      <c r="AX277" s="469">
        <v>0</v>
      </c>
      <c r="AY277" t="str">
        <f t="shared" si="212"/>
        <v/>
      </c>
      <c r="CA277" s="87"/>
      <c r="CB277" s="87"/>
      <c r="CC277" s="87"/>
      <c r="CD277" s="87"/>
      <c r="CE277" s="23" t="str">
        <f>IF(AND($D277&gt;0,AQ277="")," * No olvide digitar la variable Inasistente. Digite cero si no tiene.",IF(AQ277&gt;$D277," * La variable Insasistente no puede superar el Total Ambos Sexos.",""))</f>
        <v/>
      </c>
      <c r="CF277" s="23" t="str">
        <f t="shared" si="215"/>
        <v/>
      </c>
      <c r="CG277" s="23" t="str">
        <f t="shared" ref="CG277:CG280" si="231">IF(AND($D277&gt;0,AS277="")," * No olvide digitar la variable Ortodoncia interceptiva. Digite Cero si no tiene.",IF(AS277&gt;$D277," * La variable Ortodoncia interceptiva no puede superar el Total Ambos Sexos.",""))</f>
        <v/>
      </c>
      <c r="CH277" s="23" t="str">
        <f t="shared" si="216"/>
        <v/>
      </c>
      <c r="CI277" s="23" t="str">
        <f t="shared" si="217"/>
        <v/>
      </c>
      <c r="CJ277" s="87"/>
      <c r="CK277" s="23" t="str">
        <f t="shared" si="218"/>
        <v/>
      </c>
      <c r="CL277" s="23" t="str">
        <f t="shared" si="219"/>
        <v/>
      </c>
      <c r="CO277" s="87"/>
      <c r="CP277" s="87"/>
      <c r="CQ277" s="87"/>
      <c r="CR277" s="87"/>
      <c r="CS277" s="24">
        <f t="shared" si="230"/>
        <v>0</v>
      </c>
      <c r="CT277" s="24">
        <f t="shared" si="222"/>
        <v>0</v>
      </c>
      <c r="CU277" s="24">
        <f t="shared" si="222"/>
        <v>0</v>
      </c>
      <c r="CV277" s="24">
        <f t="shared" si="223"/>
        <v>0</v>
      </c>
      <c r="CW277" s="24">
        <f t="shared" si="223"/>
        <v>0</v>
      </c>
      <c r="CX277" s="87"/>
      <c r="CY277" s="24">
        <f t="shared" si="224"/>
        <v>0</v>
      </c>
      <c r="CZ277" s="24">
        <f t="shared" si="224"/>
        <v>0</v>
      </c>
    </row>
    <row r="278" spans="1:104" ht="15" customHeight="1" x14ac:dyDescent="0.25">
      <c r="A278" s="1327"/>
      <c r="B278" s="1315" t="s">
        <v>298</v>
      </c>
      <c r="C278" s="1315"/>
      <c r="D278" s="464">
        <f t="shared" si="209"/>
        <v>10</v>
      </c>
      <c r="E278" s="465">
        <f t="shared" si="210"/>
        <v>4</v>
      </c>
      <c r="F278" s="486">
        <f t="shared" si="211"/>
        <v>6</v>
      </c>
      <c r="G278" s="468">
        <v>0</v>
      </c>
      <c r="H278" s="467">
        <v>0</v>
      </c>
      <c r="I278" s="468">
        <v>0</v>
      </c>
      <c r="J278" s="467">
        <v>0</v>
      </c>
      <c r="K278" s="468">
        <v>0</v>
      </c>
      <c r="L278" s="467">
        <v>0</v>
      </c>
      <c r="M278" s="468">
        <v>0</v>
      </c>
      <c r="N278" s="467">
        <v>0</v>
      </c>
      <c r="O278" s="468">
        <v>0</v>
      </c>
      <c r="P278" s="467">
        <v>0</v>
      </c>
      <c r="Q278" s="468">
        <v>0</v>
      </c>
      <c r="R278" s="467">
        <v>0</v>
      </c>
      <c r="S278" s="468">
        <v>0</v>
      </c>
      <c r="T278" s="469">
        <v>0</v>
      </c>
      <c r="U278" s="468">
        <v>4</v>
      </c>
      <c r="V278" s="469">
        <v>2</v>
      </c>
      <c r="W278" s="468">
        <v>0</v>
      </c>
      <c r="X278" s="469">
        <v>4</v>
      </c>
      <c r="Y278" s="468">
        <v>0</v>
      </c>
      <c r="Z278" s="469">
        <v>0</v>
      </c>
      <c r="AA278" s="468">
        <v>0</v>
      </c>
      <c r="AB278" s="469">
        <v>0</v>
      </c>
      <c r="AC278" s="468">
        <v>0</v>
      </c>
      <c r="AD278" s="469">
        <v>0</v>
      </c>
      <c r="AE278" s="468">
        <v>0</v>
      </c>
      <c r="AF278" s="469">
        <v>0</v>
      </c>
      <c r="AG278" s="468">
        <v>0</v>
      </c>
      <c r="AH278" s="469">
        <v>0</v>
      </c>
      <c r="AI278" s="468">
        <v>0</v>
      </c>
      <c r="AJ278" s="469">
        <v>0</v>
      </c>
      <c r="AK278" s="468">
        <v>0</v>
      </c>
      <c r="AL278" s="488">
        <v>0</v>
      </c>
      <c r="AM278" s="468">
        <v>0</v>
      </c>
      <c r="AN278" s="469">
        <v>0</v>
      </c>
      <c r="AO278" s="446"/>
      <c r="AP278" s="447"/>
      <c r="AQ278" s="472"/>
      <c r="AR278" s="468">
        <v>25</v>
      </c>
      <c r="AS278" s="468">
        <v>0</v>
      </c>
      <c r="AT278" s="466">
        <v>0</v>
      </c>
      <c r="AU278" s="469">
        <v>0</v>
      </c>
      <c r="AV278" s="447"/>
      <c r="AW278" s="466">
        <v>0</v>
      </c>
      <c r="AX278" s="469">
        <v>0</v>
      </c>
      <c r="AY278" t="str">
        <f t="shared" si="212"/>
        <v xml:space="preserve"> * La variable Compra de Servicio no puede superar el Total Ambos Sexos.</v>
      </c>
      <c r="CA278" s="87"/>
      <c r="CB278" s="87"/>
      <c r="CC278" s="87"/>
      <c r="CD278" s="87"/>
      <c r="CE278" s="87"/>
      <c r="CF278" s="23" t="str">
        <f t="shared" si="215"/>
        <v xml:space="preserve"> * La variable Compra de Servicio no puede superar el Total Ambos Sexos.</v>
      </c>
      <c r="CG278" s="23" t="str">
        <f t="shared" si="231"/>
        <v/>
      </c>
      <c r="CH278" s="23" t="str">
        <f t="shared" si="216"/>
        <v/>
      </c>
      <c r="CI278" s="23" t="str">
        <f t="shared" si="217"/>
        <v/>
      </c>
      <c r="CJ278" s="87"/>
      <c r="CK278" s="23" t="str">
        <f t="shared" si="218"/>
        <v/>
      </c>
      <c r="CL278" s="23" t="str">
        <f t="shared" si="219"/>
        <v/>
      </c>
      <c r="CO278" s="87"/>
      <c r="CP278" s="87"/>
      <c r="CQ278" s="87"/>
      <c r="CR278" s="87"/>
      <c r="CS278" s="87"/>
      <c r="CT278" s="24">
        <f t="shared" si="222"/>
        <v>1</v>
      </c>
      <c r="CU278" s="24">
        <f t="shared" si="222"/>
        <v>0</v>
      </c>
      <c r="CV278" s="24">
        <f t="shared" si="223"/>
        <v>0</v>
      </c>
      <c r="CW278" s="24">
        <f t="shared" si="223"/>
        <v>0</v>
      </c>
      <c r="CX278" s="87"/>
      <c r="CY278" s="24">
        <f t="shared" si="224"/>
        <v>0</v>
      </c>
      <c r="CZ278" s="24">
        <f t="shared" si="224"/>
        <v>0</v>
      </c>
    </row>
    <row r="279" spans="1:104" ht="15" customHeight="1" x14ac:dyDescent="0.25">
      <c r="A279" s="1327"/>
      <c r="B279" s="1279" t="s">
        <v>299</v>
      </c>
      <c r="C279" s="1281"/>
      <c r="D279" s="464">
        <f t="shared" si="209"/>
        <v>9</v>
      </c>
      <c r="E279" s="465">
        <f t="shared" si="210"/>
        <v>5</v>
      </c>
      <c r="F279" s="486">
        <f t="shared" si="211"/>
        <v>4</v>
      </c>
      <c r="G279" s="475">
        <v>0</v>
      </c>
      <c r="H279" s="474">
        <v>0</v>
      </c>
      <c r="I279" s="475">
        <v>0</v>
      </c>
      <c r="J279" s="474">
        <v>0</v>
      </c>
      <c r="K279" s="475">
        <v>0</v>
      </c>
      <c r="L279" s="474">
        <v>0</v>
      </c>
      <c r="M279" s="475">
        <v>0</v>
      </c>
      <c r="N279" s="474">
        <v>0</v>
      </c>
      <c r="O279" s="475">
        <v>0</v>
      </c>
      <c r="P279" s="474">
        <v>0</v>
      </c>
      <c r="Q279" s="475">
        <v>0</v>
      </c>
      <c r="R279" s="474">
        <v>0</v>
      </c>
      <c r="S279" s="475">
        <v>0</v>
      </c>
      <c r="T279" s="476">
        <v>0</v>
      </c>
      <c r="U279" s="475">
        <v>3</v>
      </c>
      <c r="V279" s="476">
        <v>3</v>
      </c>
      <c r="W279" s="468">
        <v>1</v>
      </c>
      <c r="X279" s="469">
        <v>1</v>
      </c>
      <c r="Y279" s="468">
        <v>1</v>
      </c>
      <c r="Z279" s="469">
        <v>0</v>
      </c>
      <c r="AA279" s="468">
        <v>0</v>
      </c>
      <c r="AB279" s="469">
        <v>0</v>
      </c>
      <c r="AC279" s="468">
        <v>0</v>
      </c>
      <c r="AD279" s="469">
        <v>0</v>
      </c>
      <c r="AE279" s="468">
        <v>0</v>
      </c>
      <c r="AF279" s="469">
        <v>0</v>
      </c>
      <c r="AG279" s="468">
        <v>0</v>
      </c>
      <c r="AH279" s="469">
        <v>0</v>
      </c>
      <c r="AI279" s="468">
        <v>0</v>
      </c>
      <c r="AJ279" s="469">
        <v>0</v>
      </c>
      <c r="AK279" s="468">
        <v>0</v>
      </c>
      <c r="AL279" s="488">
        <v>0</v>
      </c>
      <c r="AM279" s="468">
        <v>0</v>
      </c>
      <c r="AN279" s="469">
        <v>0</v>
      </c>
      <c r="AO279" s="446"/>
      <c r="AP279" s="447"/>
      <c r="AQ279" s="472"/>
      <c r="AR279" s="468">
        <v>0</v>
      </c>
      <c r="AS279" s="468">
        <v>0</v>
      </c>
      <c r="AT279" s="466">
        <v>0</v>
      </c>
      <c r="AU279" s="469">
        <v>0</v>
      </c>
      <c r="AV279" s="469">
        <v>0</v>
      </c>
      <c r="AW279" s="466">
        <v>0</v>
      </c>
      <c r="AX279" s="469">
        <v>0</v>
      </c>
      <c r="AY279" t="str">
        <f t="shared" si="212"/>
        <v/>
      </c>
      <c r="CA279" s="87"/>
      <c r="CB279" s="87"/>
      <c r="CC279" s="87"/>
      <c r="CD279" s="87"/>
      <c r="CE279" s="87"/>
      <c r="CF279" s="23" t="str">
        <f t="shared" si="215"/>
        <v/>
      </c>
      <c r="CG279" s="23" t="str">
        <f t="shared" si="231"/>
        <v/>
      </c>
      <c r="CH279" s="23" t="str">
        <f t="shared" si="216"/>
        <v/>
      </c>
      <c r="CI279" s="23" t="str">
        <f t="shared" si="217"/>
        <v/>
      </c>
      <c r="CJ279" s="23" t="str">
        <f>IF(AND($D279&gt;0,AV279="")," * No olvide digitar la variable Contrarreferencia al alta. Digite Cero si no tiene.",IF(AV279&gt;$D279," * La variable Contrarreferencia al alta no puede superar el Total Ambos Sexos.",""))</f>
        <v/>
      </c>
      <c r="CK279" s="23" t="str">
        <f t="shared" si="218"/>
        <v/>
      </c>
      <c r="CL279" s="23" t="str">
        <f t="shared" si="219"/>
        <v/>
      </c>
      <c r="CO279" s="87"/>
      <c r="CP279" s="87"/>
      <c r="CQ279" s="87"/>
      <c r="CR279" s="87"/>
      <c r="CS279" s="87"/>
      <c r="CT279" s="24">
        <f t="shared" si="222"/>
        <v>0</v>
      </c>
      <c r="CU279" s="24">
        <f t="shared" si="222"/>
        <v>0</v>
      </c>
      <c r="CV279" s="24">
        <f t="shared" si="223"/>
        <v>0</v>
      </c>
      <c r="CW279" s="24">
        <f t="shared" si="223"/>
        <v>0</v>
      </c>
      <c r="CX279" s="24">
        <f>IF(AND($D279&gt;0,AV279=""),1,IF(AV279&gt;$D279,1,0))</f>
        <v>0</v>
      </c>
      <c r="CY279" s="24">
        <f t="shared" si="224"/>
        <v>0</v>
      </c>
      <c r="CZ279" s="24">
        <f t="shared" si="224"/>
        <v>0</v>
      </c>
    </row>
    <row r="280" spans="1:104" ht="15" customHeight="1" x14ac:dyDescent="0.25">
      <c r="A280" s="1327"/>
      <c r="B280" s="1279" t="s">
        <v>300</v>
      </c>
      <c r="C280" s="1281"/>
      <c r="D280" s="464">
        <f t="shared" si="209"/>
        <v>0</v>
      </c>
      <c r="E280" s="465">
        <f t="shared" si="210"/>
        <v>0</v>
      </c>
      <c r="F280" s="147">
        <f t="shared" si="211"/>
        <v>0</v>
      </c>
      <c r="G280" s="473">
        <v>0</v>
      </c>
      <c r="H280" s="474">
        <v>0</v>
      </c>
      <c r="I280" s="475">
        <v>0</v>
      </c>
      <c r="J280" s="474">
        <v>0</v>
      </c>
      <c r="K280" s="475">
        <v>0</v>
      </c>
      <c r="L280" s="474">
        <v>0</v>
      </c>
      <c r="M280" s="475">
        <v>0</v>
      </c>
      <c r="N280" s="474">
        <v>0</v>
      </c>
      <c r="O280" s="475">
        <v>0</v>
      </c>
      <c r="P280" s="474">
        <v>0</v>
      </c>
      <c r="Q280" s="475">
        <v>0</v>
      </c>
      <c r="R280" s="474">
        <v>0</v>
      </c>
      <c r="S280" s="475">
        <v>0</v>
      </c>
      <c r="T280" s="476">
        <v>0</v>
      </c>
      <c r="U280" s="475">
        <v>0</v>
      </c>
      <c r="V280" s="476">
        <v>0</v>
      </c>
      <c r="W280" s="468">
        <v>0</v>
      </c>
      <c r="X280" s="469">
        <v>0</v>
      </c>
      <c r="Y280" s="468">
        <v>0</v>
      </c>
      <c r="Z280" s="469">
        <v>0</v>
      </c>
      <c r="AA280" s="468">
        <v>0</v>
      </c>
      <c r="AB280" s="469">
        <v>0</v>
      </c>
      <c r="AC280" s="468">
        <v>0</v>
      </c>
      <c r="AD280" s="469">
        <v>0</v>
      </c>
      <c r="AE280" s="468">
        <v>0</v>
      </c>
      <c r="AF280" s="469">
        <v>0</v>
      </c>
      <c r="AG280" s="468">
        <v>0</v>
      </c>
      <c r="AH280" s="469">
        <v>0</v>
      </c>
      <c r="AI280" s="468">
        <v>0</v>
      </c>
      <c r="AJ280" s="469">
        <v>0</v>
      </c>
      <c r="AK280" s="468">
        <v>0</v>
      </c>
      <c r="AL280" s="488">
        <v>0</v>
      </c>
      <c r="AM280" s="468">
        <v>0</v>
      </c>
      <c r="AN280" s="469">
        <v>0</v>
      </c>
      <c r="AO280" s="446"/>
      <c r="AP280" s="447"/>
      <c r="AQ280" s="481"/>
      <c r="AR280" s="468">
        <v>0</v>
      </c>
      <c r="AS280" s="468">
        <v>0</v>
      </c>
      <c r="AT280" s="466">
        <v>0</v>
      </c>
      <c r="AU280" s="469">
        <v>0</v>
      </c>
      <c r="AV280" s="480"/>
      <c r="AW280" s="466">
        <v>0</v>
      </c>
      <c r="AX280" s="469">
        <v>0</v>
      </c>
      <c r="AY280" t="str">
        <f t="shared" si="212"/>
        <v/>
      </c>
      <c r="CA280" s="87"/>
      <c r="CB280" s="87"/>
      <c r="CC280" s="87"/>
      <c r="CD280" s="87"/>
      <c r="CE280" s="87"/>
      <c r="CF280" s="23" t="str">
        <f t="shared" si="215"/>
        <v/>
      </c>
      <c r="CG280" s="23" t="str">
        <f t="shared" si="231"/>
        <v/>
      </c>
      <c r="CH280" s="23" t="str">
        <f t="shared" si="216"/>
        <v/>
      </c>
      <c r="CI280" s="23" t="str">
        <f t="shared" si="217"/>
        <v/>
      </c>
      <c r="CJ280" s="87"/>
      <c r="CK280" s="23" t="str">
        <f t="shared" si="218"/>
        <v/>
      </c>
      <c r="CL280" s="23" t="str">
        <f t="shared" si="219"/>
        <v/>
      </c>
      <c r="CO280" s="87"/>
      <c r="CP280" s="87"/>
      <c r="CQ280" s="87"/>
      <c r="CR280" s="87"/>
      <c r="CS280" s="87"/>
      <c r="CT280" s="24">
        <f t="shared" si="222"/>
        <v>0</v>
      </c>
      <c r="CU280" s="24">
        <f t="shared" si="222"/>
        <v>0</v>
      </c>
      <c r="CV280" s="24">
        <f t="shared" si="223"/>
        <v>0</v>
      </c>
      <c r="CW280" s="24">
        <f t="shared" si="223"/>
        <v>0</v>
      </c>
      <c r="CX280" s="87"/>
      <c r="CY280" s="24">
        <f t="shared" si="224"/>
        <v>0</v>
      </c>
      <c r="CZ280" s="24">
        <f t="shared" si="224"/>
        <v>0</v>
      </c>
    </row>
    <row r="281" spans="1:104" ht="15" customHeight="1" x14ac:dyDescent="0.25">
      <c r="A281" s="1328"/>
      <c r="B281" s="1316" t="s">
        <v>301</v>
      </c>
      <c r="C281" s="1316"/>
      <c r="D281" s="393">
        <f t="shared" si="209"/>
        <v>0</v>
      </c>
      <c r="E281" s="109">
        <f t="shared" si="210"/>
        <v>0</v>
      </c>
      <c r="F281" s="78">
        <f t="shared" si="211"/>
        <v>0</v>
      </c>
      <c r="G281" s="451">
        <v>0</v>
      </c>
      <c r="H281" s="452">
        <v>0</v>
      </c>
      <c r="I281" s="453">
        <v>0</v>
      </c>
      <c r="J281" s="452">
        <v>0</v>
      </c>
      <c r="K281" s="453">
        <v>0</v>
      </c>
      <c r="L281" s="452">
        <v>0</v>
      </c>
      <c r="M281" s="453">
        <v>0</v>
      </c>
      <c r="N281" s="452">
        <v>0</v>
      </c>
      <c r="O281" s="453">
        <v>0</v>
      </c>
      <c r="P281" s="452">
        <v>0</v>
      </c>
      <c r="Q281" s="453">
        <v>0</v>
      </c>
      <c r="R281" s="452">
        <v>0</v>
      </c>
      <c r="S281" s="453">
        <v>0</v>
      </c>
      <c r="T281" s="454">
        <v>0</v>
      </c>
      <c r="U281" s="453">
        <v>0</v>
      </c>
      <c r="V281" s="454">
        <v>0</v>
      </c>
      <c r="W281" s="453">
        <v>0</v>
      </c>
      <c r="X281" s="454">
        <v>0</v>
      </c>
      <c r="Y281" s="453">
        <v>0</v>
      </c>
      <c r="Z281" s="454">
        <v>0</v>
      </c>
      <c r="AA281" s="495">
        <v>0</v>
      </c>
      <c r="AB281" s="496">
        <v>0</v>
      </c>
      <c r="AC281" s="495">
        <v>0</v>
      </c>
      <c r="AD281" s="496">
        <v>0</v>
      </c>
      <c r="AE281" s="495">
        <v>0</v>
      </c>
      <c r="AF281" s="496">
        <v>0</v>
      </c>
      <c r="AG281" s="495">
        <v>0</v>
      </c>
      <c r="AH281" s="496">
        <v>0</v>
      </c>
      <c r="AI281" s="495">
        <v>0</v>
      </c>
      <c r="AJ281" s="496">
        <v>0</v>
      </c>
      <c r="AK281" s="495">
        <v>0</v>
      </c>
      <c r="AL281" s="497">
        <v>0</v>
      </c>
      <c r="AM281" s="495">
        <v>0</v>
      </c>
      <c r="AN281" s="496">
        <v>0</v>
      </c>
      <c r="AO281" s="498"/>
      <c r="AP281" s="499"/>
      <c r="AQ281" s="483"/>
      <c r="AR281" s="495">
        <v>0</v>
      </c>
      <c r="AS281" s="495">
        <v>0</v>
      </c>
      <c r="AT281" s="500">
        <v>0</v>
      </c>
      <c r="AU281" s="496">
        <v>0</v>
      </c>
      <c r="AV281" s="457"/>
      <c r="AW281" s="500">
        <v>0</v>
      </c>
      <c r="AX281" s="496">
        <v>0</v>
      </c>
      <c r="AY281" t="str">
        <f t="shared" si="212"/>
        <v/>
      </c>
      <c r="CA281" s="87"/>
      <c r="CB281" s="87"/>
      <c r="CC281" s="87"/>
      <c r="CD281" s="87"/>
      <c r="CE281" s="87"/>
      <c r="CF281" s="23" t="str">
        <f t="shared" si="215"/>
        <v/>
      </c>
      <c r="CG281" s="23" t="str">
        <f>IF(AND($D281&gt;0,AS281="")," * No olvide digitar la variable Ortodoncia interceptiva. Digite Cero si no tiene.",IF(AS281&gt;$D281," * La variable Ortodoncia interceptiva no puede superar el Total Ambos Sexos.",""))</f>
        <v/>
      </c>
      <c r="CH281" s="23" t="str">
        <f t="shared" si="216"/>
        <v/>
      </c>
      <c r="CI281" s="23" t="str">
        <f t="shared" si="217"/>
        <v/>
      </c>
      <c r="CJ281" s="87"/>
      <c r="CK281" s="23" t="str">
        <f t="shared" si="218"/>
        <v/>
      </c>
      <c r="CL281" s="23" t="str">
        <f t="shared" si="219"/>
        <v/>
      </c>
      <c r="CO281" s="87"/>
      <c r="CP281" s="87"/>
      <c r="CQ281" s="87"/>
      <c r="CR281" s="87"/>
      <c r="CS281" s="87"/>
      <c r="CT281" s="24">
        <f t="shared" si="222"/>
        <v>0</v>
      </c>
      <c r="CU281" s="24">
        <f>IF(AND($D281&gt;0,AS281=""),1,IF(AS281&gt;$D281,1,0))</f>
        <v>0</v>
      </c>
      <c r="CV281" s="24">
        <f t="shared" si="223"/>
        <v>0</v>
      </c>
      <c r="CW281" s="24">
        <f t="shared" si="223"/>
        <v>0</v>
      </c>
      <c r="CX281" s="87"/>
      <c r="CY281" s="24">
        <f t="shared" si="224"/>
        <v>0</v>
      </c>
      <c r="CZ281" s="24">
        <f t="shared" si="224"/>
        <v>0</v>
      </c>
    </row>
    <row r="282" spans="1:104" ht="15" customHeight="1" x14ac:dyDescent="0.25">
      <c r="A282" s="1322" t="s">
        <v>108</v>
      </c>
      <c r="B282" s="1325" t="s">
        <v>296</v>
      </c>
      <c r="C282" s="1325"/>
      <c r="D282" s="501">
        <f t="shared" si="209"/>
        <v>14</v>
      </c>
      <c r="E282" s="484">
        <f t="shared" si="210"/>
        <v>6</v>
      </c>
      <c r="F282" s="502">
        <f t="shared" si="211"/>
        <v>8</v>
      </c>
      <c r="G282" s="462">
        <v>0</v>
      </c>
      <c r="H282" s="460">
        <v>0</v>
      </c>
      <c r="I282" s="461">
        <v>0</v>
      </c>
      <c r="J282" s="460">
        <v>0</v>
      </c>
      <c r="K282" s="461">
        <v>0</v>
      </c>
      <c r="L282" s="460">
        <v>0</v>
      </c>
      <c r="M282" s="461">
        <v>0</v>
      </c>
      <c r="N282" s="460">
        <v>0</v>
      </c>
      <c r="O282" s="461">
        <v>0</v>
      </c>
      <c r="P282" s="460">
        <v>0</v>
      </c>
      <c r="Q282" s="461">
        <v>0</v>
      </c>
      <c r="R282" s="460">
        <v>0</v>
      </c>
      <c r="S282" s="461">
        <v>0</v>
      </c>
      <c r="T282" s="463">
        <v>0</v>
      </c>
      <c r="U282" s="461">
        <v>0</v>
      </c>
      <c r="V282" s="463">
        <v>2</v>
      </c>
      <c r="W282" s="461">
        <v>2</v>
      </c>
      <c r="X282" s="463">
        <v>1</v>
      </c>
      <c r="Y282" s="461">
        <v>1</v>
      </c>
      <c r="Z282" s="463">
        <v>0</v>
      </c>
      <c r="AA282" s="461">
        <v>1</v>
      </c>
      <c r="AB282" s="463">
        <v>0</v>
      </c>
      <c r="AC282" s="461">
        <v>1</v>
      </c>
      <c r="AD282" s="463">
        <v>0</v>
      </c>
      <c r="AE282" s="461">
        <v>0</v>
      </c>
      <c r="AF282" s="463">
        <v>3</v>
      </c>
      <c r="AG282" s="461">
        <v>0</v>
      </c>
      <c r="AH282" s="463">
        <v>1</v>
      </c>
      <c r="AI282" s="461">
        <v>1</v>
      </c>
      <c r="AJ282" s="463">
        <v>1</v>
      </c>
      <c r="AK282" s="461">
        <v>0</v>
      </c>
      <c r="AL282" s="463">
        <v>0</v>
      </c>
      <c r="AM282" s="458">
        <v>0</v>
      </c>
      <c r="AN282" s="459">
        <v>0</v>
      </c>
      <c r="AO282" s="462">
        <v>10</v>
      </c>
      <c r="AP282" s="460">
        <v>10</v>
      </c>
      <c r="AQ282" s="646">
        <v>2</v>
      </c>
      <c r="AR282" s="461">
        <v>0</v>
      </c>
      <c r="AS282" s="447"/>
      <c r="AT282" s="462">
        <v>1</v>
      </c>
      <c r="AU282" s="463">
        <v>0</v>
      </c>
      <c r="AV282" s="447"/>
      <c r="AW282" s="462">
        <v>0</v>
      </c>
      <c r="AX282" s="463">
        <v>0</v>
      </c>
      <c r="AY282" t="str">
        <f t="shared" si="212"/>
        <v/>
      </c>
      <c r="CA282" s="23" t="str">
        <f t="shared" si="213"/>
        <v/>
      </c>
      <c r="CB282" s="23" t="str">
        <f t="shared" si="214"/>
        <v/>
      </c>
      <c r="CC282" s="23" t="str">
        <f>IF(AND($D282&gt;0,AO282="")," * No olvide digitar la variable Consultas Pertinentes: Según Procolo de Referencia. Digite cero si no tiene.",IF(AO282&gt;$D282," * La variable Consultas Pertinentes: Según Procolo de Referencia no puede superar el Total Ambos Sexos.",""))</f>
        <v/>
      </c>
      <c r="CD282" s="23" t="str">
        <f>IF(AND($D282&gt;0,AP282="")," * No olvide digitar la variable Consultas Pertinentes: Según condición clínica. Digite cero si no tiene.",IF(AP282&gt;$D282," * La variable Consultas Pertinentes: Según condición clínica no puede superar el Total Ambos Sexos.",""))</f>
        <v/>
      </c>
      <c r="CE282" s="23" t="str">
        <f>IF(AND($D282&gt;0,AQ282="")," * No olvide digitar la variable Inasistente. Digite cero si no tiene.",IF(AQ282&gt;$D282," * La variable Insasistente no puede superar el Total Ambos Sexos.",""))</f>
        <v/>
      </c>
      <c r="CF282" s="23" t="str">
        <f t="shared" si="215"/>
        <v/>
      </c>
      <c r="CG282" s="87"/>
      <c r="CH282" s="23" t="str">
        <f t="shared" si="216"/>
        <v/>
      </c>
      <c r="CI282" s="23" t="str">
        <f t="shared" si="217"/>
        <v/>
      </c>
      <c r="CJ282" s="87"/>
      <c r="CK282" s="23" t="str">
        <f t="shared" si="218"/>
        <v/>
      </c>
      <c r="CL282" s="23" t="str">
        <f t="shared" si="219"/>
        <v/>
      </c>
      <c r="CO282" s="24">
        <f t="shared" si="220"/>
        <v>0</v>
      </c>
      <c r="CP282" s="24">
        <f t="shared" si="221"/>
        <v>0</v>
      </c>
      <c r="CQ282" s="24">
        <f>IF(AND($D282&gt;0,AO282=""),1,IF(AO282&gt;$D282,1,0))</f>
        <v>0</v>
      </c>
      <c r="CR282" s="24">
        <f t="shared" ref="CR282:CS283" si="232">IF(AND($D282&gt;0,AP282=""),1,IF(AP282&gt;$D282,1,0))</f>
        <v>0</v>
      </c>
      <c r="CS282" s="24">
        <f t="shared" si="232"/>
        <v>0</v>
      </c>
      <c r="CT282" s="24">
        <f t="shared" si="222"/>
        <v>0</v>
      </c>
      <c r="CU282" s="87"/>
      <c r="CV282" s="24">
        <f t="shared" si="223"/>
        <v>0</v>
      </c>
      <c r="CW282" s="24">
        <f t="shared" si="223"/>
        <v>0</v>
      </c>
      <c r="CX282" s="87"/>
      <c r="CY282" s="24">
        <f t="shared" si="224"/>
        <v>0</v>
      </c>
      <c r="CZ282" s="24">
        <f t="shared" si="224"/>
        <v>0</v>
      </c>
    </row>
    <row r="283" spans="1:104" ht="15" customHeight="1" x14ac:dyDescent="0.25">
      <c r="A283" s="1323"/>
      <c r="B283" s="1315" t="s">
        <v>297</v>
      </c>
      <c r="C283" s="1315"/>
      <c r="D283" s="464">
        <f t="shared" si="209"/>
        <v>84</v>
      </c>
      <c r="E283" s="465">
        <f t="shared" si="210"/>
        <v>27</v>
      </c>
      <c r="F283" s="486">
        <f t="shared" si="211"/>
        <v>57</v>
      </c>
      <c r="G283" s="468">
        <v>0</v>
      </c>
      <c r="H283" s="467">
        <v>0</v>
      </c>
      <c r="I283" s="468">
        <v>0</v>
      </c>
      <c r="J283" s="467">
        <v>0</v>
      </c>
      <c r="K283" s="468">
        <v>0</v>
      </c>
      <c r="L283" s="467">
        <v>0</v>
      </c>
      <c r="M283" s="468">
        <v>0</v>
      </c>
      <c r="N283" s="467">
        <v>0</v>
      </c>
      <c r="O283" s="468">
        <v>0</v>
      </c>
      <c r="P283" s="467">
        <v>0</v>
      </c>
      <c r="Q283" s="468">
        <v>0</v>
      </c>
      <c r="R283" s="467">
        <v>0</v>
      </c>
      <c r="S283" s="468">
        <v>0</v>
      </c>
      <c r="T283" s="469">
        <v>0</v>
      </c>
      <c r="U283" s="468">
        <v>1</v>
      </c>
      <c r="V283" s="469">
        <v>0</v>
      </c>
      <c r="W283" s="468">
        <v>5</v>
      </c>
      <c r="X283" s="469">
        <v>3</v>
      </c>
      <c r="Y283" s="468">
        <v>2</v>
      </c>
      <c r="Z283" s="469">
        <v>2</v>
      </c>
      <c r="AA283" s="468">
        <v>1</v>
      </c>
      <c r="AB283" s="469">
        <v>3</v>
      </c>
      <c r="AC283" s="468">
        <v>4</v>
      </c>
      <c r="AD283" s="469">
        <v>14</v>
      </c>
      <c r="AE283" s="468">
        <v>5</v>
      </c>
      <c r="AF283" s="469">
        <v>22</v>
      </c>
      <c r="AG283" s="468">
        <v>4</v>
      </c>
      <c r="AH283" s="469">
        <v>7</v>
      </c>
      <c r="AI283" s="468">
        <v>4</v>
      </c>
      <c r="AJ283" s="469">
        <v>5</v>
      </c>
      <c r="AK283" s="468">
        <v>1</v>
      </c>
      <c r="AL283" s="469">
        <v>1</v>
      </c>
      <c r="AM283" s="470">
        <v>3</v>
      </c>
      <c r="AN283" s="471">
        <v>0</v>
      </c>
      <c r="AO283" s="446"/>
      <c r="AP283" s="447"/>
      <c r="AQ283" s="461">
        <v>18</v>
      </c>
      <c r="AR283" s="468">
        <v>0</v>
      </c>
      <c r="AS283" s="447"/>
      <c r="AT283" s="466">
        <v>0</v>
      </c>
      <c r="AU283" s="469">
        <v>0</v>
      </c>
      <c r="AV283" s="447"/>
      <c r="AW283" s="466">
        <v>0</v>
      </c>
      <c r="AX283" s="469">
        <v>0</v>
      </c>
      <c r="AY283" t="str">
        <f t="shared" si="212"/>
        <v/>
      </c>
      <c r="CA283" s="23" t="str">
        <f t="shared" si="213"/>
        <v/>
      </c>
      <c r="CB283" s="23" t="str">
        <f t="shared" si="214"/>
        <v/>
      </c>
      <c r="CC283" s="87"/>
      <c r="CD283" s="87"/>
      <c r="CE283" s="23" t="str">
        <f>IF(AND($D283&gt;0,AQ283="")," * No olvide digitar la variable Inasistente. Digite cero si no tiene.",IF(AQ283&gt;$D283," * La variable Insasistente no puede superar el Total Ambos Sexos.",""))</f>
        <v/>
      </c>
      <c r="CF283" s="23" t="str">
        <f t="shared" si="215"/>
        <v/>
      </c>
      <c r="CG283" s="87"/>
      <c r="CH283" s="23" t="str">
        <f t="shared" si="216"/>
        <v/>
      </c>
      <c r="CI283" s="23" t="str">
        <f t="shared" si="217"/>
        <v/>
      </c>
      <c r="CJ283" s="87"/>
      <c r="CK283" s="23" t="str">
        <f t="shared" si="218"/>
        <v/>
      </c>
      <c r="CL283" s="23" t="str">
        <f t="shared" si="219"/>
        <v/>
      </c>
      <c r="CO283" s="24">
        <f t="shared" si="220"/>
        <v>0</v>
      </c>
      <c r="CP283" s="24">
        <f t="shared" si="221"/>
        <v>0</v>
      </c>
      <c r="CQ283" s="87"/>
      <c r="CR283" s="87"/>
      <c r="CS283" s="24">
        <f t="shared" si="232"/>
        <v>0</v>
      </c>
      <c r="CT283" s="24">
        <f t="shared" si="222"/>
        <v>0</v>
      </c>
      <c r="CU283" s="87"/>
      <c r="CV283" s="24">
        <f t="shared" si="223"/>
        <v>0</v>
      </c>
      <c r="CW283" s="24">
        <f t="shared" si="223"/>
        <v>0</v>
      </c>
      <c r="CX283" s="87"/>
      <c r="CY283" s="24">
        <f t="shared" si="224"/>
        <v>0</v>
      </c>
      <c r="CZ283" s="24">
        <f t="shared" si="224"/>
        <v>0</v>
      </c>
    </row>
    <row r="284" spans="1:104" ht="15" customHeight="1" x14ac:dyDescent="0.25">
      <c r="A284" s="1323"/>
      <c r="B284" s="1315" t="s">
        <v>298</v>
      </c>
      <c r="C284" s="1315"/>
      <c r="D284" s="464">
        <f t="shared" si="209"/>
        <v>13</v>
      </c>
      <c r="E284" s="465">
        <f t="shared" si="210"/>
        <v>5</v>
      </c>
      <c r="F284" s="486">
        <f t="shared" si="211"/>
        <v>8</v>
      </c>
      <c r="G284" s="468">
        <v>0</v>
      </c>
      <c r="H284" s="467">
        <v>0</v>
      </c>
      <c r="I284" s="468">
        <v>0</v>
      </c>
      <c r="J284" s="467">
        <v>0</v>
      </c>
      <c r="K284" s="468">
        <v>0</v>
      </c>
      <c r="L284" s="467">
        <v>0</v>
      </c>
      <c r="M284" s="468">
        <v>0</v>
      </c>
      <c r="N284" s="467">
        <v>0</v>
      </c>
      <c r="O284" s="468">
        <v>0</v>
      </c>
      <c r="P284" s="467">
        <v>0</v>
      </c>
      <c r="Q284" s="468">
        <v>0</v>
      </c>
      <c r="R284" s="467">
        <v>0</v>
      </c>
      <c r="S284" s="468">
        <v>0</v>
      </c>
      <c r="T284" s="469">
        <v>0</v>
      </c>
      <c r="U284" s="468">
        <v>0</v>
      </c>
      <c r="V284" s="469">
        <v>2</v>
      </c>
      <c r="W284" s="468">
        <v>1</v>
      </c>
      <c r="X284" s="469">
        <v>1</v>
      </c>
      <c r="Y284" s="468">
        <v>1</v>
      </c>
      <c r="Z284" s="469">
        <v>0</v>
      </c>
      <c r="AA284" s="468">
        <v>1</v>
      </c>
      <c r="AB284" s="469">
        <v>0</v>
      </c>
      <c r="AC284" s="468">
        <v>1</v>
      </c>
      <c r="AD284" s="469">
        <v>0</v>
      </c>
      <c r="AE284" s="468">
        <v>0</v>
      </c>
      <c r="AF284" s="469">
        <v>3</v>
      </c>
      <c r="AG284" s="468">
        <v>0</v>
      </c>
      <c r="AH284" s="469">
        <v>1</v>
      </c>
      <c r="AI284" s="468">
        <v>1</v>
      </c>
      <c r="AJ284" s="469">
        <v>1</v>
      </c>
      <c r="AK284" s="468">
        <v>0</v>
      </c>
      <c r="AL284" s="469">
        <v>0</v>
      </c>
      <c r="AM284" s="470">
        <v>0</v>
      </c>
      <c r="AN284" s="471">
        <v>0</v>
      </c>
      <c r="AO284" s="446"/>
      <c r="AP284" s="447"/>
      <c r="AQ284" s="472"/>
      <c r="AR284" s="468">
        <v>0</v>
      </c>
      <c r="AS284" s="447"/>
      <c r="AT284" s="466">
        <v>1</v>
      </c>
      <c r="AU284" s="469">
        <v>0</v>
      </c>
      <c r="AV284" s="447"/>
      <c r="AW284" s="466">
        <v>0</v>
      </c>
      <c r="AX284" s="469">
        <v>0</v>
      </c>
      <c r="AY284" t="str">
        <f t="shared" si="212"/>
        <v/>
      </c>
      <c r="CA284" s="23" t="str">
        <f t="shared" si="213"/>
        <v/>
      </c>
      <c r="CB284" s="23" t="str">
        <f t="shared" si="214"/>
        <v/>
      </c>
      <c r="CC284" s="87"/>
      <c r="CD284" s="87"/>
      <c r="CE284" s="87"/>
      <c r="CF284" s="23" t="str">
        <f t="shared" si="215"/>
        <v/>
      </c>
      <c r="CG284" s="87"/>
      <c r="CH284" s="23" t="str">
        <f t="shared" si="216"/>
        <v/>
      </c>
      <c r="CI284" s="23" t="str">
        <f t="shared" si="217"/>
        <v/>
      </c>
      <c r="CJ284" s="87"/>
      <c r="CK284" s="23" t="str">
        <f t="shared" si="218"/>
        <v/>
      </c>
      <c r="CL284" s="23" t="str">
        <f t="shared" si="219"/>
        <v/>
      </c>
      <c r="CO284" s="24">
        <f t="shared" si="220"/>
        <v>0</v>
      </c>
      <c r="CP284" s="24">
        <f t="shared" si="221"/>
        <v>0</v>
      </c>
      <c r="CQ284" s="87"/>
      <c r="CR284" s="87"/>
      <c r="CS284" s="87"/>
      <c r="CT284" s="24">
        <f t="shared" si="222"/>
        <v>0</v>
      </c>
      <c r="CU284" s="87"/>
      <c r="CV284" s="24">
        <f t="shared" si="223"/>
        <v>0</v>
      </c>
      <c r="CW284" s="24">
        <f t="shared" si="223"/>
        <v>0</v>
      </c>
      <c r="CX284" s="87"/>
      <c r="CY284" s="24">
        <f t="shared" si="224"/>
        <v>0</v>
      </c>
      <c r="CZ284" s="24">
        <f t="shared" si="224"/>
        <v>0</v>
      </c>
    </row>
    <row r="285" spans="1:104" ht="15" customHeight="1" x14ac:dyDescent="0.25">
      <c r="A285" s="1323"/>
      <c r="B285" s="1279" t="s">
        <v>299</v>
      </c>
      <c r="C285" s="1281"/>
      <c r="D285" s="464">
        <f t="shared" si="209"/>
        <v>30</v>
      </c>
      <c r="E285" s="489">
        <f t="shared" si="210"/>
        <v>7</v>
      </c>
      <c r="F285" s="494">
        <f>SUM(H285++J285+L285+N285+P285+R285+T285+V285+X285+Z285+AB285+AD285+AF285+AH285+AJ285+AL285)</f>
        <v>23</v>
      </c>
      <c r="G285" s="475">
        <v>0</v>
      </c>
      <c r="H285" s="474">
        <v>0</v>
      </c>
      <c r="I285" s="475">
        <v>0</v>
      </c>
      <c r="J285" s="474">
        <v>0</v>
      </c>
      <c r="K285" s="475">
        <v>0</v>
      </c>
      <c r="L285" s="474">
        <v>0</v>
      </c>
      <c r="M285" s="475">
        <v>0</v>
      </c>
      <c r="N285" s="474">
        <v>0</v>
      </c>
      <c r="O285" s="475">
        <v>0</v>
      </c>
      <c r="P285" s="474">
        <v>0</v>
      </c>
      <c r="Q285" s="475">
        <v>0</v>
      </c>
      <c r="R285" s="474">
        <v>0</v>
      </c>
      <c r="S285" s="475">
        <v>0</v>
      </c>
      <c r="T285" s="476">
        <v>0</v>
      </c>
      <c r="U285" s="475">
        <v>1</v>
      </c>
      <c r="V285" s="476">
        <v>0</v>
      </c>
      <c r="W285" s="475">
        <v>3</v>
      </c>
      <c r="X285" s="476">
        <v>3</v>
      </c>
      <c r="Y285" s="475">
        <v>1</v>
      </c>
      <c r="Z285" s="476">
        <v>1</v>
      </c>
      <c r="AA285" s="475">
        <v>0</v>
      </c>
      <c r="AB285" s="476">
        <v>2</v>
      </c>
      <c r="AC285" s="475">
        <v>0</v>
      </c>
      <c r="AD285" s="476">
        <v>4</v>
      </c>
      <c r="AE285" s="475">
        <v>1</v>
      </c>
      <c r="AF285" s="476">
        <v>8</v>
      </c>
      <c r="AG285" s="475">
        <v>0</v>
      </c>
      <c r="AH285" s="476">
        <v>2</v>
      </c>
      <c r="AI285" s="475">
        <v>1</v>
      </c>
      <c r="AJ285" s="476">
        <v>3</v>
      </c>
      <c r="AK285" s="475">
        <v>0</v>
      </c>
      <c r="AL285" s="476">
        <v>0</v>
      </c>
      <c r="AM285" s="477">
        <v>2</v>
      </c>
      <c r="AN285" s="478">
        <v>0</v>
      </c>
      <c r="AO285" s="479"/>
      <c r="AP285" s="480"/>
      <c r="AQ285" s="472"/>
      <c r="AR285" s="475">
        <v>0</v>
      </c>
      <c r="AS285" s="447"/>
      <c r="AT285" s="473">
        <v>0</v>
      </c>
      <c r="AU285" s="476">
        <v>0</v>
      </c>
      <c r="AV285" s="469">
        <v>0</v>
      </c>
      <c r="AW285" s="473">
        <v>0</v>
      </c>
      <c r="AX285" s="476">
        <v>0</v>
      </c>
      <c r="AY285" t="str">
        <f t="shared" si="212"/>
        <v/>
      </c>
      <c r="CA285" s="23" t="str">
        <f t="shared" si="213"/>
        <v/>
      </c>
      <c r="CB285" s="23" t="str">
        <f t="shared" si="214"/>
        <v/>
      </c>
      <c r="CC285" s="87"/>
      <c r="CD285" s="87"/>
      <c r="CE285" s="87"/>
      <c r="CF285" s="23" t="str">
        <f t="shared" si="215"/>
        <v/>
      </c>
      <c r="CG285" s="87"/>
      <c r="CH285" s="23" t="str">
        <f t="shared" si="216"/>
        <v/>
      </c>
      <c r="CI285" s="23" t="str">
        <f t="shared" si="217"/>
        <v/>
      </c>
      <c r="CJ285" s="23" t="str">
        <f>IF(AND($D285&gt;0,AV285="")," * No olvide digitar la variable Contrarreferencia al alta. Digite Cero si no tiene.",IF(AV285&gt;$D285," * La variable Contrarreferencia al alta no puede superar el Total Ambos Sexos.",""))</f>
        <v/>
      </c>
      <c r="CK285" s="23" t="str">
        <f t="shared" si="218"/>
        <v/>
      </c>
      <c r="CL285" s="23" t="str">
        <f t="shared" si="219"/>
        <v/>
      </c>
      <c r="CO285" s="24">
        <f t="shared" si="220"/>
        <v>0</v>
      </c>
      <c r="CP285" s="24">
        <f t="shared" si="221"/>
        <v>0</v>
      </c>
      <c r="CQ285" s="87"/>
      <c r="CR285" s="87"/>
      <c r="CS285" s="87"/>
      <c r="CT285" s="24">
        <f t="shared" si="222"/>
        <v>0</v>
      </c>
      <c r="CU285" s="87"/>
      <c r="CV285" s="24">
        <f t="shared" si="223"/>
        <v>0</v>
      </c>
      <c r="CW285" s="24">
        <f t="shared" si="223"/>
        <v>0</v>
      </c>
      <c r="CX285" s="24">
        <f>IF(AND($D285&gt;0,AV285=""),1,IF(AV285&gt;$D285,1,0))</f>
        <v>0</v>
      </c>
      <c r="CY285" s="24">
        <f t="shared" si="224"/>
        <v>0</v>
      </c>
      <c r="CZ285" s="24">
        <f t="shared" si="224"/>
        <v>0</v>
      </c>
    </row>
    <row r="286" spans="1:104" ht="15" customHeight="1" x14ac:dyDescent="0.25">
      <c r="A286" s="1323"/>
      <c r="B286" s="1279" t="s">
        <v>300</v>
      </c>
      <c r="C286" s="1281"/>
      <c r="D286" s="464">
        <f t="shared" si="209"/>
        <v>25</v>
      </c>
      <c r="E286" s="465">
        <f t="shared" si="210"/>
        <v>1</v>
      </c>
      <c r="F286" s="486">
        <f t="shared" si="211"/>
        <v>24</v>
      </c>
      <c r="G286" s="475">
        <v>0</v>
      </c>
      <c r="H286" s="474">
        <v>0</v>
      </c>
      <c r="I286" s="475">
        <v>0</v>
      </c>
      <c r="J286" s="474">
        <v>0</v>
      </c>
      <c r="K286" s="475">
        <v>0</v>
      </c>
      <c r="L286" s="474">
        <v>0</v>
      </c>
      <c r="M286" s="475">
        <v>0</v>
      </c>
      <c r="N286" s="474">
        <v>0</v>
      </c>
      <c r="O286" s="475">
        <v>0</v>
      </c>
      <c r="P286" s="474">
        <v>0</v>
      </c>
      <c r="Q286" s="475">
        <v>0</v>
      </c>
      <c r="R286" s="474">
        <v>0</v>
      </c>
      <c r="S286" s="475">
        <v>0</v>
      </c>
      <c r="T286" s="476">
        <v>0</v>
      </c>
      <c r="U286" s="475">
        <v>0</v>
      </c>
      <c r="V286" s="476">
        <v>0</v>
      </c>
      <c r="W286" s="475">
        <v>1</v>
      </c>
      <c r="X286" s="476">
        <v>2</v>
      </c>
      <c r="Y286" s="475">
        <v>0</v>
      </c>
      <c r="Z286" s="476">
        <v>1</v>
      </c>
      <c r="AA286" s="475">
        <v>0</v>
      </c>
      <c r="AB286" s="476">
        <v>0</v>
      </c>
      <c r="AC286" s="475">
        <v>0</v>
      </c>
      <c r="AD286" s="476">
        <v>3</v>
      </c>
      <c r="AE286" s="475">
        <v>0</v>
      </c>
      <c r="AF286" s="476">
        <v>8</v>
      </c>
      <c r="AG286" s="475">
        <v>0</v>
      </c>
      <c r="AH286" s="476">
        <v>3</v>
      </c>
      <c r="AI286" s="475">
        <v>0</v>
      </c>
      <c r="AJ286" s="476">
        <v>1</v>
      </c>
      <c r="AK286" s="475">
        <v>0</v>
      </c>
      <c r="AL286" s="476">
        <v>6</v>
      </c>
      <c r="AM286" s="477">
        <v>0</v>
      </c>
      <c r="AN286" s="478">
        <v>0</v>
      </c>
      <c r="AO286" s="479"/>
      <c r="AP286" s="480"/>
      <c r="AQ286" s="481"/>
      <c r="AR286" s="475">
        <v>0</v>
      </c>
      <c r="AS286" s="480"/>
      <c r="AT286" s="473">
        <v>0</v>
      </c>
      <c r="AU286" s="476">
        <v>0</v>
      </c>
      <c r="AV286" s="480"/>
      <c r="AW286" s="473">
        <v>0</v>
      </c>
      <c r="AX286" s="476">
        <v>0</v>
      </c>
      <c r="AY286" t="str">
        <f t="shared" si="212"/>
        <v/>
      </c>
      <c r="CA286" s="23" t="str">
        <f t="shared" si="213"/>
        <v/>
      </c>
      <c r="CB286" s="23" t="str">
        <f t="shared" si="214"/>
        <v/>
      </c>
      <c r="CC286" s="87"/>
      <c r="CD286" s="87"/>
      <c r="CE286" s="87"/>
      <c r="CF286" s="23" t="str">
        <f t="shared" si="215"/>
        <v/>
      </c>
      <c r="CG286" s="87"/>
      <c r="CH286" s="23" t="str">
        <f t="shared" si="216"/>
        <v/>
      </c>
      <c r="CI286" s="23" t="str">
        <f t="shared" si="217"/>
        <v/>
      </c>
      <c r="CJ286" s="87"/>
      <c r="CK286" s="23" t="str">
        <f t="shared" si="218"/>
        <v/>
      </c>
      <c r="CL286" s="23" t="str">
        <f t="shared" si="219"/>
        <v/>
      </c>
      <c r="CO286" s="24">
        <f t="shared" si="220"/>
        <v>0</v>
      </c>
      <c r="CP286" s="24">
        <f t="shared" si="221"/>
        <v>0</v>
      </c>
      <c r="CQ286" s="87"/>
      <c r="CR286" s="87"/>
      <c r="CS286" s="87"/>
      <c r="CT286" s="24">
        <f t="shared" si="222"/>
        <v>0</v>
      </c>
      <c r="CU286" s="87"/>
      <c r="CV286" s="24">
        <f t="shared" si="223"/>
        <v>0</v>
      </c>
      <c r="CW286" s="24">
        <f t="shared" si="223"/>
        <v>0</v>
      </c>
      <c r="CX286" s="87"/>
      <c r="CY286" s="24">
        <f t="shared" si="224"/>
        <v>0</v>
      </c>
      <c r="CZ286" s="24">
        <f t="shared" si="224"/>
        <v>0</v>
      </c>
    </row>
    <row r="287" spans="1:104" ht="15" customHeight="1" x14ac:dyDescent="0.25">
      <c r="A287" s="1324"/>
      <c r="B287" s="1316" t="s">
        <v>301</v>
      </c>
      <c r="C287" s="1316"/>
      <c r="D287" s="503">
        <f t="shared" si="209"/>
        <v>0</v>
      </c>
      <c r="E287" s="109">
        <f t="shared" si="210"/>
        <v>0</v>
      </c>
      <c r="F287" s="78">
        <f t="shared" si="211"/>
        <v>0</v>
      </c>
      <c r="G287" s="473">
        <v>0</v>
      </c>
      <c r="H287" s="474">
        <v>0</v>
      </c>
      <c r="I287" s="475">
        <v>0</v>
      </c>
      <c r="J287" s="474">
        <v>0</v>
      </c>
      <c r="K287" s="475">
        <v>0</v>
      </c>
      <c r="L287" s="474">
        <v>0</v>
      </c>
      <c r="M287" s="475">
        <v>0</v>
      </c>
      <c r="N287" s="474">
        <v>0</v>
      </c>
      <c r="O287" s="475">
        <v>0</v>
      </c>
      <c r="P287" s="474">
        <v>0</v>
      </c>
      <c r="Q287" s="475">
        <v>0</v>
      </c>
      <c r="R287" s="474">
        <v>0</v>
      </c>
      <c r="S287" s="475">
        <v>0</v>
      </c>
      <c r="T287" s="476">
        <v>0</v>
      </c>
      <c r="U287" s="475">
        <v>0</v>
      </c>
      <c r="V287" s="476">
        <v>0</v>
      </c>
      <c r="W287" s="475">
        <v>0</v>
      </c>
      <c r="X287" s="476">
        <v>0</v>
      </c>
      <c r="Y287" s="475">
        <v>0</v>
      </c>
      <c r="Z287" s="476">
        <v>0</v>
      </c>
      <c r="AA287" s="475">
        <v>0</v>
      </c>
      <c r="AB287" s="476">
        <v>0</v>
      </c>
      <c r="AC287" s="475">
        <v>0</v>
      </c>
      <c r="AD287" s="476">
        <v>0</v>
      </c>
      <c r="AE287" s="475">
        <v>0</v>
      </c>
      <c r="AF287" s="476">
        <v>0</v>
      </c>
      <c r="AG287" s="475">
        <v>0</v>
      </c>
      <c r="AH287" s="476">
        <v>0</v>
      </c>
      <c r="AI287" s="475">
        <v>0</v>
      </c>
      <c r="AJ287" s="476">
        <v>0</v>
      </c>
      <c r="AK287" s="475">
        <v>0</v>
      </c>
      <c r="AL287" s="476">
        <v>0</v>
      </c>
      <c r="AM287" s="455">
        <v>0</v>
      </c>
      <c r="AN287" s="456">
        <v>0</v>
      </c>
      <c r="AO287" s="482"/>
      <c r="AP287" s="457"/>
      <c r="AQ287" s="483"/>
      <c r="AR287" s="453">
        <v>0</v>
      </c>
      <c r="AS287" s="457"/>
      <c r="AT287" s="451">
        <v>0</v>
      </c>
      <c r="AU287" s="454">
        <v>0</v>
      </c>
      <c r="AV287" s="457"/>
      <c r="AW287" s="451">
        <v>0</v>
      </c>
      <c r="AX287" s="454">
        <v>0</v>
      </c>
      <c r="AY287" t="str">
        <f t="shared" si="212"/>
        <v/>
      </c>
      <c r="CA287" s="23" t="str">
        <f t="shared" si="213"/>
        <v/>
      </c>
      <c r="CB287" s="23" t="str">
        <f t="shared" si="214"/>
        <v/>
      </c>
      <c r="CC287" s="87"/>
      <c r="CD287" s="87"/>
      <c r="CE287" s="87"/>
      <c r="CF287" s="23" t="str">
        <f t="shared" si="215"/>
        <v/>
      </c>
      <c r="CG287" s="87"/>
      <c r="CH287" s="23" t="str">
        <f t="shared" si="216"/>
        <v/>
      </c>
      <c r="CI287" s="23" t="str">
        <f t="shared" si="217"/>
        <v/>
      </c>
      <c r="CJ287" s="87"/>
      <c r="CK287" s="23" t="str">
        <f t="shared" si="218"/>
        <v/>
      </c>
      <c r="CL287" s="23" t="str">
        <f t="shared" si="219"/>
        <v/>
      </c>
      <c r="CO287" s="24">
        <f t="shared" si="220"/>
        <v>0</v>
      </c>
      <c r="CP287" s="24">
        <f t="shared" si="221"/>
        <v>0</v>
      </c>
      <c r="CQ287" s="87"/>
      <c r="CR287" s="87"/>
      <c r="CS287" s="87"/>
      <c r="CT287" s="24">
        <f t="shared" si="222"/>
        <v>0</v>
      </c>
      <c r="CU287" s="87"/>
      <c r="CV287" s="24">
        <f t="shared" si="223"/>
        <v>0</v>
      </c>
      <c r="CW287" s="24">
        <f t="shared" si="223"/>
        <v>0</v>
      </c>
      <c r="CX287" s="87"/>
      <c r="CY287" s="24">
        <f t="shared" si="224"/>
        <v>0</v>
      </c>
      <c r="CZ287" s="24">
        <f t="shared" si="224"/>
        <v>0</v>
      </c>
    </row>
    <row r="288" spans="1:104" ht="15" customHeight="1" x14ac:dyDescent="0.25">
      <c r="A288" s="1322" t="s">
        <v>304</v>
      </c>
      <c r="B288" s="1325" t="s">
        <v>296</v>
      </c>
      <c r="C288" s="1325"/>
      <c r="D288" s="712">
        <f t="shared" si="209"/>
        <v>10</v>
      </c>
      <c r="E288" s="139">
        <f>SUM(W288+Y288+AA288+AC288+AE288+AG288+AI288+AK288)</f>
        <v>4</v>
      </c>
      <c r="F288" s="661">
        <f>SUM(X288+Z288+AB288+AD288+AF288+AH288+AJ288+AL288)</f>
        <v>6</v>
      </c>
      <c r="G288" s="719"/>
      <c r="H288" s="504"/>
      <c r="I288" s="648"/>
      <c r="J288" s="504"/>
      <c r="K288" s="720"/>
      <c r="L288" s="449"/>
      <c r="M288" s="649"/>
      <c r="N288" s="449"/>
      <c r="O288" s="648"/>
      <c r="P288" s="504"/>
      <c r="Q288" s="648"/>
      <c r="R288" s="504"/>
      <c r="S288" s="720"/>
      <c r="T288" s="449"/>
      <c r="U288" s="649"/>
      <c r="V288" s="449"/>
      <c r="W288" s="646">
        <v>0</v>
      </c>
      <c r="X288" s="687">
        <v>0</v>
      </c>
      <c r="Y288" s="646">
        <v>1</v>
      </c>
      <c r="Z288" s="687">
        <v>0</v>
      </c>
      <c r="AA288" s="646">
        <v>1</v>
      </c>
      <c r="AB288" s="687">
        <v>1</v>
      </c>
      <c r="AC288" s="646">
        <v>1</v>
      </c>
      <c r="AD288" s="687">
        <v>3</v>
      </c>
      <c r="AE288" s="646">
        <v>1</v>
      </c>
      <c r="AF288" s="687">
        <v>1</v>
      </c>
      <c r="AG288" s="646">
        <v>0</v>
      </c>
      <c r="AH288" s="687">
        <v>1</v>
      </c>
      <c r="AI288" s="646">
        <v>0</v>
      </c>
      <c r="AJ288" s="687">
        <v>0</v>
      </c>
      <c r="AK288" s="646">
        <v>0</v>
      </c>
      <c r="AL288" s="687">
        <v>0</v>
      </c>
      <c r="AM288" s="458">
        <v>0</v>
      </c>
      <c r="AN288" s="459">
        <v>0</v>
      </c>
      <c r="AO288" s="716">
        <v>0</v>
      </c>
      <c r="AP288" s="460">
        <v>0</v>
      </c>
      <c r="AQ288" s="646">
        <v>10</v>
      </c>
      <c r="AR288" s="461">
        <v>0</v>
      </c>
      <c r="AS288" s="447"/>
      <c r="AT288" s="462">
        <v>0</v>
      </c>
      <c r="AU288" s="463">
        <v>0</v>
      </c>
      <c r="AV288" s="447"/>
      <c r="AW288" s="462">
        <v>0</v>
      </c>
      <c r="AX288" s="463">
        <v>0</v>
      </c>
      <c r="AY288" t="str">
        <f t="shared" si="212"/>
        <v/>
      </c>
      <c r="CA288" s="23" t="str">
        <f t="shared" si="213"/>
        <v/>
      </c>
      <c r="CB288" s="23" t="str">
        <f t="shared" si="214"/>
        <v/>
      </c>
      <c r="CC288" s="23" t="str">
        <f>IF(AND($D288&gt;0,AO288="")," * No olvide digitar la variable Consultas Pertinentes: Según Procolo de Referencia. Digite cero si no tiene.",IF(AO288&gt;$D288," * La variable Consultas Pertinentes: Según Procolo de Referencia no puede superar el Total Ambos Sexos.",""))</f>
        <v/>
      </c>
      <c r="CD288" s="23" t="str">
        <f>IF(AND($D288&gt;0,AP288="")," * No olvide digitar la variable Consultas Pertinentes: Según condición clínica. Digite cero si no tiene.",IF(AP288&gt;$D288," * La variable Consultas Pertinentes: Según condición clínica no puede superar el Total Ambos Sexos.",""))</f>
        <v/>
      </c>
      <c r="CE288" s="23" t="str">
        <f>IF(AND($D288&gt;0,AQ288="")," * No olvide digitar la variable Inasistente. Digite cero si no tiene.",IF(AQ288&gt;$D288," * La variable Insasistente no puede superar el Total Ambos Sexos.",""))</f>
        <v/>
      </c>
      <c r="CF288" s="23" t="str">
        <f t="shared" si="215"/>
        <v/>
      </c>
      <c r="CG288" s="87"/>
      <c r="CH288" s="23" t="str">
        <f t="shared" si="216"/>
        <v/>
      </c>
      <c r="CI288" s="23" t="str">
        <f t="shared" si="217"/>
        <v/>
      </c>
      <c r="CJ288" s="87"/>
      <c r="CK288" s="23" t="str">
        <f t="shared" si="218"/>
        <v/>
      </c>
      <c r="CL288" s="23" t="str">
        <f t="shared" si="219"/>
        <v/>
      </c>
      <c r="CO288" s="24">
        <f t="shared" si="220"/>
        <v>0</v>
      </c>
      <c r="CP288" s="24">
        <f t="shared" si="221"/>
        <v>0</v>
      </c>
      <c r="CQ288" s="24">
        <f>IF(AND($D288&gt;0,AO288=""),1,IF(AO288&gt;$D288,1,0))</f>
        <v>0</v>
      </c>
      <c r="CR288" s="24">
        <f t="shared" ref="CR288:CS289" si="233">IF(AND($D288&gt;0,AP288=""),1,IF(AP288&gt;$D288,1,0))</f>
        <v>0</v>
      </c>
      <c r="CS288" s="24">
        <f t="shared" si="233"/>
        <v>0</v>
      </c>
      <c r="CT288" s="24">
        <f t="shared" si="222"/>
        <v>0</v>
      </c>
      <c r="CU288" s="87"/>
      <c r="CV288" s="24">
        <f t="shared" si="223"/>
        <v>0</v>
      </c>
      <c r="CW288" s="24">
        <f t="shared" si="223"/>
        <v>0</v>
      </c>
      <c r="CX288" s="87"/>
      <c r="CY288" s="24">
        <f t="shared" si="224"/>
        <v>0</v>
      </c>
      <c r="CZ288" s="24">
        <f t="shared" si="224"/>
        <v>0</v>
      </c>
    </row>
    <row r="289" spans="1:104" ht="15" customHeight="1" x14ac:dyDescent="0.25">
      <c r="A289" s="1323"/>
      <c r="B289" s="1315" t="s">
        <v>297</v>
      </c>
      <c r="C289" s="1315"/>
      <c r="D289" s="464">
        <f t="shared" si="209"/>
        <v>50</v>
      </c>
      <c r="E289" s="465">
        <f t="shared" ref="E289:F293" si="234">SUM(W289+Y289+AA289+AC289+AE289+AG289+AI289+AK289)</f>
        <v>13</v>
      </c>
      <c r="F289" s="486">
        <f t="shared" si="234"/>
        <v>37</v>
      </c>
      <c r="G289" s="505"/>
      <c r="H289" s="506"/>
      <c r="I289" s="505"/>
      <c r="J289" s="506"/>
      <c r="K289" s="472"/>
      <c r="L289" s="447"/>
      <c r="M289" s="472"/>
      <c r="N289" s="447"/>
      <c r="O289" s="505"/>
      <c r="P289" s="506"/>
      <c r="Q289" s="505"/>
      <c r="R289" s="506"/>
      <c r="S289" s="472"/>
      <c r="T289" s="447"/>
      <c r="U289" s="472"/>
      <c r="V289" s="447"/>
      <c r="W289" s="468">
        <v>3</v>
      </c>
      <c r="X289" s="469">
        <v>4</v>
      </c>
      <c r="Y289" s="468">
        <v>1</v>
      </c>
      <c r="Z289" s="469">
        <v>3</v>
      </c>
      <c r="AA289" s="468">
        <v>1</v>
      </c>
      <c r="AB289" s="469">
        <v>6</v>
      </c>
      <c r="AC289" s="468">
        <v>2</v>
      </c>
      <c r="AD289" s="469">
        <v>6</v>
      </c>
      <c r="AE289" s="468">
        <v>4</v>
      </c>
      <c r="AF289" s="469">
        <v>9</v>
      </c>
      <c r="AG289" s="468">
        <v>1</v>
      </c>
      <c r="AH289" s="469">
        <v>2</v>
      </c>
      <c r="AI289" s="468">
        <v>0</v>
      </c>
      <c r="AJ289" s="469">
        <v>4</v>
      </c>
      <c r="AK289" s="468">
        <v>1</v>
      </c>
      <c r="AL289" s="469">
        <v>3</v>
      </c>
      <c r="AM289" s="470">
        <v>0</v>
      </c>
      <c r="AN289" s="471">
        <v>0</v>
      </c>
      <c r="AO289" s="446"/>
      <c r="AP289" s="447"/>
      <c r="AQ289" s="461">
        <v>4</v>
      </c>
      <c r="AR289" s="468">
        <v>0</v>
      </c>
      <c r="AS289" s="447"/>
      <c r="AT289" s="466">
        <v>0</v>
      </c>
      <c r="AU289" s="469">
        <v>0</v>
      </c>
      <c r="AV289" s="447"/>
      <c r="AW289" s="466">
        <v>0</v>
      </c>
      <c r="AX289" s="469">
        <v>0</v>
      </c>
      <c r="AY289" t="str">
        <f t="shared" si="212"/>
        <v/>
      </c>
      <c r="CA289" s="23" t="str">
        <f t="shared" si="213"/>
        <v/>
      </c>
      <c r="CB289" s="23" t="str">
        <f t="shared" si="214"/>
        <v/>
      </c>
      <c r="CC289" s="87"/>
      <c r="CD289" s="87"/>
      <c r="CE289" s="23" t="str">
        <f>IF(AND($D289&gt;0,AQ289="")," * No olvide digitar la variable Inasistente. Digite cero si no tiene.",IF(AQ289&gt;$D289," * La variable Insasistente no puede superar el Total Ambos Sexos.",""))</f>
        <v/>
      </c>
      <c r="CF289" s="23" t="str">
        <f t="shared" si="215"/>
        <v/>
      </c>
      <c r="CG289" s="87"/>
      <c r="CH289" s="23" t="str">
        <f t="shared" si="216"/>
        <v/>
      </c>
      <c r="CI289" s="23" t="str">
        <f t="shared" si="217"/>
        <v/>
      </c>
      <c r="CJ289" s="87"/>
      <c r="CK289" s="23" t="str">
        <f t="shared" si="218"/>
        <v/>
      </c>
      <c r="CL289" s="23" t="str">
        <f t="shared" si="219"/>
        <v/>
      </c>
      <c r="CO289" s="24">
        <f t="shared" si="220"/>
        <v>0</v>
      </c>
      <c r="CP289" s="24">
        <f t="shared" si="221"/>
        <v>0</v>
      </c>
      <c r="CQ289" s="87"/>
      <c r="CR289" s="87"/>
      <c r="CS289" s="24">
        <f t="shared" si="233"/>
        <v>0</v>
      </c>
      <c r="CT289" s="24">
        <f t="shared" si="222"/>
        <v>0</v>
      </c>
      <c r="CU289" s="87"/>
      <c r="CV289" s="24">
        <f t="shared" si="223"/>
        <v>0</v>
      </c>
      <c r="CW289" s="24">
        <f t="shared" si="223"/>
        <v>0</v>
      </c>
      <c r="CX289" s="87"/>
      <c r="CY289" s="24">
        <f t="shared" si="224"/>
        <v>0</v>
      </c>
      <c r="CZ289" s="24">
        <f t="shared" si="224"/>
        <v>0</v>
      </c>
    </row>
    <row r="290" spans="1:104" ht="15" customHeight="1" x14ac:dyDescent="0.25">
      <c r="A290" s="1323"/>
      <c r="B290" s="1315" t="s">
        <v>298</v>
      </c>
      <c r="C290" s="1315"/>
      <c r="D290" s="464">
        <f t="shared" si="209"/>
        <v>8</v>
      </c>
      <c r="E290" s="465">
        <f t="shared" si="234"/>
        <v>3</v>
      </c>
      <c r="F290" s="486">
        <f t="shared" si="234"/>
        <v>5</v>
      </c>
      <c r="G290" s="505"/>
      <c r="H290" s="506"/>
      <c r="I290" s="505"/>
      <c r="J290" s="506"/>
      <c r="K290" s="472"/>
      <c r="L290" s="447"/>
      <c r="M290" s="472"/>
      <c r="N290" s="447"/>
      <c r="O290" s="505"/>
      <c r="P290" s="506"/>
      <c r="Q290" s="505"/>
      <c r="R290" s="506"/>
      <c r="S290" s="472"/>
      <c r="T290" s="447"/>
      <c r="U290" s="472"/>
      <c r="V290" s="447"/>
      <c r="W290" s="468">
        <v>0</v>
      </c>
      <c r="X290" s="469">
        <v>0</v>
      </c>
      <c r="Y290" s="468">
        <v>1</v>
      </c>
      <c r="Z290" s="469">
        <v>0</v>
      </c>
      <c r="AA290" s="468">
        <v>1</v>
      </c>
      <c r="AB290" s="469">
        <v>1</v>
      </c>
      <c r="AC290" s="468">
        <v>1</v>
      </c>
      <c r="AD290" s="469">
        <v>2</v>
      </c>
      <c r="AE290" s="468">
        <v>0</v>
      </c>
      <c r="AF290" s="469">
        <v>1</v>
      </c>
      <c r="AG290" s="468">
        <v>0</v>
      </c>
      <c r="AH290" s="469">
        <v>1</v>
      </c>
      <c r="AI290" s="468">
        <v>0</v>
      </c>
      <c r="AJ290" s="469">
        <v>0</v>
      </c>
      <c r="AK290" s="468">
        <v>0</v>
      </c>
      <c r="AL290" s="469">
        <v>0</v>
      </c>
      <c r="AM290" s="470">
        <v>0</v>
      </c>
      <c r="AN290" s="471">
        <v>0</v>
      </c>
      <c r="AO290" s="446"/>
      <c r="AP290" s="447"/>
      <c r="AQ290" s="472"/>
      <c r="AR290" s="468">
        <v>0</v>
      </c>
      <c r="AS290" s="447"/>
      <c r="AT290" s="466">
        <v>0</v>
      </c>
      <c r="AU290" s="469">
        <v>0</v>
      </c>
      <c r="AV290" s="447"/>
      <c r="AW290" s="466">
        <v>0</v>
      </c>
      <c r="AX290" s="469">
        <v>0</v>
      </c>
      <c r="AY290" t="str">
        <f t="shared" si="212"/>
        <v/>
      </c>
      <c r="CA290" s="23" t="str">
        <f t="shared" si="213"/>
        <v/>
      </c>
      <c r="CB290" s="23" t="str">
        <f t="shared" si="214"/>
        <v/>
      </c>
      <c r="CC290" s="87"/>
      <c r="CD290" s="87"/>
      <c r="CE290" s="87"/>
      <c r="CF290" s="23" t="str">
        <f t="shared" si="215"/>
        <v/>
      </c>
      <c r="CG290" s="87"/>
      <c r="CH290" s="23" t="str">
        <f t="shared" si="216"/>
        <v/>
      </c>
      <c r="CI290" s="23" t="str">
        <f t="shared" si="217"/>
        <v/>
      </c>
      <c r="CJ290" s="87"/>
      <c r="CK290" s="23" t="str">
        <f t="shared" si="218"/>
        <v/>
      </c>
      <c r="CL290" s="23" t="str">
        <f t="shared" si="219"/>
        <v/>
      </c>
      <c r="CO290" s="24">
        <f t="shared" si="220"/>
        <v>0</v>
      </c>
      <c r="CP290" s="24">
        <f t="shared" si="221"/>
        <v>0</v>
      </c>
      <c r="CQ290" s="87"/>
      <c r="CR290" s="87"/>
      <c r="CS290" s="87"/>
      <c r="CT290" s="24">
        <f t="shared" si="222"/>
        <v>0</v>
      </c>
      <c r="CU290" s="87"/>
      <c r="CV290" s="24">
        <f t="shared" si="223"/>
        <v>0</v>
      </c>
      <c r="CW290" s="24">
        <f t="shared" si="223"/>
        <v>0</v>
      </c>
      <c r="CX290" s="87"/>
      <c r="CY290" s="24">
        <f t="shared" si="224"/>
        <v>0</v>
      </c>
      <c r="CZ290" s="24">
        <f t="shared" si="224"/>
        <v>0</v>
      </c>
    </row>
    <row r="291" spans="1:104" ht="15" customHeight="1" x14ac:dyDescent="0.25">
      <c r="A291" s="1323"/>
      <c r="B291" s="1279" t="s">
        <v>299</v>
      </c>
      <c r="C291" s="1281"/>
      <c r="D291" s="464">
        <f t="shared" si="209"/>
        <v>9</v>
      </c>
      <c r="E291" s="465">
        <f t="shared" si="234"/>
        <v>5</v>
      </c>
      <c r="F291" s="486">
        <f t="shared" si="234"/>
        <v>4</v>
      </c>
      <c r="G291" s="507"/>
      <c r="H291" s="508"/>
      <c r="I291" s="507"/>
      <c r="J291" s="508"/>
      <c r="K291" s="446"/>
      <c r="L291" s="447"/>
      <c r="M291" s="446"/>
      <c r="N291" s="447"/>
      <c r="O291" s="507"/>
      <c r="P291" s="508"/>
      <c r="Q291" s="507"/>
      <c r="R291" s="508"/>
      <c r="S291" s="446"/>
      <c r="T291" s="447"/>
      <c r="U291" s="446"/>
      <c r="V291" s="447"/>
      <c r="W291" s="475">
        <v>1</v>
      </c>
      <c r="X291" s="476">
        <v>0</v>
      </c>
      <c r="Y291" s="475">
        <v>1</v>
      </c>
      <c r="Z291" s="476">
        <v>1</v>
      </c>
      <c r="AA291" s="475">
        <v>0</v>
      </c>
      <c r="AB291" s="476">
        <v>0</v>
      </c>
      <c r="AC291" s="475">
        <v>0</v>
      </c>
      <c r="AD291" s="476">
        <v>0</v>
      </c>
      <c r="AE291" s="475">
        <v>2</v>
      </c>
      <c r="AF291" s="476">
        <v>1</v>
      </c>
      <c r="AG291" s="475">
        <v>0</v>
      </c>
      <c r="AH291" s="476">
        <v>1</v>
      </c>
      <c r="AI291" s="475">
        <v>0</v>
      </c>
      <c r="AJ291" s="476">
        <v>1</v>
      </c>
      <c r="AK291" s="475">
        <v>1</v>
      </c>
      <c r="AL291" s="476">
        <v>0</v>
      </c>
      <c r="AM291" s="477">
        <v>0</v>
      </c>
      <c r="AN291" s="478">
        <v>0</v>
      </c>
      <c r="AO291" s="446"/>
      <c r="AP291" s="447"/>
      <c r="AQ291" s="472"/>
      <c r="AR291" s="475">
        <v>0</v>
      </c>
      <c r="AS291" s="447"/>
      <c r="AT291" s="473">
        <v>0</v>
      </c>
      <c r="AU291" s="476">
        <v>0</v>
      </c>
      <c r="AV291" s="469">
        <v>0</v>
      </c>
      <c r="AW291" s="473">
        <v>0</v>
      </c>
      <c r="AX291" s="476">
        <v>0</v>
      </c>
      <c r="AY291" t="str">
        <f t="shared" si="212"/>
        <v/>
      </c>
      <c r="CA291" s="23" t="str">
        <f t="shared" si="213"/>
        <v/>
      </c>
      <c r="CB291" s="23" t="str">
        <f t="shared" si="214"/>
        <v/>
      </c>
      <c r="CC291" s="87"/>
      <c r="CD291" s="87"/>
      <c r="CE291" s="87"/>
      <c r="CF291" s="23" t="str">
        <f t="shared" si="215"/>
        <v/>
      </c>
      <c r="CG291" s="87"/>
      <c r="CH291" s="23" t="str">
        <f t="shared" si="216"/>
        <v/>
      </c>
      <c r="CI291" s="23" t="str">
        <f t="shared" si="217"/>
        <v/>
      </c>
      <c r="CJ291" s="23" t="str">
        <f>IF(AND($D291&gt;0,AV291="")," * No olvide digitar la variable Contrarreferencia al alta. Digite Cero si no tiene.",IF(AV291&gt;$D291," * La variable Contrarreferencia al alta no puede superar el Total Ambos Sexos.",""))</f>
        <v/>
      </c>
      <c r="CK291" s="23" t="str">
        <f t="shared" si="218"/>
        <v/>
      </c>
      <c r="CL291" s="23" t="str">
        <f t="shared" si="219"/>
        <v/>
      </c>
      <c r="CO291" s="24">
        <f t="shared" si="220"/>
        <v>0</v>
      </c>
      <c r="CP291" s="24">
        <f t="shared" si="221"/>
        <v>0</v>
      </c>
      <c r="CQ291" s="87"/>
      <c r="CR291" s="87"/>
      <c r="CS291" s="87"/>
      <c r="CT291" s="24">
        <f t="shared" si="222"/>
        <v>0</v>
      </c>
      <c r="CU291" s="87"/>
      <c r="CV291" s="24">
        <f t="shared" si="223"/>
        <v>0</v>
      </c>
      <c r="CW291" s="24">
        <f t="shared" si="223"/>
        <v>0</v>
      </c>
      <c r="CX291" s="24">
        <f>IF(AND($D291&gt;0,AV291=""),1,IF(AV291&gt;$D291,1,0))</f>
        <v>0</v>
      </c>
      <c r="CY291" s="24">
        <f t="shared" si="224"/>
        <v>0</v>
      </c>
      <c r="CZ291" s="24">
        <f t="shared" si="224"/>
        <v>0</v>
      </c>
    </row>
    <row r="292" spans="1:104" ht="15" customHeight="1" x14ac:dyDescent="0.25">
      <c r="A292" s="1323"/>
      <c r="B292" s="1279" t="s">
        <v>300</v>
      </c>
      <c r="C292" s="1281"/>
      <c r="D292" s="464">
        <f t="shared" si="209"/>
        <v>4</v>
      </c>
      <c r="E292" s="465">
        <f t="shared" si="234"/>
        <v>0</v>
      </c>
      <c r="F292" s="486">
        <f t="shared" si="234"/>
        <v>4</v>
      </c>
      <c r="G292" s="507"/>
      <c r="H292" s="508"/>
      <c r="I292" s="507"/>
      <c r="J292" s="508"/>
      <c r="K292" s="479"/>
      <c r="L292" s="480"/>
      <c r="M292" s="479"/>
      <c r="N292" s="480"/>
      <c r="O292" s="507"/>
      <c r="P292" s="508"/>
      <c r="Q292" s="507"/>
      <c r="R292" s="508"/>
      <c r="S292" s="479"/>
      <c r="T292" s="480"/>
      <c r="U292" s="479"/>
      <c r="V292" s="480"/>
      <c r="W292" s="475">
        <v>0</v>
      </c>
      <c r="X292" s="476">
        <v>0</v>
      </c>
      <c r="Y292" s="475">
        <v>0</v>
      </c>
      <c r="Z292" s="476">
        <v>0</v>
      </c>
      <c r="AA292" s="475">
        <v>0</v>
      </c>
      <c r="AB292" s="476">
        <v>0</v>
      </c>
      <c r="AC292" s="475">
        <v>0</v>
      </c>
      <c r="AD292" s="476">
        <v>1</v>
      </c>
      <c r="AE292" s="475">
        <v>0</v>
      </c>
      <c r="AF292" s="476">
        <v>1</v>
      </c>
      <c r="AG292" s="475">
        <v>0</v>
      </c>
      <c r="AH292" s="476">
        <v>0</v>
      </c>
      <c r="AI292" s="475">
        <v>0</v>
      </c>
      <c r="AJ292" s="476">
        <v>0</v>
      </c>
      <c r="AK292" s="475">
        <v>0</v>
      </c>
      <c r="AL292" s="476">
        <v>2</v>
      </c>
      <c r="AM292" s="477">
        <v>0</v>
      </c>
      <c r="AN292" s="478">
        <v>0</v>
      </c>
      <c r="AO292" s="479"/>
      <c r="AP292" s="480"/>
      <c r="AQ292" s="481"/>
      <c r="AR292" s="475">
        <v>0</v>
      </c>
      <c r="AS292" s="480"/>
      <c r="AT292" s="473">
        <v>0</v>
      </c>
      <c r="AU292" s="476">
        <v>0</v>
      </c>
      <c r="AV292" s="480"/>
      <c r="AW292" s="473">
        <v>0</v>
      </c>
      <c r="AX292" s="476">
        <v>0</v>
      </c>
      <c r="AY292" t="str">
        <f t="shared" si="212"/>
        <v/>
      </c>
      <c r="CA292" s="23" t="str">
        <f t="shared" si="213"/>
        <v/>
      </c>
      <c r="CB292" s="23" t="str">
        <f t="shared" si="214"/>
        <v/>
      </c>
      <c r="CC292" s="87"/>
      <c r="CD292" s="87"/>
      <c r="CE292" s="87"/>
      <c r="CF292" s="23" t="str">
        <f t="shared" si="215"/>
        <v/>
      </c>
      <c r="CG292" s="87"/>
      <c r="CH292" s="23" t="str">
        <f t="shared" si="216"/>
        <v/>
      </c>
      <c r="CI292" s="23" t="str">
        <f t="shared" si="217"/>
        <v/>
      </c>
      <c r="CJ292" s="87"/>
      <c r="CK292" s="23" t="str">
        <f t="shared" si="218"/>
        <v/>
      </c>
      <c r="CL292" s="23" t="str">
        <f t="shared" si="219"/>
        <v/>
      </c>
      <c r="CO292" s="24">
        <f t="shared" si="220"/>
        <v>0</v>
      </c>
      <c r="CP292" s="24">
        <f t="shared" si="221"/>
        <v>0</v>
      </c>
      <c r="CQ292" s="87"/>
      <c r="CR292" s="87"/>
      <c r="CS292" s="87"/>
      <c r="CT292" s="24">
        <f t="shared" si="222"/>
        <v>0</v>
      </c>
      <c r="CU292" s="87"/>
      <c r="CV292" s="24">
        <f t="shared" si="223"/>
        <v>0</v>
      </c>
      <c r="CW292" s="24">
        <f t="shared" si="223"/>
        <v>0</v>
      </c>
      <c r="CX292" s="87"/>
      <c r="CY292" s="24">
        <f t="shared" si="224"/>
        <v>0</v>
      </c>
      <c r="CZ292" s="24">
        <f t="shared" si="224"/>
        <v>0</v>
      </c>
    </row>
    <row r="293" spans="1:104" ht="15" customHeight="1" x14ac:dyDescent="0.25">
      <c r="A293" s="1324"/>
      <c r="B293" s="1316" t="s">
        <v>301</v>
      </c>
      <c r="C293" s="1316"/>
      <c r="D293" s="396">
        <f t="shared" si="209"/>
        <v>0</v>
      </c>
      <c r="E293" s="109">
        <f t="shared" si="234"/>
        <v>0</v>
      </c>
      <c r="F293" s="78">
        <f t="shared" si="234"/>
        <v>0</v>
      </c>
      <c r="G293" s="509"/>
      <c r="H293" s="510"/>
      <c r="I293" s="511"/>
      <c r="J293" s="510"/>
      <c r="K293" s="509"/>
      <c r="L293" s="510"/>
      <c r="M293" s="509"/>
      <c r="N293" s="510"/>
      <c r="O293" s="511"/>
      <c r="P293" s="510"/>
      <c r="Q293" s="511"/>
      <c r="R293" s="510"/>
      <c r="S293" s="509"/>
      <c r="T293" s="510"/>
      <c r="U293" s="509"/>
      <c r="V293" s="510"/>
      <c r="W293" s="453">
        <v>0</v>
      </c>
      <c r="X293" s="454">
        <v>0</v>
      </c>
      <c r="Y293" s="453">
        <v>0</v>
      </c>
      <c r="Z293" s="454">
        <v>0</v>
      </c>
      <c r="AA293" s="453">
        <v>0</v>
      </c>
      <c r="AB293" s="454">
        <v>0</v>
      </c>
      <c r="AC293" s="453">
        <v>0</v>
      </c>
      <c r="AD293" s="454">
        <v>0</v>
      </c>
      <c r="AE293" s="453">
        <v>0</v>
      </c>
      <c r="AF293" s="454">
        <v>0</v>
      </c>
      <c r="AG293" s="453">
        <v>0</v>
      </c>
      <c r="AH293" s="454">
        <v>0</v>
      </c>
      <c r="AI293" s="453">
        <v>0</v>
      </c>
      <c r="AJ293" s="454">
        <v>0</v>
      </c>
      <c r="AK293" s="453">
        <v>0</v>
      </c>
      <c r="AL293" s="454">
        <v>0</v>
      </c>
      <c r="AM293" s="455">
        <v>0</v>
      </c>
      <c r="AN293" s="456">
        <v>0</v>
      </c>
      <c r="AO293" s="482"/>
      <c r="AP293" s="457"/>
      <c r="AQ293" s="483"/>
      <c r="AR293" s="453">
        <v>0</v>
      </c>
      <c r="AS293" s="457"/>
      <c r="AT293" s="451">
        <v>0</v>
      </c>
      <c r="AU293" s="454">
        <v>0</v>
      </c>
      <c r="AV293" s="457"/>
      <c r="AW293" s="451">
        <v>0</v>
      </c>
      <c r="AX293" s="454">
        <v>0</v>
      </c>
      <c r="AY293" t="str">
        <f t="shared" si="212"/>
        <v/>
      </c>
      <c r="CA293" s="23" t="str">
        <f t="shared" si="213"/>
        <v/>
      </c>
      <c r="CB293" s="23" t="str">
        <f t="shared" si="214"/>
        <v/>
      </c>
      <c r="CC293" s="87"/>
      <c r="CD293" s="87"/>
      <c r="CE293" s="87"/>
      <c r="CF293" s="23" t="str">
        <f t="shared" si="215"/>
        <v/>
      </c>
      <c r="CG293" s="87"/>
      <c r="CH293" s="23" t="str">
        <f t="shared" si="216"/>
        <v/>
      </c>
      <c r="CI293" s="23" t="str">
        <f t="shared" si="217"/>
        <v/>
      </c>
      <c r="CJ293" s="87"/>
      <c r="CK293" s="23" t="str">
        <f t="shared" si="218"/>
        <v/>
      </c>
      <c r="CL293" s="23" t="str">
        <f t="shared" si="219"/>
        <v/>
      </c>
      <c r="CO293" s="24">
        <f t="shared" si="220"/>
        <v>0</v>
      </c>
      <c r="CP293" s="24">
        <f t="shared" si="221"/>
        <v>0</v>
      </c>
      <c r="CQ293" s="87"/>
      <c r="CR293" s="87"/>
      <c r="CS293" s="87"/>
      <c r="CT293" s="24">
        <f t="shared" si="222"/>
        <v>0</v>
      </c>
      <c r="CU293" s="87"/>
      <c r="CV293" s="24">
        <f t="shared" si="223"/>
        <v>0</v>
      </c>
      <c r="CW293" s="24">
        <f t="shared" si="223"/>
        <v>0</v>
      </c>
      <c r="CX293" s="87"/>
      <c r="CY293" s="24">
        <f t="shared" si="224"/>
        <v>0</v>
      </c>
      <c r="CZ293" s="24">
        <f t="shared" si="224"/>
        <v>0</v>
      </c>
    </row>
    <row r="294" spans="1:104" ht="15" customHeight="1" x14ac:dyDescent="0.25">
      <c r="A294" s="1322" t="s">
        <v>305</v>
      </c>
      <c r="B294" s="1325" t="s">
        <v>296</v>
      </c>
      <c r="C294" s="1325"/>
      <c r="D294" s="501">
        <f t="shared" si="209"/>
        <v>7</v>
      </c>
      <c r="E294" s="139">
        <f>SUM(O294+Q294+S294+U294+W294+Y294+AA294+AC294+AE294+AG294+AI294+AK294)</f>
        <v>2</v>
      </c>
      <c r="F294" s="661">
        <f>SUM(P294+R294+T294+V294+X294+Z294+AB294+AD294+AF294+AH294+AJ294+AL294)</f>
        <v>5</v>
      </c>
      <c r="G294" s="512"/>
      <c r="H294" s="513"/>
      <c r="I294" s="514"/>
      <c r="J294" s="513"/>
      <c r="K294" s="515"/>
      <c r="L294" s="516"/>
      <c r="M294" s="515"/>
      <c r="N294" s="516"/>
      <c r="O294" s="461">
        <v>0</v>
      </c>
      <c r="P294" s="460">
        <v>0</v>
      </c>
      <c r="Q294" s="461">
        <v>0</v>
      </c>
      <c r="R294" s="460">
        <v>0</v>
      </c>
      <c r="S294" s="461">
        <v>0</v>
      </c>
      <c r="T294" s="463">
        <v>0</v>
      </c>
      <c r="U294" s="461">
        <v>0</v>
      </c>
      <c r="V294" s="463">
        <v>0</v>
      </c>
      <c r="W294" s="461">
        <v>0</v>
      </c>
      <c r="X294" s="463">
        <v>0</v>
      </c>
      <c r="Y294" s="461">
        <v>0</v>
      </c>
      <c r="Z294" s="463">
        <v>0</v>
      </c>
      <c r="AA294" s="461">
        <v>0</v>
      </c>
      <c r="AB294" s="463">
        <v>0</v>
      </c>
      <c r="AC294" s="461">
        <v>0</v>
      </c>
      <c r="AD294" s="463">
        <v>0</v>
      </c>
      <c r="AE294" s="461">
        <v>0</v>
      </c>
      <c r="AF294" s="463">
        <v>2</v>
      </c>
      <c r="AG294" s="461">
        <v>0</v>
      </c>
      <c r="AH294" s="463">
        <v>0</v>
      </c>
      <c r="AI294" s="461">
        <v>1</v>
      </c>
      <c r="AJ294" s="463">
        <v>2</v>
      </c>
      <c r="AK294" s="461">
        <v>1</v>
      </c>
      <c r="AL294" s="463">
        <v>1</v>
      </c>
      <c r="AM294" s="458">
        <v>0</v>
      </c>
      <c r="AN294" s="459">
        <v>0</v>
      </c>
      <c r="AO294" s="462">
        <v>5</v>
      </c>
      <c r="AP294" s="460">
        <v>5</v>
      </c>
      <c r="AQ294" s="646">
        <v>0</v>
      </c>
      <c r="AR294" s="461">
        <v>0</v>
      </c>
      <c r="AS294" s="447"/>
      <c r="AT294" s="462">
        <v>1</v>
      </c>
      <c r="AU294" s="463">
        <v>0</v>
      </c>
      <c r="AV294" s="447"/>
      <c r="AW294" s="462">
        <v>0</v>
      </c>
      <c r="AX294" s="463">
        <v>0</v>
      </c>
      <c r="AY294" t="str">
        <f t="shared" si="212"/>
        <v/>
      </c>
      <c r="CA294" s="23" t="str">
        <f t="shared" si="213"/>
        <v/>
      </c>
      <c r="CB294" s="23" t="str">
        <f t="shared" si="214"/>
        <v/>
      </c>
      <c r="CC294" s="23" t="str">
        <f>IF(AND($D294&gt;0,AO294="")," * No olvide digitar la variable Consultas Pertinentes: Según Procolo de Referencia. Digite cero si no tiene.",IF(AO294&gt;$D294," * La variable Consultas Pertinentes: Según Procolo de Referencia no puede superar el Total Ambos Sexos.",""))</f>
        <v/>
      </c>
      <c r="CD294" s="23" t="str">
        <f>IF(AND($D294&gt;0,AP294="")," * No olvide digitar la variable Consultas Pertinentes: Según condición clínica. Digite cero si no tiene.",IF(AP294&gt;$D294," * La variable Consultas Pertinentes: Según condición clínica no puede superar el Total Ambos Sexos.",""))</f>
        <v/>
      </c>
      <c r="CE294" s="23" t="str">
        <f>IF(AND($D294&gt;0,AQ294="")," * No olvide digitar la variable Inasistente. Digite cero si no tiene.",IF(AQ294&gt;$D294," * La variable Insasistente no puede superar el Total Ambos Sexos.",""))</f>
        <v/>
      </c>
      <c r="CF294" s="23" t="str">
        <f t="shared" si="215"/>
        <v/>
      </c>
      <c r="CG294" s="87"/>
      <c r="CH294" s="23" t="str">
        <f t="shared" si="216"/>
        <v/>
      </c>
      <c r="CI294" s="23" t="str">
        <f t="shared" si="217"/>
        <v/>
      </c>
      <c r="CJ294" s="87"/>
      <c r="CK294" s="23" t="str">
        <f t="shared" si="218"/>
        <v/>
      </c>
      <c r="CL294" s="23" t="str">
        <f t="shared" si="219"/>
        <v/>
      </c>
      <c r="CO294" s="24">
        <f t="shared" si="220"/>
        <v>0</v>
      </c>
      <c r="CP294" s="24">
        <f t="shared" si="221"/>
        <v>0</v>
      </c>
      <c r="CQ294" s="24">
        <f>IF(AND($D294&gt;0,AO294=""),1,IF(AO294&gt;$D294,1,0))</f>
        <v>0</v>
      </c>
      <c r="CR294" s="24">
        <f t="shared" ref="CR294:CS295" si="235">IF(AND($D294&gt;0,AP294=""),1,IF(AP294&gt;$D294,1,0))</f>
        <v>0</v>
      </c>
      <c r="CS294" s="24">
        <f t="shared" si="235"/>
        <v>0</v>
      </c>
      <c r="CT294" s="24">
        <f t="shared" si="222"/>
        <v>0</v>
      </c>
      <c r="CU294" s="87"/>
      <c r="CV294" s="24">
        <f t="shared" si="223"/>
        <v>0</v>
      </c>
      <c r="CW294" s="24">
        <f t="shared" si="223"/>
        <v>0</v>
      </c>
      <c r="CX294" s="87"/>
      <c r="CY294" s="24">
        <f t="shared" si="224"/>
        <v>0</v>
      </c>
      <c r="CZ294" s="24">
        <f t="shared" si="224"/>
        <v>0</v>
      </c>
    </row>
    <row r="295" spans="1:104" ht="15" customHeight="1" x14ac:dyDescent="0.25">
      <c r="A295" s="1323"/>
      <c r="B295" s="1315" t="s">
        <v>297</v>
      </c>
      <c r="C295" s="1315"/>
      <c r="D295" s="464">
        <f t="shared" si="209"/>
        <v>93</v>
      </c>
      <c r="E295" s="465">
        <f t="shared" ref="E295:F296" si="236">SUM(O295+Q295+S295+U295+W295+Y295+AA295+AC295+AE295+AG295+AI295+AK295)</f>
        <v>36</v>
      </c>
      <c r="F295" s="147">
        <f t="shared" si="236"/>
        <v>57</v>
      </c>
      <c r="G295" s="517"/>
      <c r="H295" s="506"/>
      <c r="I295" s="505"/>
      <c r="J295" s="506"/>
      <c r="K295" s="472"/>
      <c r="L295" s="447"/>
      <c r="M295" s="472"/>
      <c r="N295" s="447"/>
      <c r="O295" s="468">
        <v>0</v>
      </c>
      <c r="P295" s="467">
        <v>0</v>
      </c>
      <c r="Q295" s="468">
        <v>0</v>
      </c>
      <c r="R295" s="467">
        <v>0</v>
      </c>
      <c r="S295" s="468">
        <v>0</v>
      </c>
      <c r="T295" s="469">
        <v>0</v>
      </c>
      <c r="U295" s="468">
        <v>0</v>
      </c>
      <c r="V295" s="469">
        <v>0</v>
      </c>
      <c r="W295" s="468">
        <v>0</v>
      </c>
      <c r="X295" s="469">
        <v>0</v>
      </c>
      <c r="Y295" s="468">
        <v>0</v>
      </c>
      <c r="Z295" s="469">
        <v>0</v>
      </c>
      <c r="AA295" s="468">
        <v>0</v>
      </c>
      <c r="AB295" s="469">
        <v>1</v>
      </c>
      <c r="AC295" s="468">
        <v>0</v>
      </c>
      <c r="AD295" s="469">
        <v>3</v>
      </c>
      <c r="AE295" s="468">
        <v>3</v>
      </c>
      <c r="AF295" s="469">
        <v>5</v>
      </c>
      <c r="AG295" s="468">
        <v>4</v>
      </c>
      <c r="AH295" s="469">
        <v>5</v>
      </c>
      <c r="AI295" s="468">
        <v>14</v>
      </c>
      <c r="AJ295" s="469">
        <v>24</v>
      </c>
      <c r="AK295" s="468">
        <v>15</v>
      </c>
      <c r="AL295" s="469">
        <v>19</v>
      </c>
      <c r="AM295" s="470">
        <v>2</v>
      </c>
      <c r="AN295" s="471">
        <v>0</v>
      </c>
      <c r="AO295" s="446"/>
      <c r="AP295" s="447"/>
      <c r="AQ295" s="461">
        <v>7</v>
      </c>
      <c r="AR295" s="468">
        <v>0</v>
      </c>
      <c r="AS295" s="447"/>
      <c r="AT295" s="466">
        <v>20</v>
      </c>
      <c r="AU295" s="469">
        <v>0</v>
      </c>
      <c r="AV295" s="447"/>
      <c r="AW295" s="466">
        <v>0</v>
      </c>
      <c r="AX295" s="469">
        <v>0</v>
      </c>
      <c r="AY295" t="str">
        <f t="shared" si="212"/>
        <v/>
      </c>
      <c r="CA295" s="23" t="str">
        <f t="shared" si="213"/>
        <v/>
      </c>
      <c r="CB295" s="23" t="str">
        <f t="shared" si="214"/>
        <v/>
      </c>
      <c r="CC295" s="87"/>
      <c r="CD295" s="87"/>
      <c r="CE295" s="23" t="str">
        <f>IF(AND($D295&gt;0,AQ295="")," * No olvide digitar la variable Inasistente. Digite cero si no tiene.",IF(AQ295&gt;$D295," * La variable Insasistente no puede superar el Total Ambos Sexos.",""))</f>
        <v/>
      </c>
      <c r="CF295" s="23" t="str">
        <f t="shared" si="215"/>
        <v/>
      </c>
      <c r="CG295" s="87"/>
      <c r="CH295" s="23" t="str">
        <f t="shared" si="216"/>
        <v/>
      </c>
      <c r="CI295" s="23" t="str">
        <f t="shared" si="217"/>
        <v/>
      </c>
      <c r="CJ295" s="87"/>
      <c r="CK295" s="23" t="str">
        <f t="shared" si="218"/>
        <v/>
      </c>
      <c r="CL295" s="23" t="str">
        <f t="shared" si="219"/>
        <v/>
      </c>
      <c r="CO295" s="24">
        <f t="shared" si="220"/>
        <v>0</v>
      </c>
      <c r="CP295" s="24">
        <f t="shared" si="221"/>
        <v>0</v>
      </c>
      <c r="CQ295" s="87"/>
      <c r="CR295" s="87"/>
      <c r="CS295" s="24">
        <f t="shared" si="235"/>
        <v>0</v>
      </c>
      <c r="CT295" s="24">
        <f t="shared" si="222"/>
        <v>0</v>
      </c>
      <c r="CU295" s="87"/>
      <c r="CV295" s="24">
        <f t="shared" si="223"/>
        <v>0</v>
      </c>
      <c r="CW295" s="24">
        <f t="shared" si="223"/>
        <v>0</v>
      </c>
      <c r="CX295" s="87"/>
      <c r="CY295" s="24">
        <f t="shared" si="224"/>
        <v>0</v>
      </c>
      <c r="CZ295" s="24">
        <f t="shared" si="224"/>
        <v>0</v>
      </c>
    </row>
    <row r="296" spans="1:104" ht="15" customHeight="1" x14ac:dyDescent="0.25">
      <c r="A296" s="1323"/>
      <c r="B296" s="1315" t="s">
        <v>298</v>
      </c>
      <c r="C296" s="1315"/>
      <c r="D296" s="464">
        <f t="shared" si="209"/>
        <v>11</v>
      </c>
      <c r="E296" s="465">
        <f t="shared" si="236"/>
        <v>2</v>
      </c>
      <c r="F296" s="147">
        <f t="shared" si="236"/>
        <v>9</v>
      </c>
      <c r="G296" s="517"/>
      <c r="H296" s="506"/>
      <c r="I296" s="505"/>
      <c r="J296" s="506"/>
      <c r="K296" s="472"/>
      <c r="L296" s="447"/>
      <c r="M296" s="472"/>
      <c r="N296" s="447"/>
      <c r="O296" s="468">
        <v>0</v>
      </c>
      <c r="P296" s="467">
        <v>0</v>
      </c>
      <c r="Q296" s="468">
        <v>0</v>
      </c>
      <c r="R296" s="467">
        <v>0</v>
      </c>
      <c r="S296" s="468">
        <v>0</v>
      </c>
      <c r="T296" s="469">
        <v>0</v>
      </c>
      <c r="U296" s="468">
        <v>0</v>
      </c>
      <c r="V296" s="469">
        <v>0</v>
      </c>
      <c r="W296" s="468">
        <v>0</v>
      </c>
      <c r="X296" s="469">
        <v>0</v>
      </c>
      <c r="Y296" s="468">
        <v>0</v>
      </c>
      <c r="Z296" s="469">
        <v>0</v>
      </c>
      <c r="AA296" s="468">
        <v>0</v>
      </c>
      <c r="AB296" s="469">
        <v>0</v>
      </c>
      <c r="AC296" s="468">
        <v>0</v>
      </c>
      <c r="AD296" s="469">
        <v>0</v>
      </c>
      <c r="AE296" s="468">
        <v>0</v>
      </c>
      <c r="AF296" s="469">
        <v>4</v>
      </c>
      <c r="AG296" s="468">
        <v>0</v>
      </c>
      <c r="AH296" s="469">
        <v>0</v>
      </c>
      <c r="AI296" s="468">
        <v>1</v>
      </c>
      <c r="AJ296" s="469">
        <v>2</v>
      </c>
      <c r="AK296" s="468">
        <v>1</v>
      </c>
      <c r="AL296" s="469">
        <v>3</v>
      </c>
      <c r="AM296" s="470">
        <v>0</v>
      </c>
      <c r="AN296" s="471">
        <v>0</v>
      </c>
      <c r="AO296" s="446"/>
      <c r="AP296" s="447"/>
      <c r="AQ296" s="472"/>
      <c r="AR296" s="468">
        <v>0</v>
      </c>
      <c r="AS296" s="447"/>
      <c r="AT296" s="466">
        <v>3</v>
      </c>
      <c r="AU296" s="469">
        <v>0</v>
      </c>
      <c r="AV296" s="447"/>
      <c r="AW296" s="466">
        <v>0</v>
      </c>
      <c r="AX296" s="469">
        <v>0</v>
      </c>
      <c r="AY296" t="str">
        <f t="shared" si="212"/>
        <v/>
      </c>
      <c r="CA296" s="23" t="str">
        <f t="shared" si="213"/>
        <v/>
      </c>
      <c r="CB296" s="23" t="str">
        <f t="shared" si="214"/>
        <v/>
      </c>
      <c r="CC296" s="87"/>
      <c r="CD296" s="87"/>
      <c r="CE296" s="87"/>
      <c r="CF296" s="23" t="str">
        <f t="shared" si="215"/>
        <v/>
      </c>
      <c r="CG296" s="87"/>
      <c r="CH296" s="23" t="str">
        <f t="shared" si="216"/>
        <v/>
      </c>
      <c r="CI296" s="23" t="str">
        <f t="shared" si="217"/>
        <v/>
      </c>
      <c r="CJ296" s="87"/>
      <c r="CK296" s="23" t="str">
        <f t="shared" si="218"/>
        <v/>
      </c>
      <c r="CL296" s="23" t="str">
        <f t="shared" si="219"/>
        <v/>
      </c>
      <c r="CO296" s="24">
        <f t="shared" si="220"/>
        <v>0</v>
      </c>
      <c r="CP296" s="24">
        <f t="shared" si="221"/>
        <v>0</v>
      </c>
      <c r="CQ296" s="87"/>
      <c r="CR296" s="87"/>
      <c r="CS296" s="87"/>
      <c r="CT296" s="24">
        <f t="shared" si="222"/>
        <v>0</v>
      </c>
      <c r="CU296" s="87"/>
      <c r="CV296" s="24">
        <f t="shared" si="223"/>
        <v>0</v>
      </c>
      <c r="CW296" s="24">
        <f t="shared" si="223"/>
        <v>0</v>
      </c>
      <c r="CX296" s="87"/>
      <c r="CY296" s="24">
        <f t="shared" si="224"/>
        <v>0</v>
      </c>
      <c r="CZ296" s="24">
        <f t="shared" si="224"/>
        <v>0</v>
      </c>
    </row>
    <row r="297" spans="1:104" ht="15" customHeight="1" x14ac:dyDescent="0.25">
      <c r="A297" s="1323"/>
      <c r="B297" s="1279" t="s">
        <v>299</v>
      </c>
      <c r="C297" s="1281"/>
      <c r="D297" s="464">
        <f t="shared" si="209"/>
        <v>24</v>
      </c>
      <c r="E297" s="465">
        <f>SUM(O297+Q297+S297+U297+W297+Y297+AA297+AC297+AE297+AG297+AI297+AK297)</f>
        <v>12</v>
      </c>
      <c r="F297" s="147">
        <f>SUM(+P297+R297+T297+V297+X297+Z297+AB297+AD297+AF297+AH297+AJ297+AL297)</f>
        <v>12</v>
      </c>
      <c r="G297" s="518"/>
      <c r="H297" s="508"/>
      <c r="I297" s="507"/>
      <c r="J297" s="508"/>
      <c r="K297" s="446"/>
      <c r="L297" s="447"/>
      <c r="M297" s="446"/>
      <c r="N297" s="447"/>
      <c r="O297" s="475">
        <v>0</v>
      </c>
      <c r="P297" s="474">
        <v>0</v>
      </c>
      <c r="Q297" s="475">
        <v>0</v>
      </c>
      <c r="R297" s="474">
        <v>0</v>
      </c>
      <c r="S297" s="475">
        <v>0</v>
      </c>
      <c r="T297" s="476">
        <v>0</v>
      </c>
      <c r="U297" s="475">
        <v>0</v>
      </c>
      <c r="V297" s="476">
        <v>0</v>
      </c>
      <c r="W297" s="475">
        <v>0</v>
      </c>
      <c r="X297" s="476">
        <v>0</v>
      </c>
      <c r="Y297" s="475">
        <v>0</v>
      </c>
      <c r="Z297" s="476">
        <v>0</v>
      </c>
      <c r="AA297" s="475">
        <v>0</v>
      </c>
      <c r="AB297" s="476">
        <v>0</v>
      </c>
      <c r="AC297" s="475">
        <v>0</v>
      </c>
      <c r="AD297" s="476">
        <v>1</v>
      </c>
      <c r="AE297" s="475">
        <v>1</v>
      </c>
      <c r="AF297" s="476">
        <v>1</v>
      </c>
      <c r="AG297" s="475">
        <v>2</v>
      </c>
      <c r="AH297" s="476">
        <v>2</v>
      </c>
      <c r="AI297" s="475">
        <v>4</v>
      </c>
      <c r="AJ297" s="476">
        <v>4</v>
      </c>
      <c r="AK297" s="475">
        <v>5</v>
      </c>
      <c r="AL297" s="476">
        <v>4</v>
      </c>
      <c r="AM297" s="477">
        <v>1</v>
      </c>
      <c r="AN297" s="478">
        <v>0</v>
      </c>
      <c r="AO297" s="446"/>
      <c r="AP297" s="447"/>
      <c r="AQ297" s="472"/>
      <c r="AR297" s="475">
        <v>0</v>
      </c>
      <c r="AS297" s="447"/>
      <c r="AT297" s="473">
        <v>4</v>
      </c>
      <c r="AU297" s="476">
        <v>0</v>
      </c>
      <c r="AV297" s="469">
        <v>0</v>
      </c>
      <c r="AW297" s="473">
        <v>0</v>
      </c>
      <c r="AX297" s="476">
        <v>0</v>
      </c>
      <c r="AY297" t="str">
        <f t="shared" si="212"/>
        <v/>
      </c>
      <c r="CA297" s="23" t="str">
        <f t="shared" si="213"/>
        <v/>
      </c>
      <c r="CB297" s="23" t="str">
        <f t="shared" si="214"/>
        <v/>
      </c>
      <c r="CC297" s="87"/>
      <c r="CD297" s="87"/>
      <c r="CE297" s="87"/>
      <c r="CF297" s="23" t="str">
        <f t="shared" si="215"/>
        <v/>
      </c>
      <c r="CG297" s="87"/>
      <c r="CH297" s="23" t="str">
        <f t="shared" si="216"/>
        <v/>
      </c>
      <c r="CI297" s="23" t="str">
        <f>IF(AND($D297&gt;0,AU297="")," * No olvide digitar la variable Usuarios Oncológicos. Digite Cero si no tiene.",IF(AU297&gt;$D297," * La variable Usuarios Oncológicos no puede superar el Total Ambos Sexos.",""))</f>
        <v/>
      </c>
      <c r="CJ297" s="23" t="str">
        <f>IF(AND($D297&gt;0,AV297="")," * No olvide digitar la variable Contrarreferencia al alta. Digite Cero si no tiene.",IF(AV297&gt;$D297," * La variable Contrarreferencia al alta no puede superar el Total Ambos Sexos.",""))</f>
        <v/>
      </c>
      <c r="CK297" s="23" t="str">
        <f t="shared" si="218"/>
        <v/>
      </c>
      <c r="CL297" s="23" t="str">
        <f t="shared" si="219"/>
        <v/>
      </c>
      <c r="CO297" s="24">
        <f t="shared" si="220"/>
        <v>0</v>
      </c>
      <c r="CP297" s="24">
        <f t="shared" si="221"/>
        <v>0</v>
      </c>
      <c r="CQ297" s="87"/>
      <c r="CR297" s="87"/>
      <c r="CS297" s="87"/>
      <c r="CT297" s="24">
        <f t="shared" si="222"/>
        <v>0</v>
      </c>
      <c r="CU297" s="87"/>
      <c r="CV297" s="24">
        <f t="shared" si="223"/>
        <v>0</v>
      </c>
      <c r="CW297" s="24">
        <f t="shared" si="223"/>
        <v>0</v>
      </c>
      <c r="CX297" s="24">
        <f>IF(AND($D297&gt;0,AV297=""),1,IF(AV297&gt;$D297,1,0))</f>
        <v>0</v>
      </c>
      <c r="CY297" s="24">
        <f t="shared" si="224"/>
        <v>0</v>
      </c>
      <c r="CZ297" s="24">
        <f t="shared" si="224"/>
        <v>0</v>
      </c>
    </row>
    <row r="298" spans="1:104" ht="15" customHeight="1" x14ac:dyDescent="0.25">
      <c r="A298" s="1323"/>
      <c r="B298" s="1279" t="s">
        <v>300</v>
      </c>
      <c r="C298" s="1281"/>
      <c r="D298" s="464">
        <f t="shared" si="209"/>
        <v>8</v>
      </c>
      <c r="E298" s="465">
        <f>SUM(O298+Q298+S298+U298+W298+Y298+AA298+AC298+AE298+AG298+AI298+AK298)</f>
        <v>5</v>
      </c>
      <c r="F298" s="147">
        <f>SUM(P298+R298+T298+V298+X298+Z298+AB298+AD298+AF298+AH298+AJ298+AL298)</f>
        <v>3</v>
      </c>
      <c r="G298" s="518"/>
      <c r="H298" s="508"/>
      <c r="I298" s="507"/>
      <c r="J298" s="508"/>
      <c r="K298" s="479"/>
      <c r="L298" s="480"/>
      <c r="M298" s="479"/>
      <c r="N298" s="480"/>
      <c r="O298" s="475">
        <v>0</v>
      </c>
      <c r="P298" s="474">
        <v>0</v>
      </c>
      <c r="Q298" s="475">
        <v>0</v>
      </c>
      <c r="R298" s="474">
        <v>0</v>
      </c>
      <c r="S298" s="475">
        <v>0</v>
      </c>
      <c r="T298" s="476">
        <v>0</v>
      </c>
      <c r="U298" s="475">
        <v>0</v>
      </c>
      <c r="V298" s="476">
        <v>0</v>
      </c>
      <c r="W298" s="475">
        <v>0</v>
      </c>
      <c r="X298" s="476">
        <v>0</v>
      </c>
      <c r="Y298" s="475">
        <v>0</v>
      </c>
      <c r="Z298" s="476">
        <v>0</v>
      </c>
      <c r="AA298" s="475">
        <v>0</v>
      </c>
      <c r="AB298" s="476">
        <v>0</v>
      </c>
      <c r="AC298" s="475">
        <v>0</v>
      </c>
      <c r="AD298" s="476">
        <v>0</v>
      </c>
      <c r="AE298" s="475">
        <v>0</v>
      </c>
      <c r="AF298" s="476">
        <v>1</v>
      </c>
      <c r="AG298" s="475">
        <v>1</v>
      </c>
      <c r="AH298" s="476">
        <v>2</v>
      </c>
      <c r="AI298" s="475">
        <v>2</v>
      </c>
      <c r="AJ298" s="476">
        <v>0</v>
      </c>
      <c r="AK298" s="475">
        <v>2</v>
      </c>
      <c r="AL298" s="476">
        <v>0</v>
      </c>
      <c r="AM298" s="477">
        <v>0</v>
      </c>
      <c r="AN298" s="478">
        <v>0</v>
      </c>
      <c r="AO298" s="479"/>
      <c r="AP298" s="480"/>
      <c r="AQ298" s="481"/>
      <c r="AR298" s="475">
        <v>0</v>
      </c>
      <c r="AS298" s="480"/>
      <c r="AT298" s="473">
        <v>1</v>
      </c>
      <c r="AU298" s="476">
        <v>0</v>
      </c>
      <c r="AV298" s="480"/>
      <c r="AW298" s="473">
        <v>0</v>
      </c>
      <c r="AX298" s="476">
        <v>0</v>
      </c>
      <c r="AY298" t="str">
        <f t="shared" si="212"/>
        <v/>
      </c>
      <c r="CA298" s="23" t="str">
        <f t="shared" si="213"/>
        <v/>
      </c>
      <c r="CB298" s="23" t="str">
        <f t="shared" si="214"/>
        <v/>
      </c>
      <c r="CC298" s="87"/>
      <c r="CD298" s="87"/>
      <c r="CE298" s="87"/>
      <c r="CF298" s="23" t="str">
        <f t="shared" si="215"/>
        <v/>
      </c>
      <c r="CG298" s="87"/>
      <c r="CH298" s="23" t="str">
        <f t="shared" si="216"/>
        <v/>
      </c>
      <c r="CI298" s="23" t="str">
        <f t="shared" si="217"/>
        <v/>
      </c>
      <c r="CJ298" s="87"/>
      <c r="CK298" s="23" t="str">
        <f t="shared" si="218"/>
        <v/>
      </c>
      <c r="CL298" s="23" t="str">
        <f t="shared" si="219"/>
        <v/>
      </c>
      <c r="CO298" s="24">
        <f t="shared" si="220"/>
        <v>0</v>
      </c>
      <c r="CP298" s="24">
        <f t="shared" si="221"/>
        <v>0</v>
      </c>
      <c r="CQ298" s="87"/>
      <c r="CR298" s="87"/>
      <c r="CS298" s="87"/>
      <c r="CT298" s="24">
        <f t="shared" si="222"/>
        <v>0</v>
      </c>
      <c r="CU298" s="87"/>
      <c r="CV298" s="24">
        <f t="shared" si="223"/>
        <v>0</v>
      </c>
      <c r="CW298" s="24">
        <f t="shared" si="223"/>
        <v>0</v>
      </c>
      <c r="CX298" s="87"/>
      <c r="CY298" s="24">
        <f t="shared" si="224"/>
        <v>0</v>
      </c>
      <c r="CZ298" s="24">
        <f t="shared" si="224"/>
        <v>0</v>
      </c>
    </row>
    <row r="299" spans="1:104" ht="15" customHeight="1" x14ac:dyDescent="0.25">
      <c r="A299" s="1324"/>
      <c r="B299" s="1316" t="s">
        <v>301</v>
      </c>
      <c r="C299" s="1316"/>
      <c r="D299" s="396">
        <f t="shared" si="209"/>
        <v>0</v>
      </c>
      <c r="E299" s="109">
        <f>SUM(O299+Q299+S299+U299+W299+Y299+AA299+AC299+AE299+AG299+AI299+AK299)</f>
        <v>0</v>
      </c>
      <c r="F299" s="78">
        <f>SUM(P299+R299+T299+V299+X299+Z299+AB299+AD299+AF299+AH299+AJ299+AL299)</f>
        <v>0</v>
      </c>
      <c r="G299" s="509"/>
      <c r="H299" s="510"/>
      <c r="I299" s="511"/>
      <c r="J299" s="510"/>
      <c r="K299" s="509"/>
      <c r="L299" s="510"/>
      <c r="M299" s="509"/>
      <c r="N299" s="510"/>
      <c r="O299" s="475">
        <v>0</v>
      </c>
      <c r="P299" s="474">
        <v>0</v>
      </c>
      <c r="Q299" s="475">
        <v>0</v>
      </c>
      <c r="R299" s="474">
        <v>0</v>
      </c>
      <c r="S299" s="475">
        <v>0</v>
      </c>
      <c r="T299" s="476">
        <v>0</v>
      </c>
      <c r="U299" s="475">
        <v>0</v>
      </c>
      <c r="V299" s="476">
        <v>0</v>
      </c>
      <c r="W299" s="453">
        <v>0</v>
      </c>
      <c r="X299" s="454">
        <v>0</v>
      </c>
      <c r="Y299" s="453">
        <v>0</v>
      </c>
      <c r="Z299" s="454">
        <v>0</v>
      </c>
      <c r="AA299" s="453">
        <v>0</v>
      </c>
      <c r="AB299" s="454">
        <v>0</v>
      </c>
      <c r="AC299" s="453">
        <v>0</v>
      </c>
      <c r="AD299" s="454">
        <v>0</v>
      </c>
      <c r="AE299" s="453">
        <v>0</v>
      </c>
      <c r="AF299" s="454">
        <v>0</v>
      </c>
      <c r="AG299" s="453">
        <v>0</v>
      </c>
      <c r="AH299" s="454">
        <v>0</v>
      </c>
      <c r="AI299" s="453">
        <v>0</v>
      </c>
      <c r="AJ299" s="454">
        <v>0</v>
      </c>
      <c r="AK299" s="453">
        <v>0</v>
      </c>
      <c r="AL299" s="454">
        <v>0</v>
      </c>
      <c r="AM299" s="455">
        <v>0</v>
      </c>
      <c r="AN299" s="456">
        <v>0</v>
      </c>
      <c r="AO299" s="482"/>
      <c r="AP299" s="457"/>
      <c r="AQ299" s="483"/>
      <c r="AR299" s="453">
        <v>0</v>
      </c>
      <c r="AS299" s="457"/>
      <c r="AT299" s="451">
        <v>0</v>
      </c>
      <c r="AU299" s="454">
        <v>0</v>
      </c>
      <c r="AV299" s="457"/>
      <c r="AW299" s="451">
        <v>0</v>
      </c>
      <c r="AX299" s="454">
        <v>0</v>
      </c>
      <c r="AY299" t="str">
        <f t="shared" si="212"/>
        <v/>
      </c>
      <c r="CA299" s="23" t="str">
        <f t="shared" si="213"/>
        <v/>
      </c>
      <c r="CB299" s="23" t="str">
        <f t="shared" si="214"/>
        <v/>
      </c>
      <c r="CC299" s="87"/>
      <c r="CD299" s="87"/>
      <c r="CE299" s="87"/>
      <c r="CF299" s="23" t="str">
        <f t="shared" si="215"/>
        <v/>
      </c>
      <c r="CG299" s="87"/>
      <c r="CH299" s="23" t="str">
        <f t="shared" si="216"/>
        <v/>
      </c>
      <c r="CI299" s="23" t="str">
        <f t="shared" si="217"/>
        <v/>
      </c>
      <c r="CJ299" s="87"/>
      <c r="CK299" s="23" t="str">
        <f t="shared" si="218"/>
        <v/>
      </c>
      <c r="CL299" s="23" t="str">
        <f t="shared" si="219"/>
        <v/>
      </c>
      <c r="CO299" s="24">
        <f t="shared" si="220"/>
        <v>0</v>
      </c>
      <c r="CP299" s="24">
        <f t="shared" si="221"/>
        <v>0</v>
      </c>
      <c r="CQ299" s="87"/>
      <c r="CR299" s="87"/>
      <c r="CS299" s="87"/>
      <c r="CT299" s="24">
        <f t="shared" si="222"/>
        <v>0</v>
      </c>
      <c r="CU299" s="87"/>
      <c r="CV299" s="24">
        <f t="shared" si="223"/>
        <v>0</v>
      </c>
      <c r="CW299" s="24">
        <f t="shared" si="223"/>
        <v>0</v>
      </c>
      <c r="CX299" s="87"/>
      <c r="CY299" s="24">
        <f t="shared" si="224"/>
        <v>0</v>
      </c>
      <c r="CZ299" s="24">
        <f t="shared" si="224"/>
        <v>0</v>
      </c>
    </row>
    <row r="300" spans="1:104" ht="15" customHeight="1" x14ac:dyDescent="0.25">
      <c r="A300" s="1326" t="s">
        <v>306</v>
      </c>
      <c r="B300" s="1325" t="s">
        <v>296</v>
      </c>
      <c r="C300" s="1325"/>
      <c r="D300" s="501">
        <f t="shared" si="209"/>
        <v>0</v>
      </c>
      <c r="E300" s="139">
        <f>SUM(W300+Y300+AA300+AC300+AE300+AG300+AI300+AK300)</f>
        <v>0</v>
      </c>
      <c r="F300" s="661">
        <f>SUM(X300+Z300+AB300+AD300+AF300+AH300+AJ300+AL300)</f>
        <v>0</v>
      </c>
      <c r="G300" s="519"/>
      <c r="H300" s="516"/>
      <c r="I300" s="515"/>
      <c r="J300" s="516"/>
      <c r="K300" s="515"/>
      <c r="L300" s="516"/>
      <c r="M300" s="515"/>
      <c r="N300" s="516"/>
      <c r="O300" s="515"/>
      <c r="P300" s="516"/>
      <c r="Q300" s="515"/>
      <c r="R300" s="516"/>
      <c r="S300" s="515"/>
      <c r="T300" s="516"/>
      <c r="U300" s="515"/>
      <c r="V300" s="516"/>
      <c r="W300" s="461"/>
      <c r="X300" s="463"/>
      <c r="Y300" s="461"/>
      <c r="Z300" s="463"/>
      <c r="AA300" s="461"/>
      <c r="AB300" s="463"/>
      <c r="AC300" s="461"/>
      <c r="AD300" s="463"/>
      <c r="AE300" s="461"/>
      <c r="AF300" s="463"/>
      <c r="AG300" s="461"/>
      <c r="AH300" s="463"/>
      <c r="AI300" s="461"/>
      <c r="AJ300" s="463"/>
      <c r="AK300" s="461"/>
      <c r="AL300" s="463"/>
      <c r="AM300" s="458"/>
      <c r="AN300" s="459"/>
      <c r="AO300" s="462"/>
      <c r="AP300" s="460"/>
      <c r="AQ300" s="646"/>
      <c r="AR300" s="461"/>
      <c r="AS300" s="447"/>
      <c r="AT300" s="462"/>
      <c r="AU300" s="463"/>
      <c r="AV300" s="447"/>
      <c r="AW300" s="462"/>
      <c r="AX300" s="463"/>
      <c r="AY300" t="str">
        <f t="shared" si="212"/>
        <v/>
      </c>
      <c r="CA300" s="23" t="str">
        <f t="shared" si="213"/>
        <v/>
      </c>
      <c r="CB300" s="23" t="str">
        <f t="shared" si="214"/>
        <v/>
      </c>
      <c r="CC300" s="23" t="str">
        <f>IF(AND($D300&gt;0,AO300="")," * No olvide digitar la variable Consultas Pertinentes: Según Procolo de Referencia. Digite cero si no tiene.",IF(AO300&gt;$D300," * La variable Consultas Pertinentes: Según Procolo de Referencia no puede superar el Total Ambos Sexos.",""))</f>
        <v/>
      </c>
      <c r="CD300" s="23" t="str">
        <f>IF(AND($D300&gt;0,AP300="")," * No olvide digitar la variable Consultas Pertinentes: Según condición clínica. Digite cero si no tiene.",IF(AP300&gt;$D300," * La variable Consultas Pertinentes: Según condición clínica no puede superar el Total Ambos Sexos.",""))</f>
        <v/>
      </c>
      <c r="CE300" s="23" t="str">
        <f>IF(AND($D300&gt;0,AQ300="")," * No olvide digitar la variable Inasistente. Digite cero si no tiene.",IF(AQ300&gt;$D300," * La variable Insasistente no puede superar el Total Ambos Sexos.",""))</f>
        <v/>
      </c>
      <c r="CF300" s="23" t="str">
        <f t="shared" si="215"/>
        <v/>
      </c>
      <c r="CG300" s="87"/>
      <c r="CH300" s="23" t="str">
        <f t="shared" si="216"/>
        <v/>
      </c>
      <c r="CI300" s="23" t="str">
        <f t="shared" si="217"/>
        <v/>
      </c>
      <c r="CJ300" s="87"/>
      <c r="CK300" s="23" t="str">
        <f t="shared" si="218"/>
        <v/>
      </c>
      <c r="CL300" s="23" t="str">
        <f t="shared" si="219"/>
        <v/>
      </c>
      <c r="CO300" s="24">
        <f t="shared" si="220"/>
        <v>0</v>
      </c>
      <c r="CP300" s="24">
        <f t="shared" si="221"/>
        <v>0</v>
      </c>
      <c r="CQ300" s="24">
        <f>IF(AND($D300&gt;0,AO300=""),1,IF(AO300&gt;$D300,1,0))</f>
        <v>0</v>
      </c>
      <c r="CR300" s="24">
        <f t="shared" ref="CR300:CS301" si="237">IF(AND($D300&gt;0,AP300=""),1,IF(AP300&gt;$D300,1,0))</f>
        <v>0</v>
      </c>
      <c r="CS300" s="24">
        <f t="shared" si="237"/>
        <v>0</v>
      </c>
      <c r="CT300" s="24">
        <f t="shared" si="222"/>
        <v>0</v>
      </c>
      <c r="CU300" s="87"/>
      <c r="CV300" s="24">
        <f t="shared" si="223"/>
        <v>0</v>
      </c>
      <c r="CW300" s="24">
        <f t="shared" si="223"/>
        <v>0</v>
      </c>
      <c r="CX300" s="87"/>
      <c r="CY300" s="24">
        <f t="shared" si="224"/>
        <v>0</v>
      </c>
      <c r="CZ300" s="24">
        <f t="shared" si="224"/>
        <v>0</v>
      </c>
    </row>
    <row r="301" spans="1:104" ht="15" customHeight="1" x14ac:dyDescent="0.25">
      <c r="A301" s="1327"/>
      <c r="B301" s="1315" t="s">
        <v>297</v>
      </c>
      <c r="C301" s="1315"/>
      <c r="D301" s="464">
        <f t="shared" si="209"/>
        <v>0</v>
      </c>
      <c r="E301" s="465">
        <f t="shared" ref="E301:E311" si="238">SUM(W301+Y301+AA301+AC301+AE301+AG301+AI301+AK301)</f>
        <v>0</v>
      </c>
      <c r="F301" s="486">
        <f t="shared" ref="F301:F311" si="239">SUM(X301+Z301+AB301+AD301+AF301+AH301+AJ301+AL301)</f>
        <v>0</v>
      </c>
      <c r="G301" s="446"/>
      <c r="H301" s="447"/>
      <c r="I301" s="472"/>
      <c r="J301" s="447"/>
      <c r="K301" s="472"/>
      <c r="L301" s="447"/>
      <c r="M301" s="472"/>
      <c r="N301" s="447"/>
      <c r="O301" s="472"/>
      <c r="P301" s="447"/>
      <c r="Q301" s="472"/>
      <c r="R301" s="447"/>
      <c r="S301" s="472"/>
      <c r="T301" s="447"/>
      <c r="U301" s="472"/>
      <c r="V301" s="447"/>
      <c r="W301" s="468"/>
      <c r="X301" s="469"/>
      <c r="Y301" s="468"/>
      <c r="Z301" s="469"/>
      <c r="AA301" s="468"/>
      <c r="AB301" s="469"/>
      <c r="AC301" s="468"/>
      <c r="AD301" s="469"/>
      <c r="AE301" s="468"/>
      <c r="AF301" s="469"/>
      <c r="AG301" s="468"/>
      <c r="AH301" s="469"/>
      <c r="AI301" s="468"/>
      <c r="AJ301" s="469"/>
      <c r="AK301" s="468"/>
      <c r="AL301" s="469"/>
      <c r="AM301" s="470"/>
      <c r="AN301" s="471"/>
      <c r="AO301" s="446"/>
      <c r="AP301" s="447"/>
      <c r="AQ301" s="461"/>
      <c r="AR301" s="468"/>
      <c r="AS301" s="447"/>
      <c r="AT301" s="466"/>
      <c r="AU301" s="469"/>
      <c r="AV301" s="447"/>
      <c r="AW301" s="466"/>
      <c r="AX301" s="469"/>
      <c r="AY301" t="str">
        <f t="shared" si="212"/>
        <v/>
      </c>
      <c r="CA301" s="23" t="str">
        <f t="shared" si="213"/>
        <v/>
      </c>
      <c r="CB301" s="23" t="str">
        <f t="shared" si="214"/>
        <v/>
      </c>
      <c r="CC301" s="87"/>
      <c r="CD301" s="87"/>
      <c r="CE301" s="23" t="str">
        <f>IF(AND($D301&gt;0,AQ301="")," * No olvide digitar la variable Inasistente. Digite cero si no tiene.",IF(AQ301&gt;$D301," * La variable Insasistente no puede superar el Total Ambos Sexos.",""))</f>
        <v/>
      </c>
      <c r="CF301" s="23" t="str">
        <f t="shared" si="215"/>
        <v/>
      </c>
      <c r="CG301" s="87"/>
      <c r="CH301" s="23" t="str">
        <f t="shared" si="216"/>
        <v/>
      </c>
      <c r="CI301" s="23" t="str">
        <f t="shared" si="217"/>
        <v/>
      </c>
      <c r="CJ301" s="87"/>
      <c r="CK301" s="23" t="str">
        <f t="shared" si="218"/>
        <v/>
      </c>
      <c r="CL301" s="23" t="str">
        <f t="shared" si="219"/>
        <v/>
      </c>
      <c r="CO301" s="24">
        <f t="shared" si="220"/>
        <v>0</v>
      </c>
      <c r="CP301" s="24">
        <f t="shared" si="221"/>
        <v>0</v>
      </c>
      <c r="CQ301" s="87"/>
      <c r="CR301" s="87"/>
      <c r="CS301" s="24">
        <f t="shared" si="237"/>
        <v>0</v>
      </c>
      <c r="CT301" s="24">
        <f t="shared" si="222"/>
        <v>0</v>
      </c>
      <c r="CU301" s="87"/>
      <c r="CV301" s="24">
        <f t="shared" si="223"/>
        <v>0</v>
      </c>
      <c r="CW301" s="24">
        <f t="shared" si="223"/>
        <v>0</v>
      </c>
      <c r="CX301" s="87"/>
      <c r="CY301" s="24">
        <f t="shared" si="224"/>
        <v>0</v>
      </c>
      <c r="CZ301" s="24">
        <f t="shared" si="224"/>
        <v>0</v>
      </c>
    </row>
    <row r="302" spans="1:104" ht="15" customHeight="1" x14ac:dyDescent="0.25">
      <c r="A302" s="1327"/>
      <c r="B302" s="1315" t="s">
        <v>298</v>
      </c>
      <c r="C302" s="1315"/>
      <c r="D302" s="464">
        <f t="shared" si="209"/>
        <v>0</v>
      </c>
      <c r="E302" s="465">
        <f t="shared" si="238"/>
        <v>0</v>
      </c>
      <c r="F302" s="147">
        <f t="shared" si="239"/>
        <v>0</v>
      </c>
      <c r="G302" s="446"/>
      <c r="H302" s="447"/>
      <c r="I302" s="472"/>
      <c r="J302" s="447"/>
      <c r="K302" s="472"/>
      <c r="L302" s="447"/>
      <c r="M302" s="472"/>
      <c r="N302" s="447"/>
      <c r="O302" s="472"/>
      <c r="P302" s="447"/>
      <c r="Q302" s="472"/>
      <c r="R302" s="447"/>
      <c r="S302" s="472"/>
      <c r="T302" s="447"/>
      <c r="U302" s="472"/>
      <c r="V302" s="447"/>
      <c r="W302" s="468"/>
      <c r="X302" s="469"/>
      <c r="Y302" s="468"/>
      <c r="Z302" s="469"/>
      <c r="AA302" s="468"/>
      <c r="AB302" s="469"/>
      <c r="AC302" s="468"/>
      <c r="AD302" s="469"/>
      <c r="AE302" s="468"/>
      <c r="AF302" s="469"/>
      <c r="AG302" s="468"/>
      <c r="AH302" s="469"/>
      <c r="AI302" s="468"/>
      <c r="AJ302" s="469"/>
      <c r="AK302" s="468"/>
      <c r="AL302" s="469"/>
      <c r="AM302" s="470"/>
      <c r="AN302" s="471"/>
      <c r="AO302" s="446"/>
      <c r="AP302" s="447"/>
      <c r="AQ302" s="472"/>
      <c r="AR302" s="468"/>
      <c r="AS302" s="447"/>
      <c r="AT302" s="466"/>
      <c r="AU302" s="469"/>
      <c r="AV302" s="447"/>
      <c r="AW302" s="466"/>
      <c r="AX302" s="469"/>
      <c r="AY302" t="str">
        <f t="shared" si="212"/>
        <v/>
      </c>
      <c r="CA302" s="23" t="str">
        <f t="shared" si="213"/>
        <v/>
      </c>
      <c r="CB302" s="23" t="str">
        <f t="shared" si="214"/>
        <v/>
      </c>
      <c r="CC302" s="87"/>
      <c r="CD302" s="87"/>
      <c r="CE302" s="87"/>
      <c r="CF302" s="23" t="str">
        <f t="shared" si="215"/>
        <v/>
      </c>
      <c r="CG302" s="87"/>
      <c r="CH302" s="23" t="str">
        <f t="shared" si="216"/>
        <v/>
      </c>
      <c r="CI302" s="23" t="str">
        <f t="shared" si="217"/>
        <v/>
      </c>
      <c r="CJ302" s="87"/>
      <c r="CK302" s="23" t="str">
        <f t="shared" si="218"/>
        <v/>
      </c>
      <c r="CL302" s="23" t="str">
        <f t="shared" si="219"/>
        <v/>
      </c>
      <c r="CO302" s="24">
        <f t="shared" si="220"/>
        <v>0</v>
      </c>
      <c r="CP302" s="24">
        <f t="shared" si="221"/>
        <v>0</v>
      </c>
      <c r="CQ302" s="87"/>
      <c r="CR302" s="87"/>
      <c r="CS302" s="87"/>
      <c r="CT302" s="24">
        <f t="shared" si="222"/>
        <v>0</v>
      </c>
      <c r="CU302" s="87"/>
      <c r="CV302" s="24">
        <f t="shared" si="223"/>
        <v>0</v>
      </c>
      <c r="CW302" s="24">
        <f t="shared" si="223"/>
        <v>0</v>
      </c>
      <c r="CX302" s="87"/>
      <c r="CY302" s="24">
        <f t="shared" si="224"/>
        <v>0</v>
      </c>
      <c r="CZ302" s="24">
        <f t="shared" si="224"/>
        <v>0</v>
      </c>
    </row>
    <row r="303" spans="1:104" ht="15" customHeight="1" x14ac:dyDescent="0.25">
      <c r="A303" s="1327"/>
      <c r="B303" s="1279" t="s">
        <v>299</v>
      </c>
      <c r="C303" s="1281"/>
      <c r="D303" s="464">
        <f t="shared" si="209"/>
        <v>0</v>
      </c>
      <c r="E303" s="465">
        <f t="shared" si="238"/>
        <v>0</v>
      </c>
      <c r="F303" s="147">
        <f t="shared" si="239"/>
        <v>0</v>
      </c>
      <c r="G303" s="446"/>
      <c r="H303" s="447"/>
      <c r="I303" s="472"/>
      <c r="J303" s="447"/>
      <c r="K303" s="472"/>
      <c r="L303" s="447"/>
      <c r="M303" s="472"/>
      <c r="N303" s="447"/>
      <c r="O303" s="472"/>
      <c r="P303" s="447"/>
      <c r="Q303" s="472"/>
      <c r="R303" s="447"/>
      <c r="S303" s="472"/>
      <c r="T303" s="447"/>
      <c r="U303" s="472"/>
      <c r="V303" s="447"/>
      <c r="W303" s="468"/>
      <c r="X303" s="469"/>
      <c r="Y303" s="468"/>
      <c r="Z303" s="469"/>
      <c r="AA303" s="468"/>
      <c r="AB303" s="469"/>
      <c r="AC303" s="468"/>
      <c r="AD303" s="469"/>
      <c r="AE303" s="468"/>
      <c r="AF303" s="469"/>
      <c r="AG303" s="468"/>
      <c r="AH303" s="469"/>
      <c r="AI303" s="468"/>
      <c r="AJ303" s="469"/>
      <c r="AK303" s="468"/>
      <c r="AL303" s="469"/>
      <c r="AM303" s="477"/>
      <c r="AN303" s="478"/>
      <c r="AO303" s="446"/>
      <c r="AP303" s="447"/>
      <c r="AQ303" s="472"/>
      <c r="AR303" s="475"/>
      <c r="AS303" s="447"/>
      <c r="AT303" s="473"/>
      <c r="AU303" s="476"/>
      <c r="AV303" s="469"/>
      <c r="AW303" s="473"/>
      <c r="AX303" s="476"/>
      <c r="AY303" t="str">
        <f t="shared" si="212"/>
        <v/>
      </c>
      <c r="CA303" s="23" t="str">
        <f t="shared" si="213"/>
        <v/>
      </c>
      <c r="CB303" s="23" t="str">
        <f t="shared" si="214"/>
        <v/>
      </c>
      <c r="CC303" s="87"/>
      <c r="CD303" s="87"/>
      <c r="CE303" s="87"/>
      <c r="CF303" s="23" t="str">
        <f t="shared" si="215"/>
        <v/>
      </c>
      <c r="CG303" s="87"/>
      <c r="CH303" s="23" t="str">
        <f t="shared" si="216"/>
        <v/>
      </c>
      <c r="CI303" s="23" t="str">
        <f t="shared" si="217"/>
        <v/>
      </c>
      <c r="CJ303" s="23" t="str">
        <f>IF(AND($D303&gt;0,AV303="")," * No olvide digitar la variable Contrarreferencia al alta. Digite Cero si no tiene.",IF(AV303&gt;$D303," * La variable Contrarreferencia al alta no puede superar el Total Ambos Sexos.",""))</f>
        <v/>
      </c>
      <c r="CK303" s="23" t="str">
        <f t="shared" si="218"/>
        <v/>
      </c>
      <c r="CL303" s="23" t="str">
        <f t="shared" si="219"/>
        <v/>
      </c>
      <c r="CO303" s="24">
        <f t="shared" si="220"/>
        <v>0</v>
      </c>
      <c r="CP303" s="24">
        <f t="shared" si="221"/>
        <v>0</v>
      </c>
      <c r="CQ303" s="87"/>
      <c r="CR303" s="87"/>
      <c r="CS303" s="87"/>
      <c r="CT303" s="24">
        <f t="shared" si="222"/>
        <v>0</v>
      </c>
      <c r="CU303" s="87"/>
      <c r="CV303" s="24">
        <f t="shared" si="223"/>
        <v>0</v>
      </c>
      <c r="CW303" s="24">
        <f t="shared" si="223"/>
        <v>0</v>
      </c>
      <c r="CX303" s="24">
        <f>IF(AND($D303&gt;0,AV303=""),1,IF(AV303&gt;$D303,1,0))</f>
        <v>0</v>
      </c>
      <c r="CY303" s="24">
        <f t="shared" si="224"/>
        <v>0</v>
      </c>
      <c r="CZ303" s="24">
        <f t="shared" si="224"/>
        <v>0</v>
      </c>
    </row>
    <row r="304" spans="1:104" ht="15" customHeight="1" x14ac:dyDescent="0.25">
      <c r="A304" s="1327"/>
      <c r="B304" s="1279" t="s">
        <v>300</v>
      </c>
      <c r="C304" s="1281"/>
      <c r="D304" s="464">
        <f t="shared" si="209"/>
        <v>0</v>
      </c>
      <c r="E304" s="465">
        <f t="shared" si="238"/>
        <v>0</v>
      </c>
      <c r="F304" s="147">
        <f t="shared" si="239"/>
        <v>0</v>
      </c>
      <c r="G304" s="520"/>
      <c r="H304" s="521"/>
      <c r="I304" s="622"/>
      <c r="J304" s="521"/>
      <c r="K304" s="622"/>
      <c r="L304" s="521"/>
      <c r="M304" s="622"/>
      <c r="N304" s="521"/>
      <c r="O304" s="622"/>
      <c r="P304" s="521"/>
      <c r="Q304" s="622"/>
      <c r="R304" s="521"/>
      <c r="S304" s="622"/>
      <c r="T304" s="521"/>
      <c r="U304" s="622"/>
      <c r="V304" s="521"/>
      <c r="W304" s="475"/>
      <c r="X304" s="476"/>
      <c r="Y304" s="475"/>
      <c r="Z304" s="476"/>
      <c r="AA304" s="475"/>
      <c r="AB304" s="476"/>
      <c r="AC304" s="475"/>
      <c r="AD304" s="476"/>
      <c r="AE304" s="475"/>
      <c r="AF304" s="476"/>
      <c r="AG304" s="475"/>
      <c r="AH304" s="476"/>
      <c r="AI304" s="475"/>
      <c r="AJ304" s="476"/>
      <c r="AK304" s="475"/>
      <c r="AL304" s="476"/>
      <c r="AM304" s="477"/>
      <c r="AN304" s="478"/>
      <c r="AO304" s="479"/>
      <c r="AP304" s="480"/>
      <c r="AQ304" s="481"/>
      <c r="AR304" s="475"/>
      <c r="AS304" s="480"/>
      <c r="AT304" s="473"/>
      <c r="AU304" s="476"/>
      <c r="AV304" s="480"/>
      <c r="AW304" s="473"/>
      <c r="AX304" s="476"/>
      <c r="AY304" t="str">
        <f t="shared" si="212"/>
        <v/>
      </c>
      <c r="CA304" s="23" t="str">
        <f t="shared" si="213"/>
        <v/>
      </c>
      <c r="CB304" s="23" t="str">
        <f t="shared" si="214"/>
        <v/>
      </c>
      <c r="CC304" s="87"/>
      <c r="CD304" s="87"/>
      <c r="CE304" s="87"/>
      <c r="CF304" s="23" t="str">
        <f t="shared" si="215"/>
        <v/>
      </c>
      <c r="CG304" s="87"/>
      <c r="CH304" s="23" t="str">
        <f t="shared" si="216"/>
        <v/>
      </c>
      <c r="CI304" s="23" t="str">
        <f t="shared" si="217"/>
        <v/>
      </c>
      <c r="CJ304" s="87"/>
      <c r="CK304" s="23" t="str">
        <f t="shared" si="218"/>
        <v/>
      </c>
      <c r="CL304" s="23" t="str">
        <f t="shared" si="219"/>
        <v/>
      </c>
      <c r="CO304" s="24">
        <f t="shared" si="220"/>
        <v>0</v>
      </c>
      <c r="CP304" s="24">
        <f t="shared" si="221"/>
        <v>0</v>
      </c>
      <c r="CQ304" s="87"/>
      <c r="CR304" s="87"/>
      <c r="CS304" s="87"/>
      <c r="CT304" s="24">
        <f t="shared" si="222"/>
        <v>0</v>
      </c>
      <c r="CU304" s="87"/>
      <c r="CV304" s="24">
        <f t="shared" si="223"/>
        <v>0</v>
      </c>
      <c r="CW304" s="24">
        <f t="shared" si="223"/>
        <v>0</v>
      </c>
      <c r="CX304" s="87"/>
      <c r="CY304" s="24">
        <f t="shared" si="224"/>
        <v>0</v>
      </c>
      <c r="CZ304" s="24">
        <f t="shared" si="224"/>
        <v>0</v>
      </c>
    </row>
    <row r="305" spans="1:104" ht="15" customHeight="1" x14ac:dyDescent="0.25">
      <c r="A305" s="1328"/>
      <c r="B305" s="1316" t="s">
        <v>301</v>
      </c>
      <c r="C305" s="1316"/>
      <c r="D305" s="393">
        <f t="shared" si="209"/>
        <v>0</v>
      </c>
      <c r="E305" s="109">
        <f t="shared" si="238"/>
        <v>0</v>
      </c>
      <c r="F305" s="78">
        <f t="shared" si="239"/>
        <v>0</v>
      </c>
      <c r="G305" s="498"/>
      <c r="H305" s="499"/>
      <c r="I305" s="522"/>
      <c r="J305" s="499"/>
      <c r="K305" s="522"/>
      <c r="L305" s="499"/>
      <c r="M305" s="522"/>
      <c r="N305" s="499"/>
      <c r="O305" s="522"/>
      <c r="P305" s="499"/>
      <c r="Q305" s="522"/>
      <c r="R305" s="499"/>
      <c r="S305" s="522"/>
      <c r="T305" s="499"/>
      <c r="U305" s="522"/>
      <c r="V305" s="499"/>
      <c r="W305" s="453"/>
      <c r="X305" s="454"/>
      <c r="Y305" s="453"/>
      <c r="Z305" s="454"/>
      <c r="AA305" s="453"/>
      <c r="AB305" s="454"/>
      <c r="AC305" s="453"/>
      <c r="AD305" s="454"/>
      <c r="AE305" s="453"/>
      <c r="AF305" s="454"/>
      <c r="AG305" s="453"/>
      <c r="AH305" s="454"/>
      <c r="AI305" s="453"/>
      <c r="AJ305" s="454"/>
      <c r="AK305" s="453"/>
      <c r="AL305" s="454"/>
      <c r="AM305" s="455"/>
      <c r="AN305" s="456"/>
      <c r="AO305" s="482"/>
      <c r="AP305" s="457"/>
      <c r="AQ305" s="483"/>
      <c r="AR305" s="453"/>
      <c r="AS305" s="457"/>
      <c r="AT305" s="451"/>
      <c r="AU305" s="454"/>
      <c r="AV305" s="457"/>
      <c r="AW305" s="451"/>
      <c r="AX305" s="454"/>
      <c r="AY305" t="str">
        <f t="shared" si="212"/>
        <v/>
      </c>
      <c r="CA305" s="23" t="str">
        <f t="shared" si="213"/>
        <v/>
      </c>
      <c r="CB305" s="23" t="str">
        <f t="shared" si="214"/>
        <v/>
      </c>
      <c r="CC305" s="87"/>
      <c r="CD305" s="87"/>
      <c r="CE305" s="87"/>
      <c r="CF305" s="23" t="str">
        <f t="shared" si="215"/>
        <v/>
      </c>
      <c r="CG305" s="87"/>
      <c r="CH305" s="23" t="str">
        <f t="shared" si="216"/>
        <v/>
      </c>
      <c r="CI305" s="23" t="str">
        <f t="shared" si="217"/>
        <v/>
      </c>
      <c r="CJ305" s="87"/>
      <c r="CK305" s="23" t="str">
        <f t="shared" si="218"/>
        <v/>
      </c>
      <c r="CL305" s="23" t="str">
        <f t="shared" si="219"/>
        <v/>
      </c>
      <c r="CO305" s="24">
        <f t="shared" si="220"/>
        <v>0</v>
      </c>
      <c r="CP305" s="24">
        <f t="shared" si="221"/>
        <v>0</v>
      </c>
      <c r="CQ305" s="87"/>
      <c r="CR305" s="87"/>
      <c r="CS305" s="87"/>
      <c r="CT305" s="24">
        <f t="shared" si="222"/>
        <v>0</v>
      </c>
      <c r="CU305" s="87"/>
      <c r="CV305" s="24">
        <f t="shared" si="223"/>
        <v>0</v>
      </c>
      <c r="CW305" s="24">
        <f t="shared" si="223"/>
        <v>0</v>
      </c>
      <c r="CX305" s="87"/>
      <c r="CY305" s="24">
        <f t="shared" si="224"/>
        <v>0</v>
      </c>
      <c r="CZ305" s="24">
        <f t="shared" si="224"/>
        <v>0</v>
      </c>
    </row>
    <row r="306" spans="1:104" ht="15" customHeight="1" x14ac:dyDescent="0.25">
      <c r="A306" s="1322" t="s">
        <v>307</v>
      </c>
      <c r="B306" s="1325" t="s">
        <v>296</v>
      </c>
      <c r="C306" s="1325"/>
      <c r="D306" s="501">
        <f t="shared" si="209"/>
        <v>0</v>
      </c>
      <c r="E306" s="139">
        <f t="shared" si="238"/>
        <v>0</v>
      </c>
      <c r="F306" s="661">
        <f t="shared" si="239"/>
        <v>0</v>
      </c>
      <c r="G306" s="519"/>
      <c r="H306" s="516"/>
      <c r="I306" s="515"/>
      <c r="J306" s="516"/>
      <c r="K306" s="515"/>
      <c r="L306" s="516"/>
      <c r="M306" s="515"/>
      <c r="N306" s="516"/>
      <c r="O306" s="515"/>
      <c r="P306" s="516"/>
      <c r="Q306" s="515"/>
      <c r="R306" s="516"/>
      <c r="S306" s="515"/>
      <c r="T306" s="516"/>
      <c r="U306" s="515"/>
      <c r="V306" s="516"/>
      <c r="W306" s="461"/>
      <c r="X306" s="463"/>
      <c r="Y306" s="461"/>
      <c r="Z306" s="463"/>
      <c r="AA306" s="461"/>
      <c r="AB306" s="463"/>
      <c r="AC306" s="461"/>
      <c r="AD306" s="463"/>
      <c r="AE306" s="461"/>
      <c r="AF306" s="463"/>
      <c r="AG306" s="461"/>
      <c r="AH306" s="463"/>
      <c r="AI306" s="461"/>
      <c r="AJ306" s="463"/>
      <c r="AK306" s="461"/>
      <c r="AL306" s="463"/>
      <c r="AM306" s="458"/>
      <c r="AN306" s="459"/>
      <c r="AO306" s="462"/>
      <c r="AP306" s="460"/>
      <c r="AQ306" s="646"/>
      <c r="AR306" s="461"/>
      <c r="AS306" s="447"/>
      <c r="AT306" s="462"/>
      <c r="AU306" s="463"/>
      <c r="AV306" s="447"/>
      <c r="AW306" s="462"/>
      <c r="AX306" s="463"/>
      <c r="AY306" t="str">
        <f t="shared" si="212"/>
        <v/>
      </c>
      <c r="CA306" s="23" t="str">
        <f t="shared" si="213"/>
        <v/>
      </c>
      <c r="CB306" s="23" t="str">
        <f t="shared" si="214"/>
        <v/>
      </c>
      <c r="CC306" s="23" t="str">
        <f>IF(AND($D306&gt;0,AO306="")," * No olvide digitar la variable Consultas Pertinentes: Según Procolo de Referencia. Digite cero si no tiene.",IF(AO306&gt;$D306," * La variable Consultas Pertinentes: Según Procolo de Referencia no puede superar el Total Ambos Sexos.",""))</f>
        <v/>
      </c>
      <c r="CD306" s="23" t="str">
        <f>IF(AND($D306&gt;0,AP306="")," * No olvide digitar la variable Consultas Pertinentes: Según condición clínica. Digite cero si no tiene.",IF(AP306&gt;$D306," * La variable Consultas Pertinentes: Según condición clínica no puede superar el Total Ambos Sexos.",""))</f>
        <v/>
      </c>
      <c r="CE306" s="23" t="str">
        <f>IF(AND($D306&gt;0,AQ306="")," * No olvide digitar la variable Inasistente. Digite cero si no tiene.",IF(AQ306&gt;$D306," * La variable Insasistente no puede superar el Total Ambos Sexos.",""))</f>
        <v/>
      </c>
      <c r="CF306" s="23" t="str">
        <f t="shared" si="215"/>
        <v/>
      </c>
      <c r="CG306" s="87"/>
      <c r="CH306" s="23" t="str">
        <f t="shared" si="216"/>
        <v/>
      </c>
      <c r="CI306" s="23" t="str">
        <f t="shared" si="217"/>
        <v/>
      </c>
      <c r="CJ306" s="87"/>
      <c r="CK306" s="23" t="str">
        <f t="shared" si="218"/>
        <v/>
      </c>
      <c r="CL306" s="23" t="str">
        <f t="shared" si="219"/>
        <v/>
      </c>
      <c r="CO306" s="24">
        <f t="shared" si="220"/>
        <v>0</v>
      </c>
      <c r="CP306" s="24">
        <f t="shared" si="221"/>
        <v>0</v>
      </c>
      <c r="CQ306" s="24">
        <f>IF(AND($D306&gt;0,AO306=""),1,IF(AO306&gt;$D306,1,0))</f>
        <v>0</v>
      </c>
      <c r="CR306" s="24">
        <f t="shared" ref="CR306:CS307" si="240">IF(AND($D306&gt;0,AP306=""),1,IF(AP306&gt;$D306,1,0))</f>
        <v>0</v>
      </c>
      <c r="CS306" s="24">
        <f t="shared" si="240"/>
        <v>0</v>
      </c>
      <c r="CT306" s="24">
        <f t="shared" si="222"/>
        <v>0</v>
      </c>
      <c r="CU306" s="87"/>
      <c r="CV306" s="24">
        <f t="shared" si="223"/>
        <v>0</v>
      </c>
      <c r="CW306" s="24">
        <f t="shared" si="223"/>
        <v>0</v>
      </c>
      <c r="CX306" s="87"/>
      <c r="CY306" s="24">
        <f t="shared" si="224"/>
        <v>0</v>
      </c>
      <c r="CZ306" s="24">
        <f t="shared" si="224"/>
        <v>0</v>
      </c>
    </row>
    <row r="307" spans="1:104" ht="15" customHeight="1" x14ac:dyDescent="0.25">
      <c r="A307" s="1323"/>
      <c r="B307" s="1315" t="s">
        <v>297</v>
      </c>
      <c r="C307" s="1315"/>
      <c r="D307" s="464">
        <f t="shared" si="209"/>
        <v>0</v>
      </c>
      <c r="E307" s="465">
        <f>SUM(W307+Y307+AA307+AC307+AE307+AG307+AI307+AK307)</f>
        <v>0</v>
      </c>
      <c r="F307" s="147">
        <f t="shared" si="239"/>
        <v>0</v>
      </c>
      <c r="G307" s="446"/>
      <c r="H307" s="447"/>
      <c r="I307" s="472"/>
      <c r="J307" s="447"/>
      <c r="K307" s="472"/>
      <c r="L307" s="447"/>
      <c r="M307" s="472"/>
      <c r="N307" s="447"/>
      <c r="O307" s="472"/>
      <c r="P307" s="447"/>
      <c r="Q307" s="472"/>
      <c r="R307" s="447"/>
      <c r="S307" s="472"/>
      <c r="T307" s="447"/>
      <c r="U307" s="472"/>
      <c r="V307" s="447"/>
      <c r="W307" s="468"/>
      <c r="X307" s="469"/>
      <c r="Y307" s="468"/>
      <c r="Z307" s="469"/>
      <c r="AA307" s="468"/>
      <c r="AB307" s="469"/>
      <c r="AC307" s="468"/>
      <c r="AD307" s="469"/>
      <c r="AE307" s="468"/>
      <c r="AF307" s="469"/>
      <c r="AG307" s="468"/>
      <c r="AH307" s="469"/>
      <c r="AI307" s="468"/>
      <c r="AJ307" s="469"/>
      <c r="AK307" s="468"/>
      <c r="AL307" s="469"/>
      <c r="AM307" s="470"/>
      <c r="AN307" s="471"/>
      <c r="AO307" s="446"/>
      <c r="AP307" s="447"/>
      <c r="AQ307" s="461"/>
      <c r="AR307" s="468"/>
      <c r="AS307" s="447"/>
      <c r="AT307" s="466"/>
      <c r="AU307" s="469"/>
      <c r="AV307" s="447"/>
      <c r="AW307" s="466"/>
      <c r="AX307" s="469"/>
      <c r="AY307" t="str">
        <f t="shared" si="212"/>
        <v/>
      </c>
      <c r="CA307" s="23" t="str">
        <f t="shared" si="213"/>
        <v/>
      </c>
      <c r="CB307" s="23" t="str">
        <f t="shared" si="214"/>
        <v/>
      </c>
      <c r="CC307" s="87"/>
      <c r="CD307" s="87"/>
      <c r="CE307" s="23" t="str">
        <f>IF(AND($D307&gt;0,AQ307="")," * No olvide digitar la variable Inasistente. Digite cero si no tiene.",IF(AQ307&gt;$D307," * La variable Insasistente no puede superar el Total Ambos Sexos.",""))</f>
        <v/>
      </c>
      <c r="CF307" s="23" t="str">
        <f t="shared" si="215"/>
        <v/>
      </c>
      <c r="CG307" s="87"/>
      <c r="CH307" s="23" t="str">
        <f t="shared" si="216"/>
        <v/>
      </c>
      <c r="CI307" s="23" t="str">
        <f t="shared" si="217"/>
        <v/>
      </c>
      <c r="CJ307" s="87"/>
      <c r="CK307" s="23" t="str">
        <f t="shared" si="218"/>
        <v/>
      </c>
      <c r="CL307" s="23" t="str">
        <f t="shared" si="219"/>
        <v/>
      </c>
      <c r="CO307" s="24">
        <f t="shared" si="220"/>
        <v>0</v>
      </c>
      <c r="CP307" s="24">
        <f t="shared" si="221"/>
        <v>0</v>
      </c>
      <c r="CQ307" s="87"/>
      <c r="CR307" s="87"/>
      <c r="CS307" s="24">
        <f t="shared" si="240"/>
        <v>0</v>
      </c>
      <c r="CT307" s="24">
        <f t="shared" si="222"/>
        <v>0</v>
      </c>
      <c r="CU307" s="87"/>
      <c r="CV307" s="24">
        <f t="shared" si="223"/>
        <v>0</v>
      </c>
      <c r="CW307" s="24">
        <f t="shared" si="223"/>
        <v>0</v>
      </c>
      <c r="CX307" s="87"/>
      <c r="CY307" s="24">
        <f t="shared" si="224"/>
        <v>0</v>
      </c>
      <c r="CZ307" s="24">
        <f t="shared" si="224"/>
        <v>0</v>
      </c>
    </row>
    <row r="308" spans="1:104" ht="15" customHeight="1" x14ac:dyDescent="0.25">
      <c r="A308" s="1323"/>
      <c r="B308" s="1315" t="s">
        <v>298</v>
      </c>
      <c r="C308" s="1315"/>
      <c r="D308" s="464">
        <f t="shared" si="209"/>
        <v>0</v>
      </c>
      <c r="E308" s="465">
        <f t="shared" si="238"/>
        <v>0</v>
      </c>
      <c r="F308" s="147">
        <f t="shared" si="239"/>
        <v>0</v>
      </c>
      <c r="G308" s="446"/>
      <c r="H308" s="447"/>
      <c r="I308" s="472"/>
      <c r="J308" s="447"/>
      <c r="K308" s="472"/>
      <c r="L308" s="447"/>
      <c r="M308" s="472"/>
      <c r="N308" s="447"/>
      <c r="O308" s="472"/>
      <c r="P308" s="447"/>
      <c r="Q308" s="472"/>
      <c r="R308" s="447"/>
      <c r="S308" s="472"/>
      <c r="T308" s="447"/>
      <c r="U308" s="472"/>
      <c r="V308" s="447"/>
      <c r="W308" s="468"/>
      <c r="X308" s="469"/>
      <c r="Y308" s="468"/>
      <c r="Z308" s="469"/>
      <c r="AA308" s="468"/>
      <c r="AB308" s="469"/>
      <c r="AC308" s="468"/>
      <c r="AD308" s="469"/>
      <c r="AE308" s="468"/>
      <c r="AF308" s="469"/>
      <c r="AG308" s="468"/>
      <c r="AH308" s="469"/>
      <c r="AI308" s="468"/>
      <c r="AJ308" s="469"/>
      <c r="AK308" s="468"/>
      <c r="AL308" s="469"/>
      <c r="AM308" s="470"/>
      <c r="AN308" s="471"/>
      <c r="AO308" s="446"/>
      <c r="AP308" s="447"/>
      <c r="AQ308" s="472"/>
      <c r="AR308" s="468"/>
      <c r="AS308" s="447"/>
      <c r="AT308" s="466"/>
      <c r="AU308" s="469"/>
      <c r="AV308" s="447"/>
      <c r="AW308" s="466"/>
      <c r="AX308" s="469"/>
      <c r="AY308" t="str">
        <f t="shared" si="212"/>
        <v/>
      </c>
      <c r="CA308" s="23" t="str">
        <f t="shared" si="213"/>
        <v/>
      </c>
      <c r="CB308" s="23" t="str">
        <f t="shared" si="214"/>
        <v/>
      </c>
      <c r="CC308" s="87"/>
      <c r="CD308" s="87"/>
      <c r="CE308" s="87"/>
      <c r="CF308" s="23" t="str">
        <f t="shared" si="215"/>
        <v/>
      </c>
      <c r="CG308" s="87"/>
      <c r="CH308" s="23" t="str">
        <f t="shared" si="216"/>
        <v/>
      </c>
      <c r="CI308" s="23" t="str">
        <f t="shared" si="217"/>
        <v/>
      </c>
      <c r="CJ308" s="87"/>
      <c r="CK308" s="23" t="str">
        <f t="shared" si="218"/>
        <v/>
      </c>
      <c r="CL308" s="23" t="str">
        <f t="shared" si="219"/>
        <v/>
      </c>
      <c r="CO308" s="24">
        <f t="shared" si="220"/>
        <v>0</v>
      </c>
      <c r="CP308" s="24">
        <f t="shared" si="221"/>
        <v>0</v>
      </c>
      <c r="CQ308" s="87"/>
      <c r="CR308" s="87"/>
      <c r="CS308" s="87"/>
      <c r="CT308" s="24">
        <f t="shared" si="222"/>
        <v>0</v>
      </c>
      <c r="CU308" s="87"/>
      <c r="CV308" s="24">
        <f t="shared" si="223"/>
        <v>0</v>
      </c>
      <c r="CW308" s="24">
        <f t="shared" si="223"/>
        <v>0</v>
      </c>
      <c r="CX308" s="87"/>
      <c r="CY308" s="24">
        <f t="shared" si="224"/>
        <v>0</v>
      </c>
      <c r="CZ308" s="24">
        <f t="shared" si="224"/>
        <v>0</v>
      </c>
    </row>
    <row r="309" spans="1:104" x14ac:dyDescent="0.25">
      <c r="A309" s="1323"/>
      <c r="B309" s="1279" t="s">
        <v>299</v>
      </c>
      <c r="C309" s="1281"/>
      <c r="D309" s="464">
        <f t="shared" si="209"/>
        <v>0</v>
      </c>
      <c r="E309" s="465">
        <f t="shared" si="238"/>
        <v>0</v>
      </c>
      <c r="F309" s="147">
        <f t="shared" si="239"/>
        <v>0</v>
      </c>
      <c r="G309" s="446"/>
      <c r="H309" s="447"/>
      <c r="I309" s="472"/>
      <c r="J309" s="447"/>
      <c r="K309" s="472"/>
      <c r="L309" s="447"/>
      <c r="M309" s="472"/>
      <c r="N309" s="447"/>
      <c r="O309" s="472"/>
      <c r="P309" s="447"/>
      <c r="Q309" s="472"/>
      <c r="R309" s="447"/>
      <c r="S309" s="472"/>
      <c r="T309" s="447"/>
      <c r="U309" s="472"/>
      <c r="V309" s="447"/>
      <c r="W309" s="475"/>
      <c r="X309" s="476"/>
      <c r="Y309" s="475"/>
      <c r="Z309" s="476"/>
      <c r="AA309" s="475"/>
      <c r="AB309" s="476"/>
      <c r="AC309" s="475"/>
      <c r="AD309" s="476"/>
      <c r="AE309" s="475"/>
      <c r="AF309" s="476"/>
      <c r="AG309" s="475"/>
      <c r="AH309" s="476"/>
      <c r="AI309" s="475"/>
      <c r="AJ309" s="476"/>
      <c r="AK309" s="475"/>
      <c r="AL309" s="476"/>
      <c r="AM309" s="477"/>
      <c r="AN309" s="478"/>
      <c r="AO309" s="446"/>
      <c r="AP309" s="447"/>
      <c r="AQ309" s="472"/>
      <c r="AR309" s="475"/>
      <c r="AS309" s="447"/>
      <c r="AT309" s="473"/>
      <c r="AU309" s="476"/>
      <c r="AV309" s="469"/>
      <c r="AW309" s="473"/>
      <c r="AX309" s="476"/>
      <c r="AY309" t="str">
        <f t="shared" si="212"/>
        <v/>
      </c>
      <c r="CA309" s="23" t="str">
        <f t="shared" si="213"/>
        <v/>
      </c>
      <c r="CB309" s="23" t="str">
        <f t="shared" si="214"/>
        <v/>
      </c>
      <c r="CC309" s="87"/>
      <c r="CD309" s="87"/>
      <c r="CE309" s="87"/>
      <c r="CF309" s="23" t="str">
        <f t="shared" si="215"/>
        <v/>
      </c>
      <c r="CG309" s="87"/>
      <c r="CH309" s="23" t="str">
        <f t="shared" si="216"/>
        <v/>
      </c>
      <c r="CI309" s="23" t="str">
        <f t="shared" si="217"/>
        <v/>
      </c>
      <c r="CJ309" s="23" t="str">
        <f>IF(AND($D309&gt;0,AV309="")," * No olvide digitar la variable Contrarreferencia al alta. Digite Cero si no tiene.",IF(AV309&gt;$D309," * La variable Contrarreferencia al alta no puede superar el Total Ambos Sexos.",""))</f>
        <v/>
      </c>
      <c r="CK309" s="23" t="str">
        <f t="shared" si="218"/>
        <v/>
      </c>
      <c r="CL309" s="23" t="str">
        <f t="shared" si="219"/>
        <v/>
      </c>
      <c r="CO309" s="24">
        <f t="shared" si="220"/>
        <v>0</v>
      </c>
      <c r="CP309" s="24">
        <f t="shared" si="221"/>
        <v>0</v>
      </c>
      <c r="CQ309" s="87"/>
      <c r="CR309" s="87"/>
      <c r="CS309" s="87"/>
      <c r="CT309" s="24">
        <f t="shared" si="222"/>
        <v>0</v>
      </c>
      <c r="CU309" s="87"/>
      <c r="CV309" s="24">
        <f t="shared" si="223"/>
        <v>0</v>
      </c>
      <c r="CW309" s="24">
        <f t="shared" si="223"/>
        <v>0</v>
      </c>
      <c r="CX309" s="24">
        <f t="shared" si="223"/>
        <v>0</v>
      </c>
      <c r="CY309" s="24">
        <f t="shared" si="224"/>
        <v>0</v>
      </c>
      <c r="CZ309" s="24">
        <f t="shared" si="224"/>
        <v>0</v>
      </c>
    </row>
    <row r="310" spans="1:104" ht="15" customHeight="1" x14ac:dyDescent="0.25">
      <c r="A310" s="1323"/>
      <c r="B310" s="1279" t="s">
        <v>300</v>
      </c>
      <c r="C310" s="1281"/>
      <c r="D310" s="464">
        <f t="shared" si="209"/>
        <v>0</v>
      </c>
      <c r="E310" s="465">
        <f t="shared" si="238"/>
        <v>0</v>
      </c>
      <c r="F310" s="147">
        <f t="shared" si="239"/>
        <v>0</v>
      </c>
      <c r="G310" s="520"/>
      <c r="H310" s="521"/>
      <c r="I310" s="622"/>
      <c r="J310" s="521"/>
      <c r="K310" s="622"/>
      <c r="L310" s="521"/>
      <c r="M310" s="622"/>
      <c r="N310" s="521"/>
      <c r="O310" s="622"/>
      <c r="P310" s="521"/>
      <c r="Q310" s="622"/>
      <c r="R310" s="521"/>
      <c r="S310" s="622"/>
      <c r="T310" s="521"/>
      <c r="U310" s="622"/>
      <c r="V310" s="521"/>
      <c r="W310" s="475"/>
      <c r="X310" s="476"/>
      <c r="Y310" s="475"/>
      <c r="Z310" s="476"/>
      <c r="AA310" s="475"/>
      <c r="AB310" s="476"/>
      <c r="AC310" s="475"/>
      <c r="AD310" s="476"/>
      <c r="AE310" s="475"/>
      <c r="AF310" s="476"/>
      <c r="AG310" s="475"/>
      <c r="AH310" s="476"/>
      <c r="AI310" s="475"/>
      <c r="AJ310" s="476"/>
      <c r="AK310" s="475"/>
      <c r="AL310" s="476"/>
      <c r="AM310" s="477"/>
      <c r="AN310" s="478"/>
      <c r="AO310" s="479"/>
      <c r="AP310" s="480"/>
      <c r="AQ310" s="472"/>
      <c r="AR310" s="475"/>
      <c r="AS310" s="480"/>
      <c r="AT310" s="473"/>
      <c r="AU310" s="476"/>
      <c r="AV310" s="480"/>
      <c r="AW310" s="473"/>
      <c r="AX310" s="476"/>
      <c r="AY310" t="str">
        <f t="shared" si="212"/>
        <v/>
      </c>
      <c r="CA310" s="23" t="str">
        <f t="shared" si="213"/>
        <v/>
      </c>
      <c r="CB310" s="23" t="str">
        <f t="shared" si="214"/>
        <v/>
      </c>
      <c r="CC310" s="87"/>
      <c r="CD310" s="87"/>
      <c r="CE310" s="87"/>
      <c r="CF310" s="23" t="str">
        <f t="shared" si="215"/>
        <v/>
      </c>
      <c r="CG310" s="87"/>
      <c r="CH310" s="23" t="str">
        <f t="shared" si="216"/>
        <v/>
      </c>
      <c r="CI310" s="23" t="str">
        <f t="shared" si="217"/>
        <v/>
      </c>
      <c r="CJ310" s="87"/>
      <c r="CK310" s="23" t="str">
        <f t="shared" si="218"/>
        <v/>
      </c>
      <c r="CL310" s="23" t="str">
        <f t="shared" si="219"/>
        <v/>
      </c>
      <c r="CO310" s="24">
        <f t="shared" si="220"/>
        <v>0</v>
      </c>
      <c r="CP310" s="24">
        <f t="shared" si="221"/>
        <v>0</v>
      </c>
      <c r="CQ310" s="87"/>
      <c r="CR310" s="87"/>
      <c r="CS310" s="87"/>
      <c r="CT310" s="24">
        <f t="shared" si="222"/>
        <v>0</v>
      </c>
      <c r="CU310" s="87"/>
      <c r="CV310" s="24">
        <f t="shared" si="223"/>
        <v>0</v>
      </c>
      <c r="CW310" s="24">
        <f t="shared" si="223"/>
        <v>0</v>
      </c>
      <c r="CX310" s="87"/>
      <c r="CY310" s="24">
        <f t="shared" si="224"/>
        <v>0</v>
      </c>
      <c r="CZ310" s="24">
        <f t="shared" si="224"/>
        <v>0</v>
      </c>
    </row>
    <row r="311" spans="1:104" ht="15" customHeight="1" x14ac:dyDescent="0.25">
      <c r="A311" s="1324"/>
      <c r="B311" s="1316" t="s">
        <v>301</v>
      </c>
      <c r="C311" s="1316"/>
      <c r="D311" s="396">
        <f t="shared" si="209"/>
        <v>0</v>
      </c>
      <c r="E311" s="109">
        <f t="shared" si="238"/>
        <v>0</v>
      </c>
      <c r="F311" s="78">
        <f t="shared" si="239"/>
        <v>0</v>
      </c>
      <c r="G311" s="498"/>
      <c r="H311" s="499"/>
      <c r="I311" s="522"/>
      <c r="J311" s="499"/>
      <c r="K311" s="522"/>
      <c r="L311" s="499"/>
      <c r="M311" s="522"/>
      <c r="N311" s="499"/>
      <c r="O311" s="522"/>
      <c r="P311" s="499"/>
      <c r="Q311" s="522"/>
      <c r="R311" s="499"/>
      <c r="S311" s="522"/>
      <c r="T311" s="499"/>
      <c r="U311" s="522"/>
      <c r="V311" s="499"/>
      <c r="W311" s="453"/>
      <c r="X311" s="454"/>
      <c r="Y311" s="453"/>
      <c r="Z311" s="454"/>
      <c r="AA311" s="453"/>
      <c r="AB311" s="454"/>
      <c r="AC311" s="453"/>
      <c r="AD311" s="454"/>
      <c r="AE311" s="453"/>
      <c r="AF311" s="454"/>
      <c r="AG311" s="453"/>
      <c r="AH311" s="454"/>
      <c r="AI311" s="453"/>
      <c r="AJ311" s="454"/>
      <c r="AK311" s="453"/>
      <c r="AL311" s="454"/>
      <c r="AM311" s="455"/>
      <c r="AN311" s="456"/>
      <c r="AO311" s="482"/>
      <c r="AP311" s="457"/>
      <c r="AQ311" s="472"/>
      <c r="AR311" s="453"/>
      <c r="AS311" s="457"/>
      <c r="AT311" s="451"/>
      <c r="AU311" s="454"/>
      <c r="AV311" s="457"/>
      <c r="AW311" s="451"/>
      <c r="AX311" s="454"/>
      <c r="AY311" t="str">
        <f t="shared" si="212"/>
        <v/>
      </c>
      <c r="CA311" s="23" t="str">
        <f t="shared" si="213"/>
        <v/>
      </c>
      <c r="CB311" s="23" t="str">
        <f t="shared" si="214"/>
        <v/>
      </c>
      <c r="CC311" s="87"/>
      <c r="CD311" s="87"/>
      <c r="CE311" s="87"/>
      <c r="CF311" s="23" t="str">
        <f t="shared" si="215"/>
        <v/>
      </c>
      <c r="CG311" s="87"/>
      <c r="CH311" s="23" t="str">
        <f t="shared" si="216"/>
        <v/>
      </c>
      <c r="CI311" s="23" t="str">
        <f t="shared" si="217"/>
        <v/>
      </c>
      <c r="CJ311" s="87"/>
      <c r="CK311" s="23" t="str">
        <f t="shared" si="218"/>
        <v/>
      </c>
      <c r="CL311" s="23" t="str">
        <f t="shared" si="219"/>
        <v/>
      </c>
      <c r="CO311" s="24">
        <f t="shared" si="220"/>
        <v>0</v>
      </c>
      <c r="CP311" s="24">
        <f t="shared" si="221"/>
        <v>0</v>
      </c>
      <c r="CQ311" s="87"/>
      <c r="CR311" s="87"/>
      <c r="CS311" s="87"/>
      <c r="CT311" s="24">
        <f t="shared" si="222"/>
        <v>0</v>
      </c>
      <c r="CU311" s="87"/>
      <c r="CV311" s="24">
        <f t="shared" si="223"/>
        <v>0</v>
      </c>
      <c r="CW311" s="24">
        <f t="shared" si="223"/>
        <v>0</v>
      </c>
      <c r="CX311" s="87"/>
      <c r="CY311" s="24">
        <f t="shared" si="224"/>
        <v>0</v>
      </c>
      <c r="CZ311" s="24">
        <f t="shared" si="224"/>
        <v>0</v>
      </c>
    </row>
    <row r="312" spans="1:104" x14ac:dyDescent="0.25">
      <c r="A312" s="1322" t="s">
        <v>109</v>
      </c>
      <c r="B312" s="1325" t="s">
        <v>296</v>
      </c>
      <c r="C312" s="1325"/>
      <c r="D312" s="501">
        <f t="shared" si="209"/>
        <v>8</v>
      </c>
      <c r="E312" s="139">
        <f>SUM(G312++I312+K312+M312+O312+Q312+S312+U312+W312+Y312+AA312+AC312+AE312+AG312+AI312+AK312)</f>
        <v>2</v>
      </c>
      <c r="F312" s="661">
        <f>SUM(H312++J312+L312+N312+P312+R312+T312+V312+X312+Z312+AB312+AD312+AF312+AH312+AJ312+AL312)</f>
        <v>6</v>
      </c>
      <c r="G312" s="462">
        <v>0</v>
      </c>
      <c r="H312" s="460">
        <v>0</v>
      </c>
      <c r="I312" s="461">
        <v>0</v>
      </c>
      <c r="J312" s="460">
        <v>0</v>
      </c>
      <c r="K312" s="461">
        <v>0</v>
      </c>
      <c r="L312" s="460">
        <v>0</v>
      </c>
      <c r="M312" s="461">
        <v>0</v>
      </c>
      <c r="N312" s="460">
        <v>0</v>
      </c>
      <c r="O312" s="461">
        <v>0</v>
      </c>
      <c r="P312" s="460">
        <v>0</v>
      </c>
      <c r="Q312" s="461">
        <v>0</v>
      </c>
      <c r="R312" s="460">
        <v>0</v>
      </c>
      <c r="S312" s="461">
        <v>0</v>
      </c>
      <c r="T312" s="463">
        <v>0</v>
      </c>
      <c r="U312" s="461">
        <v>1</v>
      </c>
      <c r="V312" s="463">
        <v>0</v>
      </c>
      <c r="W312" s="461">
        <v>1</v>
      </c>
      <c r="X312" s="463">
        <v>1</v>
      </c>
      <c r="Y312" s="461">
        <v>0</v>
      </c>
      <c r="Z312" s="463">
        <v>0</v>
      </c>
      <c r="AA312" s="461">
        <v>0</v>
      </c>
      <c r="AB312" s="463">
        <v>2</v>
      </c>
      <c r="AC312" s="461">
        <v>0</v>
      </c>
      <c r="AD312" s="463">
        <v>0</v>
      </c>
      <c r="AE312" s="461">
        <v>0</v>
      </c>
      <c r="AF312" s="463">
        <v>0</v>
      </c>
      <c r="AG312" s="461">
        <v>0</v>
      </c>
      <c r="AH312" s="463">
        <v>1</v>
      </c>
      <c r="AI312" s="461">
        <v>0</v>
      </c>
      <c r="AJ312" s="463">
        <v>1</v>
      </c>
      <c r="AK312" s="461">
        <v>0</v>
      </c>
      <c r="AL312" s="463">
        <v>1</v>
      </c>
      <c r="AM312" s="458">
        <v>0</v>
      </c>
      <c r="AN312" s="459">
        <v>0</v>
      </c>
      <c r="AO312" s="462">
        <v>8</v>
      </c>
      <c r="AP312" s="460">
        <v>8</v>
      </c>
      <c r="AQ312" s="646">
        <v>1</v>
      </c>
      <c r="AR312" s="461">
        <v>0</v>
      </c>
      <c r="AS312" s="447"/>
      <c r="AT312" s="462">
        <v>0</v>
      </c>
      <c r="AU312" s="463">
        <v>0</v>
      </c>
      <c r="AV312" s="447"/>
      <c r="AW312" s="462">
        <v>0</v>
      </c>
      <c r="AX312" s="463">
        <v>0</v>
      </c>
      <c r="AY312" t="str">
        <f t="shared" si="212"/>
        <v/>
      </c>
      <c r="CA312" s="23" t="str">
        <f t="shared" si="213"/>
        <v/>
      </c>
      <c r="CB312" s="23" t="str">
        <f t="shared" si="214"/>
        <v/>
      </c>
      <c r="CC312" s="23" t="str">
        <f>IF(AND($D312&gt;0,AO312="")," * No olvide digitar la variable Consultas Pertinentes: Según Procolo de Referencia. Digite cero si no tiene.",IF(AO312&gt;$D312," * La variable Consultas Pertinentes: Según Procolo de Referencia no puede superar el Total Ambos Sexos.",""))</f>
        <v/>
      </c>
      <c r="CD312" s="23" t="str">
        <f>IF(AND($D312&gt;0,AP312="")," * No olvide digitar la variable Consultas Pertinentes: Según condición clínica. Digite cero si no tiene.",IF(AP312&gt;$D312," * La variable Consultas Pertinentes: Según condición clínica no puede superar el Total Ambos Sexos.",""))</f>
        <v/>
      </c>
      <c r="CE312" s="23" t="str">
        <f>IF(AND($D312&gt;0,AQ312="")," * No olvide digitar la variable Inasistente. Digite cero si no tiene.",IF(AQ312&gt;$D312," * La variable Insasistente no puede superar el Total Ambos Sexos.",""))</f>
        <v/>
      </c>
      <c r="CF312" s="23" t="str">
        <f t="shared" si="215"/>
        <v/>
      </c>
      <c r="CG312" s="87"/>
      <c r="CH312" s="23" t="str">
        <f t="shared" si="216"/>
        <v/>
      </c>
      <c r="CI312" s="23" t="str">
        <f t="shared" si="217"/>
        <v/>
      </c>
      <c r="CJ312" s="87"/>
      <c r="CK312" s="23" t="str">
        <f t="shared" si="218"/>
        <v/>
      </c>
      <c r="CL312" s="23" t="str">
        <f t="shared" si="219"/>
        <v/>
      </c>
      <c r="CO312" s="24">
        <f t="shared" si="220"/>
        <v>0</v>
      </c>
      <c r="CP312" s="24">
        <f t="shared" si="221"/>
        <v>0</v>
      </c>
      <c r="CQ312" s="24">
        <f>IF(AND($D312&gt;0,AO312=""),1,IF(AO312&gt;$D312,1,0))</f>
        <v>0</v>
      </c>
      <c r="CR312" s="24">
        <f t="shared" ref="CR312:CS313" si="241">IF(AND($D312&gt;0,AP312=""),1,IF(AP312&gt;$D312,1,0))</f>
        <v>0</v>
      </c>
      <c r="CS312" s="24">
        <f t="shared" si="241"/>
        <v>0</v>
      </c>
      <c r="CT312" s="24">
        <f t="shared" si="222"/>
        <v>0</v>
      </c>
      <c r="CU312" s="87"/>
      <c r="CV312" s="24">
        <f t="shared" si="223"/>
        <v>0</v>
      </c>
      <c r="CW312" s="24">
        <f t="shared" si="223"/>
        <v>0</v>
      </c>
      <c r="CX312" s="87"/>
      <c r="CY312" s="24">
        <f t="shared" si="224"/>
        <v>0</v>
      </c>
      <c r="CZ312" s="24">
        <f t="shared" si="224"/>
        <v>0</v>
      </c>
    </row>
    <row r="313" spans="1:104" ht="15" customHeight="1" x14ac:dyDescent="0.25">
      <c r="A313" s="1323"/>
      <c r="B313" s="1315" t="s">
        <v>297</v>
      </c>
      <c r="C313" s="1315"/>
      <c r="D313" s="464">
        <f t="shared" si="209"/>
        <v>20</v>
      </c>
      <c r="E313" s="465">
        <f t="shared" ref="E313:E323" si="242">SUM(G313++I313+K313+M313+O313+Q313+S313+U313+W313+Y313+AA313+AC313+AE313+AG313+AI313+AK313)</f>
        <v>5</v>
      </c>
      <c r="F313" s="147">
        <f t="shared" ref="F313:F329" si="243">SUM(H313++J313+L313+N313+P313+R313+T313+V313+X313+Z313+AB313+AD313+AF313+AH313+AJ313+AL313)</f>
        <v>15</v>
      </c>
      <c r="G313" s="466">
        <v>0</v>
      </c>
      <c r="H313" s="467">
        <v>0</v>
      </c>
      <c r="I313" s="468">
        <v>0</v>
      </c>
      <c r="J313" s="467">
        <v>0</v>
      </c>
      <c r="K313" s="468">
        <v>0</v>
      </c>
      <c r="L313" s="467">
        <v>1</v>
      </c>
      <c r="M313" s="468">
        <v>0</v>
      </c>
      <c r="N313" s="467">
        <v>0</v>
      </c>
      <c r="O313" s="468">
        <v>0</v>
      </c>
      <c r="P313" s="467">
        <v>0</v>
      </c>
      <c r="Q313" s="468">
        <v>0</v>
      </c>
      <c r="R313" s="467">
        <v>0</v>
      </c>
      <c r="S313" s="468">
        <v>0</v>
      </c>
      <c r="T313" s="469">
        <v>0</v>
      </c>
      <c r="U313" s="468">
        <v>0</v>
      </c>
      <c r="V313" s="469">
        <v>0</v>
      </c>
      <c r="W313" s="468">
        <v>0</v>
      </c>
      <c r="X313" s="469">
        <v>0</v>
      </c>
      <c r="Y313" s="468">
        <v>1</v>
      </c>
      <c r="Z313" s="469">
        <v>0</v>
      </c>
      <c r="AA313" s="468">
        <v>0</v>
      </c>
      <c r="AB313" s="469">
        <v>0</v>
      </c>
      <c r="AC313" s="468">
        <v>0</v>
      </c>
      <c r="AD313" s="469">
        <v>0</v>
      </c>
      <c r="AE313" s="468">
        <v>1</v>
      </c>
      <c r="AF313" s="469">
        <v>4</v>
      </c>
      <c r="AG313" s="468">
        <v>0</v>
      </c>
      <c r="AH313" s="469">
        <v>2</v>
      </c>
      <c r="AI313" s="468">
        <v>2</v>
      </c>
      <c r="AJ313" s="469">
        <v>4</v>
      </c>
      <c r="AK313" s="468">
        <v>1</v>
      </c>
      <c r="AL313" s="469">
        <v>4</v>
      </c>
      <c r="AM313" s="470">
        <v>0</v>
      </c>
      <c r="AN313" s="471">
        <v>0</v>
      </c>
      <c r="AO313" s="446"/>
      <c r="AP313" s="447"/>
      <c r="AQ313" s="461">
        <v>4</v>
      </c>
      <c r="AR313" s="468">
        <v>0</v>
      </c>
      <c r="AS313" s="447"/>
      <c r="AT313" s="466">
        <v>0</v>
      </c>
      <c r="AU313" s="469">
        <v>1</v>
      </c>
      <c r="AV313" s="447"/>
      <c r="AW313" s="466">
        <v>0</v>
      </c>
      <c r="AX313" s="469">
        <v>0</v>
      </c>
      <c r="AY313" t="str">
        <f t="shared" si="212"/>
        <v/>
      </c>
      <c r="CA313" s="23" t="str">
        <f t="shared" si="213"/>
        <v/>
      </c>
      <c r="CB313" s="23" t="str">
        <f t="shared" si="214"/>
        <v/>
      </c>
      <c r="CC313" s="87"/>
      <c r="CD313" s="87"/>
      <c r="CE313" s="23" t="str">
        <f>IF(AND($D313&gt;0,AQ313="")," * No olvide digitar la variable Inasistente. Digite cero si no tiene.",IF(AQ313&gt;$D313," * La variable Insasistente no puede superar el Total Ambos Sexos.",""))</f>
        <v/>
      </c>
      <c r="CF313" s="23" t="str">
        <f t="shared" si="215"/>
        <v/>
      </c>
      <c r="CG313" s="87"/>
      <c r="CH313" s="23" t="str">
        <f t="shared" si="216"/>
        <v/>
      </c>
      <c r="CI313" s="23" t="str">
        <f t="shared" si="217"/>
        <v/>
      </c>
      <c r="CJ313" s="87"/>
      <c r="CK313" s="23" t="str">
        <f t="shared" si="218"/>
        <v/>
      </c>
      <c r="CL313" s="23" t="str">
        <f t="shared" si="219"/>
        <v/>
      </c>
      <c r="CO313" s="24">
        <f t="shared" si="220"/>
        <v>0</v>
      </c>
      <c r="CP313" s="24">
        <f t="shared" si="221"/>
        <v>0</v>
      </c>
      <c r="CQ313" s="87"/>
      <c r="CR313" s="87"/>
      <c r="CS313" s="24">
        <f t="shared" si="241"/>
        <v>0</v>
      </c>
      <c r="CT313" s="24">
        <f t="shared" si="222"/>
        <v>0</v>
      </c>
      <c r="CU313" s="87"/>
      <c r="CV313" s="24">
        <f t="shared" si="223"/>
        <v>0</v>
      </c>
      <c r="CW313" s="24">
        <f t="shared" si="223"/>
        <v>0</v>
      </c>
      <c r="CX313" s="87"/>
      <c r="CY313" s="24">
        <f t="shared" si="224"/>
        <v>0</v>
      </c>
      <c r="CZ313" s="24">
        <f t="shared" si="224"/>
        <v>0</v>
      </c>
    </row>
    <row r="314" spans="1:104" ht="15" customHeight="1" x14ac:dyDescent="0.25">
      <c r="A314" s="1323"/>
      <c r="B314" s="1315" t="s">
        <v>298</v>
      </c>
      <c r="C314" s="1315"/>
      <c r="D314" s="464">
        <f t="shared" si="209"/>
        <v>8</v>
      </c>
      <c r="E314" s="465">
        <f t="shared" si="242"/>
        <v>2</v>
      </c>
      <c r="F314" s="486">
        <f t="shared" si="243"/>
        <v>6</v>
      </c>
      <c r="G314" s="468">
        <v>0</v>
      </c>
      <c r="H314" s="467">
        <v>0</v>
      </c>
      <c r="I314" s="468">
        <v>0</v>
      </c>
      <c r="J314" s="467">
        <v>0</v>
      </c>
      <c r="K314" s="468">
        <v>0</v>
      </c>
      <c r="L314" s="467">
        <v>0</v>
      </c>
      <c r="M314" s="468">
        <v>0</v>
      </c>
      <c r="N314" s="467">
        <v>0</v>
      </c>
      <c r="O314" s="468">
        <v>0</v>
      </c>
      <c r="P314" s="467">
        <v>0</v>
      </c>
      <c r="Q314" s="468">
        <v>0</v>
      </c>
      <c r="R314" s="467">
        <v>0</v>
      </c>
      <c r="S314" s="468">
        <v>0</v>
      </c>
      <c r="T314" s="469">
        <v>0</v>
      </c>
      <c r="U314" s="468">
        <v>1</v>
      </c>
      <c r="V314" s="469">
        <v>0</v>
      </c>
      <c r="W314" s="468">
        <v>1</v>
      </c>
      <c r="X314" s="469">
        <v>1</v>
      </c>
      <c r="Y314" s="468">
        <v>0</v>
      </c>
      <c r="Z314" s="469">
        <v>0</v>
      </c>
      <c r="AA314" s="468">
        <v>0</v>
      </c>
      <c r="AB314" s="469">
        <v>2</v>
      </c>
      <c r="AC314" s="468">
        <v>0</v>
      </c>
      <c r="AD314" s="469">
        <v>0</v>
      </c>
      <c r="AE314" s="468">
        <v>0</v>
      </c>
      <c r="AF314" s="469">
        <v>0</v>
      </c>
      <c r="AG314" s="468">
        <v>0</v>
      </c>
      <c r="AH314" s="469">
        <v>1</v>
      </c>
      <c r="AI314" s="468">
        <v>0</v>
      </c>
      <c r="AJ314" s="469">
        <v>1</v>
      </c>
      <c r="AK314" s="468">
        <v>0</v>
      </c>
      <c r="AL314" s="469">
        <v>1</v>
      </c>
      <c r="AM314" s="470">
        <v>0</v>
      </c>
      <c r="AN314" s="471">
        <v>0</v>
      </c>
      <c r="AO314" s="446"/>
      <c r="AP314" s="447"/>
      <c r="AQ314" s="472"/>
      <c r="AR314" s="468">
        <v>0</v>
      </c>
      <c r="AS314" s="447"/>
      <c r="AT314" s="466">
        <v>0</v>
      </c>
      <c r="AU314" s="469">
        <v>0</v>
      </c>
      <c r="AV314" s="447"/>
      <c r="AW314" s="466">
        <v>0</v>
      </c>
      <c r="AX314" s="469">
        <v>0</v>
      </c>
      <c r="AY314" t="str">
        <f t="shared" si="212"/>
        <v/>
      </c>
      <c r="CA314" s="23" t="str">
        <f t="shared" si="213"/>
        <v/>
      </c>
      <c r="CB314" s="23" t="str">
        <f t="shared" si="214"/>
        <v/>
      </c>
      <c r="CC314" s="87"/>
      <c r="CD314" s="87"/>
      <c r="CE314" s="87"/>
      <c r="CF314" s="23" t="str">
        <f t="shared" si="215"/>
        <v/>
      </c>
      <c r="CG314" s="87"/>
      <c r="CH314" s="23" t="str">
        <f t="shared" si="216"/>
        <v/>
      </c>
      <c r="CI314" s="23" t="str">
        <f t="shared" si="217"/>
        <v/>
      </c>
      <c r="CJ314" s="87"/>
      <c r="CK314" s="23" t="str">
        <f t="shared" si="218"/>
        <v/>
      </c>
      <c r="CL314" s="23" t="str">
        <f t="shared" si="219"/>
        <v/>
      </c>
      <c r="CO314" s="24">
        <f t="shared" si="220"/>
        <v>0</v>
      </c>
      <c r="CP314" s="24">
        <f t="shared" si="221"/>
        <v>0</v>
      </c>
      <c r="CQ314" s="87"/>
      <c r="CR314" s="87"/>
      <c r="CS314" s="87"/>
      <c r="CT314" s="24">
        <f t="shared" si="222"/>
        <v>0</v>
      </c>
      <c r="CU314" s="87"/>
      <c r="CV314" s="24">
        <f t="shared" si="223"/>
        <v>0</v>
      </c>
      <c r="CW314" s="24">
        <f t="shared" si="223"/>
        <v>0</v>
      </c>
      <c r="CX314" s="87"/>
      <c r="CY314" s="24">
        <f t="shared" si="224"/>
        <v>0</v>
      </c>
      <c r="CZ314" s="24">
        <f t="shared" si="224"/>
        <v>0</v>
      </c>
    </row>
    <row r="315" spans="1:104" ht="15" customHeight="1" x14ac:dyDescent="0.25">
      <c r="A315" s="1323"/>
      <c r="B315" s="1279" t="s">
        <v>299</v>
      </c>
      <c r="C315" s="1281"/>
      <c r="D315" s="464">
        <f t="shared" ref="D315:D329" si="244">SUM(E315+F315)</f>
        <v>16</v>
      </c>
      <c r="E315" s="465">
        <f t="shared" si="242"/>
        <v>4</v>
      </c>
      <c r="F315" s="486">
        <f t="shared" si="243"/>
        <v>12</v>
      </c>
      <c r="G315" s="475">
        <v>0</v>
      </c>
      <c r="H315" s="474">
        <v>0</v>
      </c>
      <c r="I315" s="475">
        <v>0</v>
      </c>
      <c r="J315" s="474">
        <v>0</v>
      </c>
      <c r="K315" s="475">
        <v>0</v>
      </c>
      <c r="L315" s="474">
        <v>0</v>
      </c>
      <c r="M315" s="475">
        <v>0</v>
      </c>
      <c r="N315" s="474">
        <v>0</v>
      </c>
      <c r="O315" s="475">
        <v>0</v>
      </c>
      <c r="P315" s="474">
        <v>0</v>
      </c>
      <c r="Q315" s="475">
        <v>0</v>
      </c>
      <c r="R315" s="474">
        <v>0</v>
      </c>
      <c r="S315" s="475">
        <v>0</v>
      </c>
      <c r="T315" s="476">
        <v>0</v>
      </c>
      <c r="U315" s="475">
        <v>1</v>
      </c>
      <c r="V315" s="476">
        <v>0</v>
      </c>
      <c r="W315" s="475">
        <v>1</v>
      </c>
      <c r="X315" s="476">
        <v>1</v>
      </c>
      <c r="Y315" s="475">
        <v>1</v>
      </c>
      <c r="Z315" s="476">
        <v>0</v>
      </c>
      <c r="AA315" s="475">
        <v>0</v>
      </c>
      <c r="AB315" s="476">
        <v>2</v>
      </c>
      <c r="AC315" s="475">
        <v>0</v>
      </c>
      <c r="AD315" s="476">
        <v>0</v>
      </c>
      <c r="AE315" s="475">
        <v>0</v>
      </c>
      <c r="AF315" s="476">
        <v>2</v>
      </c>
      <c r="AG315" s="475">
        <v>0</v>
      </c>
      <c r="AH315" s="476">
        <v>2</v>
      </c>
      <c r="AI315" s="475">
        <v>1</v>
      </c>
      <c r="AJ315" s="476">
        <v>4</v>
      </c>
      <c r="AK315" s="475">
        <v>0</v>
      </c>
      <c r="AL315" s="476">
        <v>1</v>
      </c>
      <c r="AM315" s="477">
        <v>0</v>
      </c>
      <c r="AN315" s="478">
        <v>0</v>
      </c>
      <c r="AO315" s="446"/>
      <c r="AP315" s="447"/>
      <c r="AQ315" s="472"/>
      <c r="AR315" s="475">
        <v>0</v>
      </c>
      <c r="AS315" s="447"/>
      <c r="AT315" s="473">
        <v>0</v>
      </c>
      <c r="AU315" s="476">
        <v>0</v>
      </c>
      <c r="AV315" s="469">
        <v>0</v>
      </c>
      <c r="AW315" s="473">
        <v>0</v>
      </c>
      <c r="AX315" s="476">
        <v>0</v>
      </c>
      <c r="AY315" t="str">
        <f t="shared" ref="AY315:AY328" si="245">CA315&amp;CB315&amp;CC315&amp;CD315&amp;CE315&amp;CF315&amp;CG315&amp;CH315&amp;CI315&amp;CJ315&amp;CK315&amp;CL315</f>
        <v/>
      </c>
      <c r="CA315" s="23" t="str">
        <f t="shared" ref="CA315:CA329" si="246">IF(AND($F315&gt;0,AM315="")," * No olvide digitar la variable Gestante. Digite cero si no tiene.",IF(AM315&gt;$F315," * La variable Gestante no puede superar el Total Mujeres.",""))</f>
        <v/>
      </c>
      <c r="CB315" s="23" t="str">
        <f t="shared" ref="CB315:CB329" si="247">IF(AND(AG315+AH315&gt;0,AN315="")," * No olvide digitar la variable 60 años (incluido en grupos de 60-64 años). Digite Cero si no tiene.",IF(AN315&gt;AG315+AH315," * La variable 60 años (incluido en grupos de 60-64 años) no puede superar la suma del Grupo 60-64 años.",""))</f>
        <v/>
      </c>
      <c r="CC315" s="87"/>
      <c r="CD315" s="87"/>
      <c r="CE315" s="87"/>
      <c r="CF315" s="23" t="str">
        <f t="shared" ref="CF315:CF329" si="248">IF(AND($D315&gt;0,AR315="")," * No olvide digitar la variable Compra de Servicio. Digite Cero si no tiene.",IF(AR315&gt;$D315," * La variable Compra de Servicio no puede superar el Total Ambos Sexos.",""))</f>
        <v/>
      </c>
      <c r="CG315" s="87"/>
      <c r="CH315" s="23" t="str">
        <f t="shared" ref="CH315:CH329" si="249">IF(AND($D315&gt;0,AT315="")," * No olvide digitar la variable Usuarios con Dicapacidad. Digite Cero si no tiene.",IF(AT315&gt;$D315," * La variable Usuarios con Dicapacidad no puede superar el Total Ambos Sexos.",""))</f>
        <v/>
      </c>
      <c r="CI315" s="23" t="str">
        <f t="shared" ref="CI315:CI329" si="250">IF(AND($D315&gt;0,AU315="")," * No olvide digitar la variable Usuarios Oncológicos. Digite Cero si no tiene.",IF(AU315&gt;$D315," * La variable Usuarios Oncológicos no puede superar el Total Ambos Sexos.",""))</f>
        <v/>
      </c>
      <c r="CJ315" s="23" t="str">
        <f>IF(AND($D315&gt;0,AV315="")," * No olvide digitar la variable Contrarreferencia al alta. Digite Cero si no tiene.",IF(AV315&gt;$D315," * La variable Contrarreferencia al alta no puede superar el Total Ambos Sexos.",""))</f>
        <v/>
      </c>
      <c r="CK315" s="23" t="str">
        <f t="shared" ref="CK315:CK329" si="251">IF(AND($D315&gt;0,AW315="")," * No olvide digitar la variable Migrantes. Digite Cero si no tiene.",IF(AW315&gt;$D315," * La variable Migrantes no puede superar el Total Ambos Sexos.",""))</f>
        <v/>
      </c>
      <c r="CL315" s="23" t="str">
        <f t="shared" ref="CL315:CL329" si="252">IF(AND($D315&gt;0,AX315=""),"  * No olvide digitar la variable Pueblo Originario. Digite Cero si no tiene.",IF(AX315&gt;$D315," * La variable Pueblo Originario no puede superar el Total Ambos Sexos.",""))</f>
        <v/>
      </c>
      <c r="CO315" s="24">
        <f t="shared" ref="CO315:CO329" si="253">IF(AND($F315&gt;0,AM315=""),1,IF(AM315&gt;$F315,1,0))</f>
        <v>0</v>
      </c>
      <c r="CP315" s="24">
        <f t="shared" ref="CP315:CP329" si="254">IF(AND(AG315+AH315&gt;0,AN315=""),1,IF(AN315&gt;AG315+AH315,1,0))</f>
        <v>0</v>
      </c>
      <c r="CQ315" s="87"/>
      <c r="CR315" s="87"/>
      <c r="CS315" s="87"/>
      <c r="CT315" s="24">
        <f t="shared" ref="CT315:CT329" si="255">IF(AND($D315&gt;0,AR315=""),1,IF(AR315&gt;$D315,1,0))</f>
        <v>0</v>
      </c>
      <c r="CU315" s="87"/>
      <c r="CV315" s="24">
        <f t="shared" ref="CV315:CW329" si="256">IF(AND($D315&gt;0,AT315=""),1,IF(AT315&gt;$D315,1,0))</f>
        <v>0</v>
      </c>
      <c r="CW315" s="24">
        <f t="shared" si="256"/>
        <v>0</v>
      </c>
      <c r="CX315" s="24">
        <f>IF(AND($D315&gt;0,AV315=""),1,IF(AV315&gt;$D315,1,0))</f>
        <v>0</v>
      </c>
      <c r="CY315" s="24">
        <f t="shared" ref="CY315:CZ329" si="257">IF(AND($D315&gt;0,AW315=""),1,IF(AW315&gt;$D315,1,0))</f>
        <v>0</v>
      </c>
      <c r="CZ315" s="24">
        <f t="shared" si="257"/>
        <v>0</v>
      </c>
    </row>
    <row r="316" spans="1:104" ht="15" customHeight="1" x14ac:dyDescent="0.25">
      <c r="A316" s="1323"/>
      <c r="B316" s="1279" t="s">
        <v>300</v>
      </c>
      <c r="C316" s="1281"/>
      <c r="D316" s="464">
        <f t="shared" si="244"/>
        <v>17</v>
      </c>
      <c r="E316" s="465">
        <f t="shared" si="242"/>
        <v>4</v>
      </c>
      <c r="F316" s="486">
        <f t="shared" si="243"/>
        <v>13</v>
      </c>
      <c r="G316" s="475">
        <v>0</v>
      </c>
      <c r="H316" s="474">
        <v>0</v>
      </c>
      <c r="I316" s="475">
        <v>0</v>
      </c>
      <c r="J316" s="474">
        <v>0</v>
      </c>
      <c r="K316" s="475">
        <v>0</v>
      </c>
      <c r="L316" s="474">
        <v>1</v>
      </c>
      <c r="M316" s="475">
        <v>0</v>
      </c>
      <c r="N316" s="474">
        <v>0</v>
      </c>
      <c r="O316" s="475">
        <v>0</v>
      </c>
      <c r="P316" s="474">
        <v>0</v>
      </c>
      <c r="Q316" s="475">
        <v>0</v>
      </c>
      <c r="R316" s="474">
        <v>0</v>
      </c>
      <c r="S316" s="475">
        <v>0</v>
      </c>
      <c r="T316" s="476">
        <v>0</v>
      </c>
      <c r="U316" s="475">
        <v>0</v>
      </c>
      <c r="V316" s="476">
        <v>0</v>
      </c>
      <c r="W316" s="475">
        <v>0</v>
      </c>
      <c r="X316" s="476">
        <v>0</v>
      </c>
      <c r="Y316" s="475">
        <v>0</v>
      </c>
      <c r="Z316" s="476">
        <v>0</v>
      </c>
      <c r="AA316" s="475">
        <v>0</v>
      </c>
      <c r="AB316" s="476">
        <v>0</v>
      </c>
      <c r="AC316" s="475">
        <v>0</v>
      </c>
      <c r="AD316" s="476">
        <v>0</v>
      </c>
      <c r="AE316" s="475">
        <v>2</v>
      </c>
      <c r="AF316" s="476">
        <v>4</v>
      </c>
      <c r="AG316" s="475">
        <v>0</v>
      </c>
      <c r="AH316" s="476">
        <v>2</v>
      </c>
      <c r="AI316" s="475">
        <v>1</v>
      </c>
      <c r="AJ316" s="476">
        <v>2</v>
      </c>
      <c r="AK316" s="475">
        <v>1</v>
      </c>
      <c r="AL316" s="476">
        <v>4</v>
      </c>
      <c r="AM316" s="477">
        <v>0</v>
      </c>
      <c r="AN316" s="478">
        <v>0</v>
      </c>
      <c r="AO316" s="479"/>
      <c r="AP316" s="480"/>
      <c r="AQ316" s="481"/>
      <c r="AR316" s="475">
        <v>0</v>
      </c>
      <c r="AS316" s="480"/>
      <c r="AT316" s="473">
        <v>0</v>
      </c>
      <c r="AU316" s="476">
        <v>1</v>
      </c>
      <c r="AV316" s="480"/>
      <c r="AW316" s="473">
        <v>0</v>
      </c>
      <c r="AX316" s="476">
        <v>0</v>
      </c>
      <c r="AY316" t="str">
        <f t="shared" si="245"/>
        <v/>
      </c>
      <c r="CA316" s="23" t="str">
        <f t="shared" si="246"/>
        <v/>
      </c>
      <c r="CB316" s="23" t="str">
        <f t="shared" si="247"/>
        <v/>
      </c>
      <c r="CC316" s="87"/>
      <c r="CD316" s="87"/>
      <c r="CE316" s="87"/>
      <c r="CF316" s="23" t="str">
        <f t="shared" si="248"/>
        <v/>
      </c>
      <c r="CG316" s="87"/>
      <c r="CH316" s="23" t="str">
        <f t="shared" si="249"/>
        <v/>
      </c>
      <c r="CI316" s="23" t="str">
        <f t="shared" si="250"/>
        <v/>
      </c>
      <c r="CJ316" s="87"/>
      <c r="CK316" s="23" t="str">
        <f t="shared" si="251"/>
        <v/>
      </c>
      <c r="CL316" s="23" t="str">
        <f t="shared" si="252"/>
        <v/>
      </c>
      <c r="CO316" s="24">
        <f t="shared" si="253"/>
        <v>0</v>
      </c>
      <c r="CP316" s="24">
        <f t="shared" si="254"/>
        <v>0</v>
      </c>
      <c r="CQ316" s="87"/>
      <c r="CR316" s="87"/>
      <c r="CS316" s="87"/>
      <c r="CT316" s="24">
        <f t="shared" si="255"/>
        <v>0</v>
      </c>
      <c r="CU316" s="87"/>
      <c r="CV316" s="24">
        <f t="shared" si="256"/>
        <v>0</v>
      </c>
      <c r="CW316" s="24">
        <f t="shared" si="256"/>
        <v>0</v>
      </c>
      <c r="CX316" s="87"/>
      <c r="CY316" s="24">
        <f t="shared" si="257"/>
        <v>0</v>
      </c>
      <c r="CZ316" s="24">
        <f t="shared" si="257"/>
        <v>0</v>
      </c>
    </row>
    <row r="317" spans="1:104" ht="15" customHeight="1" x14ac:dyDescent="0.25">
      <c r="A317" s="1324"/>
      <c r="B317" s="1316" t="s">
        <v>301</v>
      </c>
      <c r="C317" s="1316"/>
      <c r="D317" s="396">
        <f t="shared" si="244"/>
        <v>0</v>
      </c>
      <c r="E317" s="109">
        <f t="shared" si="242"/>
        <v>0</v>
      </c>
      <c r="F317" s="78">
        <f t="shared" si="243"/>
        <v>0</v>
      </c>
      <c r="G317" s="451">
        <v>0</v>
      </c>
      <c r="H317" s="452">
        <v>0</v>
      </c>
      <c r="I317" s="453">
        <v>0</v>
      </c>
      <c r="J317" s="452">
        <v>0</v>
      </c>
      <c r="K317" s="453">
        <v>0</v>
      </c>
      <c r="L317" s="452">
        <v>0</v>
      </c>
      <c r="M317" s="453">
        <v>0</v>
      </c>
      <c r="N317" s="452">
        <v>0</v>
      </c>
      <c r="O317" s="453">
        <v>0</v>
      </c>
      <c r="P317" s="452">
        <v>0</v>
      </c>
      <c r="Q317" s="453">
        <v>0</v>
      </c>
      <c r="R317" s="452">
        <v>0</v>
      </c>
      <c r="S317" s="453">
        <v>0</v>
      </c>
      <c r="T317" s="454">
        <v>0</v>
      </c>
      <c r="U317" s="453">
        <v>0</v>
      </c>
      <c r="V317" s="454">
        <v>0</v>
      </c>
      <c r="W317" s="453">
        <v>0</v>
      </c>
      <c r="X317" s="454">
        <v>0</v>
      </c>
      <c r="Y317" s="453">
        <v>0</v>
      </c>
      <c r="Z317" s="454">
        <v>0</v>
      </c>
      <c r="AA317" s="453">
        <v>0</v>
      </c>
      <c r="AB317" s="454">
        <v>0</v>
      </c>
      <c r="AC317" s="453">
        <v>0</v>
      </c>
      <c r="AD317" s="454">
        <v>0</v>
      </c>
      <c r="AE317" s="453">
        <v>0</v>
      </c>
      <c r="AF317" s="454">
        <v>0</v>
      </c>
      <c r="AG317" s="453">
        <v>0</v>
      </c>
      <c r="AH317" s="454">
        <v>0</v>
      </c>
      <c r="AI317" s="453">
        <v>0</v>
      </c>
      <c r="AJ317" s="454">
        <v>0</v>
      </c>
      <c r="AK317" s="453">
        <v>0</v>
      </c>
      <c r="AL317" s="454">
        <v>0</v>
      </c>
      <c r="AM317" s="455">
        <v>0</v>
      </c>
      <c r="AN317" s="456">
        <v>0</v>
      </c>
      <c r="AO317" s="482"/>
      <c r="AP317" s="457"/>
      <c r="AQ317" s="483"/>
      <c r="AR317" s="453">
        <v>0</v>
      </c>
      <c r="AS317" s="457"/>
      <c r="AT317" s="451">
        <v>0</v>
      </c>
      <c r="AU317" s="454">
        <v>0</v>
      </c>
      <c r="AV317" s="457"/>
      <c r="AW317" s="451">
        <v>0</v>
      </c>
      <c r="AX317" s="454">
        <v>0</v>
      </c>
      <c r="AY317" t="str">
        <f t="shared" si="245"/>
        <v/>
      </c>
      <c r="CA317" s="23" t="str">
        <f t="shared" si="246"/>
        <v/>
      </c>
      <c r="CB317" s="23" t="str">
        <f t="shared" si="247"/>
        <v/>
      </c>
      <c r="CC317" s="87"/>
      <c r="CD317" s="87"/>
      <c r="CE317" s="87"/>
      <c r="CF317" s="23" t="str">
        <f t="shared" si="248"/>
        <v/>
      </c>
      <c r="CG317" s="87"/>
      <c r="CH317" s="23" t="str">
        <f t="shared" si="249"/>
        <v/>
      </c>
      <c r="CI317" s="23" t="str">
        <f t="shared" si="250"/>
        <v/>
      </c>
      <c r="CJ317" s="87"/>
      <c r="CK317" s="23" t="str">
        <f t="shared" si="251"/>
        <v/>
      </c>
      <c r="CL317" s="23" t="str">
        <f t="shared" si="252"/>
        <v/>
      </c>
      <c r="CO317" s="24">
        <f t="shared" si="253"/>
        <v>0</v>
      </c>
      <c r="CP317" s="24">
        <f t="shared" si="254"/>
        <v>0</v>
      </c>
      <c r="CQ317" s="87"/>
      <c r="CR317" s="87"/>
      <c r="CS317" s="87"/>
      <c r="CT317" s="24">
        <f t="shared" si="255"/>
        <v>0</v>
      </c>
      <c r="CU317" s="87"/>
      <c r="CV317" s="24">
        <f t="shared" si="256"/>
        <v>0</v>
      </c>
      <c r="CW317" s="24">
        <f t="shared" si="256"/>
        <v>0</v>
      </c>
      <c r="CX317" s="87"/>
      <c r="CY317" s="24">
        <f t="shared" si="257"/>
        <v>0</v>
      </c>
      <c r="CZ317" s="24">
        <f t="shared" si="257"/>
        <v>0</v>
      </c>
    </row>
    <row r="318" spans="1:104" ht="18" customHeight="1" x14ac:dyDescent="0.25">
      <c r="A318" s="1319" t="s">
        <v>111</v>
      </c>
      <c r="B318" s="1510" t="s">
        <v>296</v>
      </c>
      <c r="C318" s="1510"/>
      <c r="D318" s="698">
        <f t="shared" si="244"/>
        <v>0</v>
      </c>
      <c r="E318" s="139">
        <f t="shared" si="242"/>
        <v>0</v>
      </c>
      <c r="F318" s="661">
        <f t="shared" si="243"/>
        <v>0</v>
      </c>
      <c r="G318" s="1216"/>
      <c r="H318" s="621"/>
      <c r="I318" s="1217"/>
      <c r="J318" s="621"/>
      <c r="K318" s="1217"/>
      <c r="L318" s="621"/>
      <c r="M318" s="1217"/>
      <c r="N318" s="621"/>
      <c r="O318" s="1217"/>
      <c r="P318" s="621"/>
      <c r="Q318" s="1217"/>
      <c r="R318" s="621"/>
      <c r="S318" s="1217"/>
      <c r="T318" s="1218"/>
      <c r="U318" s="1217"/>
      <c r="V318" s="1218"/>
      <c r="W318" s="1217"/>
      <c r="X318" s="1218"/>
      <c r="Y318" s="1217"/>
      <c r="Z318" s="1218"/>
      <c r="AA318" s="1217"/>
      <c r="AB318" s="1218"/>
      <c r="AC318" s="1217"/>
      <c r="AD318" s="1218"/>
      <c r="AE318" s="1217"/>
      <c r="AF318" s="1218"/>
      <c r="AG318" s="1217"/>
      <c r="AH318" s="1218"/>
      <c r="AI318" s="1217"/>
      <c r="AJ318" s="1218"/>
      <c r="AK318" s="1216"/>
      <c r="AL318" s="1219"/>
      <c r="AM318" s="1217"/>
      <c r="AN318" s="1220"/>
      <c r="AO318" s="1216"/>
      <c r="AP318" s="523"/>
      <c r="AQ318" s="444"/>
      <c r="AR318" s="444"/>
      <c r="AS318" s="447"/>
      <c r="AT318" s="716"/>
      <c r="AU318" s="445"/>
      <c r="AV318" s="447"/>
      <c r="AW318" s="716"/>
      <c r="AX318" s="445"/>
      <c r="AY318" t="str">
        <f t="shared" si="245"/>
        <v/>
      </c>
      <c r="CA318" s="23" t="str">
        <f t="shared" si="246"/>
        <v/>
      </c>
      <c r="CB318" s="23" t="str">
        <f t="shared" si="247"/>
        <v/>
      </c>
      <c r="CC318" s="23" t="str">
        <f>IF(AND($D318&gt;0,AO318="")," * No olvide digitar la variable Consultas Pertinentes: Según Procolo de Referencia. Digite cero si no tiene.",IF(AO318&gt;$D318," * La variable Consultas Pertinentes: Según Procolo de Referencia no puede superar el Total Ambos Sexos.",""))</f>
        <v/>
      </c>
      <c r="CD318" s="23" t="str">
        <f>IF(AND($D318&gt;0,AP318="")," * No olvide digitar la variable Consultas Pertinentes: Según condición clínica. Digite cero si no tiene.",IF(AP318&gt;$D318," * La variable Consultas Pertinentes: Según condición clínica no puede superar el Total Ambos Sexos.",""))</f>
        <v/>
      </c>
      <c r="CE318" s="23" t="str">
        <f>IF(AND($D318&gt;0,AQ318="")," * No olvide digitar la variable Inasistente. Digite cero si no tiene.",IF(AQ318&gt;$D318," * La variable Insasistente no puede superar el Total Ambos Sexos.",""))</f>
        <v/>
      </c>
      <c r="CF318" s="23" t="str">
        <f t="shared" si="248"/>
        <v/>
      </c>
      <c r="CG318" s="87"/>
      <c r="CH318" s="23" t="str">
        <f t="shared" si="249"/>
        <v/>
      </c>
      <c r="CI318" s="23" t="str">
        <f t="shared" si="250"/>
        <v/>
      </c>
      <c r="CJ318" s="87"/>
      <c r="CK318" s="23" t="str">
        <f t="shared" si="251"/>
        <v/>
      </c>
      <c r="CL318" s="23" t="str">
        <f t="shared" si="252"/>
        <v/>
      </c>
      <c r="CO318" s="24">
        <f t="shared" si="253"/>
        <v>0</v>
      </c>
      <c r="CP318" s="24">
        <f t="shared" si="254"/>
        <v>0</v>
      </c>
      <c r="CQ318" s="24">
        <f>IF(AND($D318&gt;0,AO318=""),1,IF(AO318&gt;$D318,1,0))</f>
        <v>0</v>
      </c>
      <c r="CR318" s="24">
        <f t="shared" ref="CR318:CS319" si="258">IF(AND($D318&gt;0,AP318=""),1,IF(AP318&gt;$D318,1,0))</f>
        <v>0</v>
      </c>
      <c r="CS318" s="24">
        <f t="shared" si="258"/>
        <v>0</v>
      </c>
      <c r="CT318" s="24">
        <f t="shared" si="255"/>
        <v>0</v>
      </c>
      <c r="CU318" s="87"/>
      <c r="CV318" s="24">
        <f t="shared" si="256"/>
        <v>0</v>
      </c>
      <c r="CW318" s="24">
        <f t="shared" si="256"/>
        <v>0</v>
      </c>
      <c r="CX318" s="87"/>
      <c r="CY318" s="24">
        <f t="shared" si="257"/>
        <v>0</v>
      </c>
      <c r="CZ318" s="24">
        <f t="shared" si="257"/>
        <v>0</v>
      </c>
    </row>
    <row r="319" spans="1:104" x14ac:dyDescent="0.25">
      <c r="A319" s="1320"/>
      <c r="B319" s="1315" t="s">
        <v>297</v>
      </c>
      <c r="C319" s="1315"/>
      <c r="D319" s="524">
        <f t="shared" si="244"/>
        <v>0</v>
      </c>
      <c r="E319" s="465">
        <f t="shared" si="242"/>
        <v>0</v>
      </c>
      <c r="F319" s="147">
        <f t="shared" si="243"/>
        <v>0</v>
      </c>
      <c r="G319" s="1221"/>
      <c r="H319" s="1222"/>
      <c r="I319" s="1223"/>
      <c r="J319" s="1222"/>
      <c r="K319" s="1223"/>
      <c r="L319" s="1222"/>
      <c r="M319" s="1223"/>
      <c r="N319" s="1222"/>
      <c r="O319" s="1223"/>
      <c r="P319" s="1222"/>
      <c r="Q319" s="1223"/>
      <c r="R319" s="1222"/>
      <c r="S319" s="1223"/>
      <c r="T319" s="1224"/>
      <c r="U319" s="1223"/>
      <c r="V319" s="1224"/>
      <c r="W319" s="1223"/>
      <c r="X319" s="1224"/>
      <c r="Y319" s="1223"/>
      <c r="Z319" s="1224"/>
      <c r="AA319" s="1223"/>
      <c r="AB319" s="1224"/>
      <c r="AC319" s="1223"/>
      <c r="AD319" s="1224"/>
      <c r="AE319" s="1223"/>
      <c r="AF319" s="1224"/>
      <c r="AG319" s="1223"/>
      <c r="AH319" s="1224"/>
      <c r="AI319" s="1223"/>
      <c r="AJ319" s="1224"/>
      <c r="AK319" s="1221"/>
      <c r="AL319" s="1225"/>
      <c r="AM319" s="1223"/>
      <c r="AN319" s="1226"/>
      <c r="AO319" s="446"/>
      <c r="AP319" s="447"/>
      <c r="AQ319" s="461"/>
      <c r="AR319" s="468"/>
      <c r="AS319" s="447"/>
      <c r="AT319" s="466"/>
      <c r="AU319" s="469"/>
      <c r="AV319" s="447"/>
      <c r="AW319" s="466"/>
      <c r="AX319" s="469"/>
      <c r="AY319" t="str">
        <f t="shared" si="245"/>
        <v/>
      </c>
      <c r="CA319" s="23" t="str">
        <f t="shared" si="246"/>
        <v/>
      </c>
      <c r="CB319" s="23" t="str">
        <f t="shared" si="247"/>
        <v/>
      </c>
      <c r="CC319" s="87"/>
      <c r="CD319" s="87"/>
      <c r="CE319" s="23" t="str">
        <f>IF(AND($D319&gt;0,AQ319="")," * No olvide digitar la variable Inasistente. Digite cero si no tiene.",IF(AQ319&gt;$D319," * La variable Insasistente no puede superar el Total Ambos Sexos.",""))</f>
        <v/>
      </c>
      <c r="CF319" s="23" t="str">
        <f t="shared" si="248"/>
        <v/>
      </c>
      <c r="CG319" s="87"/>
      <c r="CH319" s="23" t="str">
        <f t="shared" si="249"/>
        <v/>
      </c>
      <c r="CI319" s="23" t="str">
        <f t="shared" si="250"/>
        <v/>
      </c>
      <c r="CJ319" s="87"/>
      <c r="CK319" s="23" t="str">
        <f t="shared" si="251"/>
        <v/>
      </c>
      <c r="CL319" s="23" t="str">
        <f t="shared" si="252"/>
        <v/>
      </c>
      <c r="CO319" s="24">
        <f t="shared" si="253"/>
        <v>0</v>
      </c>
      <c r="CP319" s="24">
        <f t="shared" si="254"/>
        <v>0</v>
      </c>
      <c r="CQ319" s="87"/>
      <c r="CR319" s="87"/>
      <c r="CS319" s="24">
        <f t="shared" si="258"/>
        <v>0</v>
      </c>
      <c r="CT319" s="24">
        <f t="shared" si="255"/>
        <v>0</v>
      </c>
      <c r="CU319" s="87"/>
      <c r="CV319" s="24">
        <f t="shared" si="256"/>
        <v>0</v>
      </c>
      <c r="CW319" s="24">
        <f t="shared" si="256"/>
        <v>0</v>
      </c>
      <c r="CX319" s="87"/>
      <c r="CY319" s="24">
        <f t="shared" si="257"/>
        <v>0</v>
      </c>
      <c r="CZ319" s="24">
        <f t="shared" si="257"/>
        <v>0</v>
      </c>
    </row>
    <row r="320" spans="1:104" ht="15" customHeight="1" x14ac:dyDescent="0.25">
      <c r="A320" s="1320"/>
      <c r="B320" s="1315" t="s">
        <v>298</v>
      </c>
      <c r="C320" s="1315"/>
      <c r="D320" s="524">
        <f t="shared" si="244"/>
        <v>0</v>
      </c>
      <c r="E320" s="465">
        <f t="shared" si="242"/>
        <v>0</v>
      </c>
      <c r="F320" s="147">
        <f t="shared" si="243"/>
        <v>0</v>
      </c>
      <c r="G320" s="1221"/>
      <c r="H320" s="1222"/>
      <c r="I320" s="1223"/>
      <c r="J320" s="1222"/>
      <c r="K320" s="1223"/>
      <c r="L320" s="1222"/>
      <c r="M320" s="1223"/>
      <c r="N320" s="1222"/>
      <c r="O320" s="1223"/>
      <c r="P320" s="1222"/>
      <c r="Q320" s="1223"/>
      <c r="R320" s="1222"/>
      <c r="S320" s="1223"/>
      <c r="T320" s="1224"/>
      <c r="U320" s="1223"/>
      <c r="V320" s="1224"/>
      <c r="W320" s="1223"/>
      <c r="X320" s="1224"/>
      <c r="Y320" s="1223"/>
      <c r="Z320" s="1224"/>
      <c r="AA320" s="1223"/>
      <c r="AB320" s="1224"/>
      <c r="AC320" s="1223"/>
      <c r="AD320" s="1224"/>
      <c r="AE320" s="1223"/>
      <c r="AF320" s="1224"/>
      <c r="AG320" s="1223"/>
      <c r="AH320" s="1224"/>
      <c r="AI320" s="1223"/>
      <c r="AJ320" s="1224"/>
      <c r="AK320" s="1221"/>
      <c r="AL320" s="1225"/>
      <c r="AM320" s="1223"/>
      <c r="AN320" s="1226"/>
      <c r="AO320" s="446"/>
      <c r="AP320" s="447"/>
      <c r="AQ320" s="472"/>
      <c r="AR320" s="468"/>
      <c r="AS320" s="447"/>
      <c r="AT320" s="466"/>
      <c r="AU320" s="469"/>
      <c r="AV320" s="447"/>
      <c r="AW320" s="466"/>
      <c r="AX320" s="469"/>
      <c r="AY320" t="str">
        <f t="shared" si="245"/>
        <v/>
      </c>
      <c r="CA320" s="23" t="str">
        <f t="shared" si="246"/>
        <v/>
      </c>
      <c r="CB320" s="23" t="str">
        <f t="shared" si="247"/>
        <v/>
      </c>
      <c r="CC320" s="87"/>
      <c r="CD320" s="87"/>
      <c r="CE320" s="87"/>
      <c r="CF320" s="23" t="str">
        <f t="shared" si="248"/>
        <v/>
      </c>
      <c r="CG320" s="87"/>
      <c r="CH320" s="23" t="str">
        <f t="shared" si="249"/>
        <v/>
      </c>
      <c r="CI320" s="23" t="str">
        <f t="shared" si="250"/>
        <v/>
      </c>
      <c r="CJ320" s="87"/>
      <c r="CK320" s="23" t="str">
        <f t="shared" si="251"/>
        <v/>
      </c>
      <c r="CL320" s="23" t="str">
        <f t="shared" si="252"/>
        <v/>
      </c>
      <c r="CO320" s="24">
        <f t="shared" si="253"/>
        <v>0</v>
      </c>
      <c r="CP320" s="24">
        <f t="shared" si="254"/>
        <v>0</v>
      </c>
      <c r="CQ320" s="87"/>
      <c r="CR320" s="87"/>
      <c r="CS320" s="87"/>
      <c r="CT320" s="24">
        <f t="shared" si="255"/>
        <v>0</v>
      </c>
      <c r="CU320" s="87"/>
      <c r="CV320" s="24">
        <f t="shared" si="256"/>
        <v>0</v>
      </c>
      <c r="CW320" s="24">
        <f t="shared" si="256"/>
        <v>0</v>
      </c>
      <c r="CX320" s="87"/>
      <c r="CY320" s="24">
        <f t="shared" si="257"/>
        <v>0</v>
      </c>
      <c r="CZ320" s="24">
        <f t="shared" si="257"/>
        <v>0</v>
      </c>
    </row>
    <row r="321" spans="1:104" ht="15" customHeight="1" x14ac:dyDescent="0.25">
      <c r="A321" s="1320"/>
      <c r="B321" s="1279" t="s">
        <v>299</v>
      </c>
      <c r="C321" s="1281"/>
      <c r="D321" s="524">
        <f t="shared" si="244"/>
        <v>0</v>
      </c>
      <c r="E321" s="465">
        <f t="shared" si="242"/>
        <v>0</v>
      </c>
      <c r="F321" s="147">
        <f t="shared" si="243"/>
        <v>0</v>
      </c>
      <c r="G321" s="1227"/>
      <c r="H321" s="1228"/>
      <c r="I321" s="1229"/>
      <c r="J321" s="1228"/>
      <c r="K321" s="1229"/>
      <c r="L321" s="1228"/>
      <c r="M321" s="1229"/>
      <c r="N321" s="1228"/>
      <c r="O321" s="1229"/>
      <c r="P321" s="1228"/>
      <c r="Q321" s="1229"/>
      <c r="R321" s="1228"/>
      <c r="S321" s="1229"/>
      <c r="T321" s="1228"/>
      <c r="U321" s="1229"/>
      <c r="V321" s="1228"/>
      <c r="W321" s="1229"/>
      <c r="X321" s="1228"/>
      <c r="Y321" s="1229"/>
      <c r="Z321" s="1228"/>
      <c r="AA321" s="1229"/>
      <c r="AB321" s="1228"/>
      <c r="AC321" s="1229"/>
      <c r="AD321" s="1228"/>
      <c r="AE321" s="1229"/>
      <c r="AF321" s="1228"/>
      <c r="AG321" s="1229"/>
      <c r="AH321" s="1228"/>
      <c r="AI321" s="1229"/>
      <c r="AJ321" s="1228"/>
      <c r="AK321" s="1227"/>
      <c r="AL321" s="1230"/>
      <c r="AM321" s="1231"/>
      <c r="AN321" s="1232"/>
      <c r="AO321" s="446"/>
      <c r="AP321" s="447"/>
      <c r="AQ321" s="472"/>
      <c r="AR321" s="1231"/>
      <c r="AS321" s="447"/>
      <c r="AT321" s="1233"/>
      <c r="AU321" s="1234"/>
      <c r="AV321" s="469"/>
      <c r="AW321" s="1233"/>
      <c r="AX321" s="1234"/>
      <c r="AY321" t="str">
        <f t="shared" si="245"/>
        <v/>
      </c>
      <c r="CA321" s="23" t="str">
        <f t="shared" si="246"/>
        <v/>
      </c>
      <c r="CB321" s="23" t="str">
        <f t="shared" si="247"/>
        <v/>
      </c>
      <c r="CC321" s="87"/>
      <c r="CD321" s="87"/>
      <c r="CE321" s="87"/>
      <c r="CF321" s="23" t="str">
        <f t="shared" si="248"/>
        <v/>
      </c>
      <c r="CG321" s="87"/>
      <c r="CH321" s="23" t="str">
        <f t="shared" si="249"/>
        <v/>
      </c>
      <c r="CI321" s="23" t="str">
        <f t="shared" si="250"/>
        <v/>
      </c>
      <c r="CJ321" s="23" t="str">
        <f>IF(AND($D321&gt;0,AV321="")," * No olvide digitar la variable Contrarreferencia al alta. Digite Cero si no tiene.",IF(AV321&gt;$D321," * La variable Contrarreferencia al alta no puede superar el Total Ambos Sexos.",""))</f>
        <v/>
      </c>
      <c r="CK321" s="23" t="str">
        <f t="shared" si="251"/>
        <v/>
      </c>
      <c r="CL321" s="23" t="str">
        <f t="shared" si="252"/>
        <v/>
      </c>
      <c r="CO321" s="24">
        <f t="shared" si="253"/>
        <v>0</v>
      </c>
      <c r="CP321" s="24">
        <f t="shared" si="254"/>
        <v>0</v>
      </c>
      <c r="CQ321" s="87"/>
      <c r="CR321" s="87"/>
      <c r="CS321" s="87"/>
      <c r="CT321" s="24">
        <f t="shared" si="255"/>
        <v>0</v>
      </c>
      <c r="CU321" s="87"/>
      <c r="CV321" s="24">
        <f t="shared" si="256"/>
        <v>0</v>
      </c>
      <c r="CW321" s="24">
        <f t="shared" si="256"/>
        <v>0</v>
      </c>
      <c r="CX321" s="24">
        <f>IF(AND($D321&gt;0,AV321=""),1,IF(AV321&gt;$D321,1,0))</f>
        <v>0</v>
      </c>
      <c r="CY321" s="24">
        <f t="shared" si="257"/>
        <v>0</v>
      </c>
      <c r="CZ321" s="24">
        <f t="shared" si="257"/>
        <v>0</v>
      </c>
    </row>
    <row r="322" spans="1:104" ht="15" customHeight="1" x14ac:dyDescent="0.25">
      <c r="A322" s="1320"/>
      <c r="B322" s="1279" t="s">
        <v>300</v>
      </c>
      <c r="C322" s="1281"/>
      <c r="D322" s="524">
        <f t="shared" si="244"/>
        <v>0</v>
      </c>
      <c r="E322" s="465">
        <f t="shared" si="242"/>
        <v>0</v>
      </c>
      <c r="F322" s="147">
        <f t="shared" si="243"/>
        <v>0</v>
      </c>
      <c r="G322" s="1227"/>
      <c r="H322" s="1228"/>
      <c r="I322" s="1229"/>
      <c r="J322" s="1228"/>
      <c r="K322" s="1229"/>
      <c r="L322" s="1228"/>
      <c r="M322" s="1229"/>
      <c r="N322" s="1228"/>
      <c r="O322" s="1229"/>
      <c r="P322" s="1228"/>
      <c r="Q322" s="1229"/>
      <c r="R322" s="1228"/>
      <c r="S322" s="1229"/>
      <c r="T322" s="1228"/>
      <c r="U322" s="1229"/>
      <c r="V322" s="1228"/>
      <c r="W322" s="1229"/>
      <c r="X322" s="1228"/>
      <c r="Y322" s="1229"/>
      <c r="Z322" s="1228"/>
      <c r="AA322" s="1229"/>
      <c r="AB322" s="1228"/>
      <c r="AC322" s="1229"/>
      <c r="AD322" s="1228"/>
      <c r="AE322" s="1229"/>
      <c r="AF322" s="1228"/>
      <c r="AG322" s="1229"/>
      <c r="AH322" s="1228"/>
      <c r="AI322" s="1229"/>
      <c r="AJ322" s="1228"/>
      <c r="AK322" s="1227"/>
      <c r="AL322" s="1230"/>
      <c r="AM322" s="623"/>
      <c r="AN322" s="525"/>
      <c r="AO322" s="479"/>
      <c r="AP322" s="480"/>
      <c r="AQ322" s="481"/>
      <c r="AR322" s="623"/>
      <c r="AS322" s="480"/>
      <c r="AT322" s="526"/>
      <c r="AU322" s="527"/>
      <c r="AV322" s="480"/>
      <c r="AW322" s="526"/>
      <c r="AX322" s="527"/>
      <c r="AY322" t="str">
        <f t="shared" si="245"/>
        <v/>
      </c>
      <c r="CA322" s="23" t="str">
        <f t="shared" si="246"/>
        <v/>
      </c>
      <c r="CB322" s="23" t="str">
        <f t="shared" si="247"/>
        <v/>
      </c>
      <c r="CC322" s="87"/>
      <c r="CD322" s="87"/>
      <c r="CE322" s="87"/>
      <c r="CF322" s="23" t="str">
        <f t="shared" si="248"/>
        <v/>
      </c>
      <c r="CG322" s="87"/>
      <c r="CH322" s="23" t="str">
        <f t="shared" si="249"/>
        <v/>
      </c>
      <c r="CI322" s="23" t="str">
        <f t="shared" si="250"/>
        <v/>
      </c>
      <c r="CJ322" s="87"/>
      <c r="CK322" s="23" t="str">
        <f t="shared" si="251"/>
        <v/>
      </c>
      <c r="CL322" s="23" t="str">
        <f t="shared" si="252"/>
        <v/>
      </c>
      <c r="CO322" s="24">
        <f t="shared" si="253"/>
        <v>0</v>
      </c>
      <c r="CP322" s="24">
        <f t="shared" si="254"/>
        <v>0</v>
      </c>
      <c r="CQ322" s="87"/>
      <c r="CR322" s="87"/>
      <c r="CS322" s="87"/>
      <c r="CT322" s="24">
        <f t="shared" si="255"/>
        <v>0</v>
      </c>
      <c r="CU322" s="87"/>
      <c r="CV322" s="24">
        <f t="shared" si="256"/>
        <v>0</v>
      </c>
      <c r="CW322" s="24">
        <f t="shared" si="256"/>
        <v>0</v>
      </c>
      <c r="CX322" s="87"/>
      <c r="CY322" s="24">
        <f t="shared" si="257"/>
        <v>0</v>
      </c>
      <c r="CZ322" s="24">
        <f t="shared" si="257"/>
        <v>0</v>
      </c>
    </row>
    <row r="323" spans="1:104" ht="15" customHeight="1" x14ac:dyDescent="0.25">
      <c r="A323" s="1321"/>
      <c r="B323" s="1316" t="s">
        <v>301</v>
      </c>
      <c r="C323" s="1316"/>
      <c r="D323" s="201">
        <f t="shared" si="244"/>
        <v>0</v>
      </c>
      <c r="E323" s="124">
        <f t="shared" si="242"/>
        <v>0</v>
      </c>
      <c r="F323" s="125">
        <f t="shared" si="243"/>
        <v>0</v>
      </c>
      <c r="G323" s="1235"/>
      <c r="H323" s="1236"/>
      <c r="I323" s="1237"/>
      <c r="J323" s="1236"/>
      <c r="K323" s="1237"/>
      <c r="L323" s="1236"/>
      <c r="M323" s="1237"/>
      <c r="N323" s="1236"/>
      <c r="O323" s="1237"/>
      <c r="P323" s="1236"/>
      <c r="Q323" s="1237"/>
      <c r="R323" s="1236"/>
      <c r="S323" s="1235"/>
      <c r="T323" s="1236"/>
      <c r="U323" s="1235"/>
      <c r="V323" s="1236"/>
      <c r="W323" s="1235"/>
      <c r="X323" s="1236"/>
      <c r="Y323" s="1235"/>
      <c r="Z323" s="1236"/>
      <c r="AA323" s="1235"/>
      <c r="AB323" s="1236"/>
      <c r="AC323" s="1235"/>
      <c r="AD323" s="1236"/>
      <c r="AE323" s="1235"/>
      <c r="AF323" s="1236"/>
      <c r="AG323" s="1235"/>
      <c r="AH323" s="1236"/>
      <c r="AI323" s="1235"/>
      <c r="AJ323" s="1236"/>
      <c r="AK323" s="1235"/>
      <c r="AL323" s="1238"/>
      <c r="AM323" s="453"/>
      <c r="AN323" s="456"/>
      <c r="AO323" s="482"/>
      <c r="AP323" s="457"/>
      <c r="AQ323" s="483"/>
      <c r="AR323" s="453"/>
      <c r="AS323" s="457"/>
      <c r="AT323" s="451"/>
      <c r="AU323" s="454"/>
      <c r="AV323" s="457"/>
      <c r="AW323" s="451"/>
      <c r="AX323" s="454"/>
      <c r="AY323" t="str">
        <f t="shared" si="245"/>
        <v/>
      </c>
      <c r="CA323" s="23" t="str">
        <f t="shared" si="246"/>
        <v/>
      </c>
      <c r="CB323" s="23" t="str">
        <f t="shared" si="247"/>
        <v/>
      </c>
      <c r="CC323" s="87"/>
      <c r="CD323" s="87"/>
      <c r="CE323" s="87"/>
      <c r="CF323" s="23" t="str">
        <f t="shared" si="248"/>
        <v/>
      </c>
      <c r="CG323" s="87"/>
      <c r="CH323" s="23" t="str">
        <f t="shared" si="249"/>
        <v/>
      </c>
      <c r="CI323" s="23" t="str">
        <f t="shared" si="250"/>
        <v/>
      </c>
      <c r="CJ323" s="87"/>
      <c r="CK323" s="23" t="str">
        <f t="shared" si="251"/>
        <v/>
      </c>
      <c r="CL323" s="23" t="str">
        <f t="shared" si="252"/>
        <v/>
      </c>
      <c r="CO323" s="24">
        <f t="shared" si="253"/>
        <v>0</v>
      </c>
      <c r="CP323" s="24">
        <f t="shared" si="254"/>
        <v>0</v>
      </c>
      <c r="CQ323" s="87"/>
      <c r="CR323" s="87"/>
      <c r="CS323" s="87"/>
      <c r="CT323" s="24">
        <f t="shared" si="255"/>
        <v>0</v>
      </c>
      <c r="CU323" s="87"/>
      <c r="CV323" s="24">
        <f t="shared" si="256"/>
        <v>0</v>
      </c>
      <c r="CW323" s="24">
        <f t="shared" si="256"/>
        <v>0</v>
      </c>
      <c r="CX323" s="87"/>
      <c r="CY323" s="24">
        <f t="shared" si="257"/>
        <v>0</v>
      </c>
      <c r="CZ323" s="24">
        <f t="shared" si="257"/>
        <v>0</v>
      </c>
    </row>
    <row r="324" spans="1:104" ht="15" customHeight="1" x14ac:dyDescent="0.25">
      <c r="A324" s="1712" t="s">
        <v>308</v>
      </c>
      <c r="B324" s="1510" t="s">
        <v>296</v>
      </c>
      <c r="C324" s="1510"/>
      <c r="D324" s="698">
        <f t="shared" si="244"/>
        <v>0</v>
      </c>
      <c r="E324" s="139">
        <f t="shared" ref="E324:E328" si="259">SUM(G324++I324+K324+M324+O324+Q324+S324+U324+W324+Y324+AA324+AC324+AE324+AG324+AI324+AK324)</f>
        <v>0</v>
      </c>
      <c r="F324" s="1239">
        <f t="shared" si="243"/>
        <v>0</v>
      </c>
      <c r="G324" s="1240"/>
      <c r="H324" s="1241"/>
      <c r="I324" s="1242"/>
      <c r="J324" s="1241"/>
      <c r="K324" s="1242"/>
      <c r="L324" s="1241"/>
      <c r="M324" s="1242"/>
      <c r="N324" s="1241"/>
      <c r="O324" s="1242"/>
      <c r="P324" s="1241"/>
      <c r="Q324" s="1242"/>
      <c r="R324" s="1241"/>
      <c r="S324" s="1242"/>
      <c r="T324" s="1243"/>
      <c r="U324" s="1242"/>
      <c r="V324" s="1243"/>
      <c r="W324" s="1242"/>
      <c r="X324" s="1243"/>
      <c r="Y324" s="1242"/>
      <c r="Z324" s="1243"/>
      <c r="AA324" s="1242"/>
      <c r="AB324" s="1243"/>
      <c r="AC324" s="1242"/>
      <c r="AD324" s="1243"/>
      <c r="AE324" s="1242"/>
      <c r="AF324" s="1243"/>
      <c r="AG324" s="1242"/>
      <c r="AH324" s="1243"/>
      <c r="AI324" s="1242"/>
      <c r="AJ324" s="1243"/>
      <c r="AK324" s="1240"/>
      <c r="AL324" s="1244"/>
      <c r="AM324" s="1242"/>
      <c r="AN324" s="1241"/>
      <c r="AO324" s="461"/>
      <c r="AP324" s="443"/>
      <c r="AQ324" s="461"/>
      <c r="AR324" s="1245"/>
      <c r="AS324" s="447"/>
      <c r="AT324" s="716"/>
      <c r="AU324" s="1246"/>
      <c r="AV324" s="447"/>
      <c r="AW324" s="716"/>
      <c r="AX324" s="1246"/>
      <c r="AY324" t="str">
        <f>CA324&amp;CB324&amp;CC324&amp;CD324&amp;CE324&amp;CF324&amp;CG324&amp;CH324&amp;CI324&amp;CJ324&amp;CK324&amp;CL324</f>
        <v/>
      </c>
      <c r="CA324" s="23" t="str">
        <f t="shared" si="246"/>
        <v/>
      </c>
      <c r="CB324" s="23" t="str">
        <f t="shared" si="247"/>
        <v/>
      </c>
      <c r="CC324" s="23" t="str">
        <f>IF(AND($D324&gt;0,AO324="")," * No olvide digitar la variable Consultas Pertinentes: Según Procolo de Referencia. Digite cero si no tiene.",IF(AO324&gt;$D324," * La variable Consultas Pertinentes: Según Procolo de Referencia no puede superar el Total Ambos Sexos.",""))</f>
        <v/>
      </c>
      <c r="CD324" s="23" t="str">
        <f>IF(AND($D324&gt;0,AP324="")," * No olvide digitar la variable Consultas Pertinentes: Según condición clínica. Digite cero si no tiene.",IF(AP324&gt;$D324," * La variable Consultas Pertinentes: Según condición clínica no puede superar el Total Ambos Sexos.",""))</f>
        <v/>
      </c>
      <c r="CE324" s="23" t="str">
        <f>IF(AND($D324&gt;0,AQ324="")," * No olvide digitar la variable Inasistente. Digite cero si no tiene.",IF(AQ324&gt;$D324," * La variable Insasistente no puede superar el Total Ambos Sexos.",""))</f>
        <v/>
      </c>
      <c r="CF324" s="23" t="str">
        <f t="shared" si="248"/>
        <v/>
      </c>
      <c r="CG324" s="87"/>
      <c r="CH324" s="23" t="str">
        <f t="shared" si="249"/>
        <v/>
      </c>
      <c r="CI324" s="23" t="str">
        <f t="shared" si="250"/>
        <v/>
      </c>
      <c r="CJ324" s="87"/>
      <c r="CK324" s="23" t="str">
        <f t="shared" si="251"/>
        <v/>
      </c>
      <c r="CL324" s="23" t="str">
        <f t="shared" si="252"/>
        <v/>
      </c>
      <c r="CO324" s="24">
        <f t="shared" si="253"/>
        <v>0</v>
      </c>
      <c r="CP324" s="24">
        <f t="shared" si="254"/>
        <v>0</v>
      </c>
      <c r="CQ324" s="24">
        <f>IF(AND($D324&gt;0,AO324=""),1,IF(AO324&gt;$D324,1,0))</f>
        <v>0</v>
      </c>
      <c r="CR324" s="24">
        <f>IF(AND($D324&gt;0,AP324=""),1,IF(AP324&gt;$D324,1,0))</f>
        <v>0</v>
      </c>
      <c r="CS324" s="24">
        <f>IF(AND($D324&gt;0,AQ324=""),1,IF(AQ324&gt;$D324,1,0))</f>
        <v>0</v>
      </c>
      <c r="CT324" s="24">
        <f t="shared" si="255"/>
        <v>0</v>
      </c>
      <c r="CU324" s="87"/>
      <c r="CV324" s="24">
        <f t="shared" si="256"/>
        <v>0</v>
      </c>
      <c r="CW324" s="24">
        <f t="shared" si="256"/>
        <v>0</v>
      </c>
      <c r="CX324" s="87"/>
      <c r="CY324" s="24">
        <f t="shared" si="257"/>
        <v>0</v>
      </c>
      <c r="CZ324" s="24">
        <f t="shared" si="257"/>
        <v>0</v>
      </c>
    </row>
    <row r="325" spans="1:104" ht="15" customHeight="1" x14ac:dyDescent="0.25">
      <c r="A325" s="1712"/>
      <c r="B325" s="1315" t="s">
        <v>297</v>
      </c>
      <c r="C325" s="1315"/>
      <c r="D325" s="524">
        <f t="shared" si="244"/>
        <v>0</v>
      </c>
      <c r="E325" s="465">
        <f t="shared" si="259"/>
        <v>0</v>
      </c>
      <c r="F325" s="147">
        <f t="shared" si="243"/>
        <v>0</v>
      </c>
      <c r="G325" s="1221"/>
      <c r="H325" s="1222"/>
      <c r="I325" s="1223"/>
      <c r="J325" s="1222"/>
      <c r="K325" s="1223"/>
      <c r="L325" s="1222"/>
      <c r="M325" s="1223"/>
      <c r="N325" s="1222"/>
      <c r="O325" s="1223"/>
      <c r="P325" s="1222"/>
      <c r="Q325" s="1223"/>
      <c r="R325" s="1222"/>
      <c r="S325" s="1223"/>
      <c r="T325" s="1224"/>
      <c r="U325" s="1223"/>
      <c r="V325" s="1224"/>
      <c r="W325" s="1223"/>
      <c r="X325" s="1224"/>
      <c r="Y325" s="1223"/>
      <c r="Z325" s="1224"/>
      <c r="AA325" s="1223"/>
      <c r="AB325" s="1224"/>
      <c r="AC325" s="1223"/>
      <c r="AD325" s="1224"/>
      <c r="AE325" s="1223"/>
      <c r="AF325" s="1224"/>
      <c r="AG325" s="1223"/>
      <c r="AH325" s="1224"/>
      <c r="AI325" s="1223"/>
      <c r="AJ325" s="1224"/>
      <c r="AK325" s="1221"/>
      <c r="AL325" s="1225"/>
      <c r="AM325" s="1223"/>
      <c r="AN325" s="1222"/>
      <c r="AO325" s="468"/>
      <c r="AP325" s="467"/>
      <c r="AQ325" s="468"/>
      <c r="AR325" s="468"/>
      <c r="AS325" s="447"/>
      <c r="AT325" s="466"/>
      <c r="AU325" s="469"/>
      <c r="AV325" s="447"/>
      <c r="AW325" s="466"/>
      <c r="AX325" s="469"/>
      <c r="AY325" t="str">
        <f t="shared" si="245"/>
        <v/>
      </c>
      <c r="CA325" s="23" t="str">
        <f t="shared" si="246"/>
        <v/>
      </c>
      <c r="CB325" s="23" t="str">
        <f t="shared" si="247"/>
        <v/>
      </c>
      <c r="CC325" s="23" t="str">
        <f t="shared" ref="CC325:CC328" si="260">IF(AND($D325&gt;0,AO325="")," * No olvide digitar la variable Consultas Pertinentes: Según Procolo de Referencia. Digite cero si no tiene.",IF(AO325&gt;$D325," * La variable Consultas Pertinentes: Según Procolo de Referencia no puede superar el Total Ambos Sexos.",""))</f>
        <v/>
      </c>
      <c r="CD325" s="23" t="str">
        <f t="shared" ref="CD325:CD328" si="261">IF(AND($D325&gt;0,AP325="")," * No olvide digitar la variable Consultas Pertinentes: Según condición clínica. Digite cero si no tiene.",IF(AP325&gt;$D325," * La variable Consultas Pertinentes: Según condición clínica no puede superar el Total Ambos Sexos.",""))</f>
        <v/>
      </c>
      <c r="CE325" s="23" t="str">
        <f t="shared" ref="CE325:CE328" si="262">IF(AND($D325&gt;0,AQ325="")," * No olvide digitar la variable Inasistente. Digite cero si no tiene.",IF(AQ325&gt;$D325," * La variable Insasistente no puede superar el Total Ambos Sexos.",""))</f>
        <v/>
      </c>
      <c r="CF325" s="23" t="str">
        <f t="shared" si="248"/>
        <v/>
      </c>
      <c r="CG325" s="87"/>
      <c r="CH325" s="23" t="str">
        <f t="shared" si="249"/>
        <v/>
      </c>
      <c r="CI325" s="23" t="str">
        <f t="shared" si="250"/>
        <v/>
      </c>
      <c r="CJ325" s="87"/>
      <c r="CK325" s="23" t="str">
        <f t="shared" si="251"/>
        <v/>
      </c>
      <c r="CL325" s="23" t="str">
        <f t="shared" si="252"/>
        <v/>
      </c>
      <c r="CO325" s="24">
        <f t="shared" si="253"/>
        <v>0</v>
      </c>
      <c r="CP325" s="24">
        <f t="shared" si="254"/>
        <v>0</v>
      </c>
      <c r="CQ325" s="24">
        <f t="shared" ref="CQ325:CS329" si="263">IF(AND($D325&gt;0,AO325=""),1,IF(AO325&gt;$D325,1,0))</f>
        <v>0</v>
      </c>
      <c r="CR325" s="24">
        <f t="shared" si="263"/>
        <v>0</v>
      </c>
      <c r="CS325" s="24">
        <f t="shared" si="263"/>
        <v>0</v>
      </c>
      <c r="CT325" s="24">
        <f t="shared" si="255"/>
        <v>0</v>
      </c>
      <c r="CU325" s="87"/>
      <c r="CV325" s="24">
        <f t="shared" si="256"/>
        <v>0</v>
      </c>
      <c r="CW325" s="24">
        <f t="shared" si="256"/>
        <v>0</v>
      </c>
      <c r="CX325" s="87"/>
      <c r="CY325" s="24">
        <f t="shared" si="257"/>
        <v>0</v>
      </c>
      <c r="CZ325" s="24">
        <f t="shared" si="257"/>
        <v>0</v>
      </c>
    </row>
    <row r="326" spans="1:104" ht="15" customHeight="1" x14ac:dyDescent="0.25">
      <c r="A326" s="1712"/>
      <c r="B326" s="1315" t="s">
        <v>298</v>
      </c>
      <c r="C326" s="1315"/>
      <c r="D326" s="524">
        <f t="shared" si="244"/>
        <v>0</v>
      </c>
      <c r="E326" s="465">
        <f t="shared" si="259"/>
        <v>0</v>
      </c>
      <c r="F326" s="147">
        <f t="shared" si="243"/>
        <v>0</v>
      </c>
      <c r="G326" s="1221"/>
      <c r="H326" s="1222"/>
      <c r="I326" s="1223"/>
      <c r="J326" s="1222"/>
      <c r="K326" s="1223"/>
      <c r="L326" s="1222"/>
      <c r="M326" s="1223"/>
      <c r="N326" s="1222"/>
      <c r="O326" s="1223"/>
      <c r="P326" s="1222"/>
      <c r="Q326" s="1223"/>
      <c r="R326" s="1222"/>
      <c r="S326" s="1223"/>
      <c r="T326" s="1224"/>
      <c r="U326" s="1223"/>
      <c r="V326" s="1224"/>
      <c r="W326" s="1223"/>
      <c r="X326" s="1224"/>
      <c r="Y326" s="1223"/>
      <c r="Z326" s="1224"/>
      <c r="AA326" s="1223"/>
      <c r="AB326" s="1224"/>
      <c r="AC326" s="1223"/>
      <c r="AD326" s="1224"/>
      <c r="AE326" s="1223"/>
      <c r="AF326" s="1224"/>
      <c r="AG326" s="1223"/>
      <c r="AH326" s="1224"/>
      <c r="AI326" s="1223"/>
      <c r="AJ326" s="1224"/>
      <c r="AK326" s="1221"/>
      <c r="AL326" s="1225"/>
      <c r="AM326" s="1223"/>
      <c r="AN326" s="1222"/>
      <c r="AO326" s="468"/>
      <c r="AP326" s="467"/>
      <c r="AQ326" s="468"/>
      <c r="AR326" s="468"/>
      <c r="AS326" s="447"/>
      <c r="AT326" s="466"/>
      <c r="AU326" s="469"/>
      <c r="AV326" s="447"/>
      <c r="AW326" s="466"/>
      <c r="AX326" s="469"/>
      <c r="AY326" t="str">
        <f t="shared" si="245"/>
        <v/>
      </c>
      <c r="CA326" s="23" t="str">
        <f t="shared" si="246"/>
        <v/>
      </c>
      <c r="CB326" s="23" t="str">
        <f t="shared" si="247"/>
        <v/>
      </c>
      <c r="CC326" s="23" t="str">
        <f t="shared" si="260"/>
        <v/>
      </c>
      <c r="CD326" s="23" t="str">
        <f t="shared" si="261"/>
        <v/>
      </c>
      <c r="CE326" s="23" t="str">
        <f t="shared" si="262"/>
        <v/>
      </c>
      <c r="CF326" s="23" t="str">
        <f t="shared" si="248"/>
        <v/>
      </c>
      <c r="CG326" s="87"/>
      <c r="CH326" s="23" t="str">
        <f t="shared" si="249"/>
        <v/>
      </c>
      <c r="CI326" s="23" t="str">
        <f t="shared" si="250"/>
        <v/>
      </c>
      <c r="CJ326" s="87"/>
      <c r="CK326" s="23" t="str">
        <f t="shared" si="251"/>
        <v/>
      </c>
      <c r="CL326" s="23" t="str">
        <f t="shared" si="252"/>
        <v/>
      </c>
      <c r="CO326" s="24">
        <f t="shared" si="253"/>
        <v>0</v>
      </c>
      <c r="CP326" s="24">
        <f t="shared" si="254"/>
        <v>0</v>
      </c>
      <c r="CQ326" s="24">
        <f t="shared" si="263"/>
        <v>0</v>
      </c>
      <c r="CR326" s="24">
        <f t="shared" si="263"/>
        <v>0</v>
      </c>
      <c r="CS326" s="24">
        <f t="shared" si="263"/>
        <v>0</v>
      </c>
      <c r="CT326" s="24">
        <f t="shared" si="255"/>
        <v>0</v>
      </c>
      <c r="CU326" s="87"/>
      <c r="CV326" s="24">
        <f t="shared" si="256"/>
        <v>0</v>
      </c>
      <c r="CW326" s="24">
        <f t="shared" si="256"/>
        <v>0</v>
      </c>
      <c r="CX326" s="87"/>
      <c r="CY326" s="24">
        <f t="shared" si="257"/>
        <v>0</v>
      </c>
      <c r="CZ326" s="24">
        <f t="shared" si="257"/>
        <v>0</v>
      </c>
    </row>
    <row r="327" spans="1:104" ht="15" customHeight="1" x14ac:dyDescent="0.25">
      <c r="A327" s="1712"/>
      <c r="B327" s="1279" t="s">
        <v>299</v>
      </c>
      <c r="C327" s="1281"/>
      <c r="D327" s="524">
        <f t="shared" si="244"/>
        <v>0</v>
      </c>
      <c r="E327" s="465">
        <f>SUM(G327++I327+K327+M327+O327+Q327+S327+U327+W327+Y327+AA327+AC327+AE327+AG327+AI327+AK327)</f>
        <v>0</v>
      </c>
      <c r="F327" s="147">
        <f t="shared" si="243"/>
        <v>0</v>
      </c>
      <c r="G327" s="1227"/>
      <c r="H327" s="1228"/>
      <c r="I327" s="1229"/>
      <c r="J327" s="1228"/>
      <c r="K327" s="1229"/>
      <c r="L327" s="1228"/>
      <c r="M327" s="1229"/>
      <c r="N327" s="1228"/>
      <c r="O327" s="1229"/>
      <c r="P327" s="1228"/>
      <c r="Q327" s="1229"/>
      <c r="R327" s="1228"/>
      <c r="S327" s="1229"/>
      <c r="T327" s="1228"/>
      <c r="U327" s="1229"/>
      <c r="V327" s="1228"/>
      <c r="W327" s="1229"/>
      <c r="X327" s="1228"/>
      <c r="Y327" s="1229"/>
      <c r="Z327" s="1228"/>
      <c r="AA327" s="1229"/>
      <c r="AB327" s="1228"/>
      <c r="AC327" s="1229"/>
      <c r="AD327" s="1228"/>
      <c r="AE327" s="1229"/>
      <c r="AF327" s="1228"/>
      <c r="AG327" s="1229"/>
      <c r="AH327" s="1228"/>
      <c r="AI327" s="1229"/>
      <c r="AJ327" s="1228"/>
      <c r="AK327" s="1227"/>
      <c r="AL327" s="1230"/>
      <c r="AM327" s="1231"/>
      <c r="AN327" s="1247"/>
      <c r="AO327" s="475"/>
      <c r="AP327" s="474"/>
      <c r="AQ327" s="475"/>
      <c r="AR327" s="1231"/>
      <c r="AS327" s="447"/>
      <c r="AT327" s="1233"/>
      <c r="AU327" s="1234"/>
      <c r="AV327" s="469"/>
      <c r="AW327" s="1233"/>
      <c r="AX327" s="1234"/>
      <c r="AY327" t="str">
        <f t="shared" si="245"/>
        <v/>
      </c>
      <c r="CA327" s="23" t="str">
        <f t="shared" si="246"/>
        <v/>
      </c>
      <c r="CB327" s="23" t="str">
        <f t="shared" si="247"/>
        <v/>
      </c>
      <c r="CC327" s="23" t="str">
        <f t="shared" si="260"/>
        <v/>
      </c>
      <c r="CD327" s="23" t="str">
        <f t="shared" si="261"/>
        <v/>
      </c>
      <c r="CE327" s="23" t="str">
        <f t="shared" si="262"/>
        <v/>
      </c>
      <c r="CF327" s="23" t="str">
        <f t="shared" si="248"/>
        <v/>
      </c>
      <c r="CG327" s="87"/>
      <c r="CH327" s="23" t="str">
        <f t="shared" si="249"/>
        <v/>
      </c>
      <c r="CI327" s="23" t="str">
        <f t="shared" si="250"/>
        <v/>
      </c>
      <c r="CJ327" s="23" t="str">
        <f>IF(AND($D327&gt;0,AV327="")," * No olvide digitar la variable Contrarreferencia al alta. Digite Cero si no tiene.",IF(AV327&gt;$D327," * La variable Contrarreferencia al alta no puede superar el Total Ambos Sexos.",""))</f>
        <v/>
      </c>
      <c r="CK327" s="23" t="str">
        <f t="shared" si="251"/>
        <v/>
      </c>
      <c r="CL327" s="23" t="str">
        <f t="shared" si="252"/>
        <v/>
      </c>
      <c r="CO327" s="24">
        <f t="shared" si="253"/>
        <v>0</v>
      </c>
      <c r="CP327" s="24">
        <f t="shared" si="254"/>
        <v>0</v>
      </c>
      <c r="CQ327" s="24">
        <f t="shared" si="263"/>
        <v>0</v>
      </c>
      <c r="CR327" s="24">
        <f t="shared" si="263"/>
        <v>0</v>
      </c>
      <c r="CS327" s="24">
        <f t="shared" si="263"/>
        <v>0</v>
      </c>
      <c r="CT327" s="24">
        <f t="shared" si="255"/>
        <v>0</v>
      </c>
      <c r="CU327" s="87"/>
      <c r="CV327" s="24">
        <f t="shared" si="256"/>
        <v>0</v>
      </c>
      <c r="CW327" s="24">
        <f t="shared" si="256"/>
        <v>0</v>
      </c>
      <c r="CX327" s="24">
        <f>IF(AND($D327&gt;0,AV327=""),1,IF(AV327&gt;$D327,1,0))</f>
        <v>0</v>
      </c>
      <c r="CY327" s="24">
        <f t="shared" si="257"/>
        <v>0</v>
      </c>
      <c r="CZ327" s="24">
        <f t="shared" si="257"/>
        <v>0</v>
      </c>
    </row>
    <row r="328" spans="1:104" ht="15" customHeight="1" x14ac:dyDescent="0.25">
      <c r="A328" s="1712"/>
      <c r="B328" s="1279" t="s">
        <v>300</v>
      </c>
      <c r="C328" s="1281"/>
      <c r="D328" s="524">
        <f t="shared" si="244"/>
        <v>0</v>
      </c>
      <c r="E328" s="465">
        <f t="shared" si="259"/>
        <v>0</v>
      </c>
      <c r="F328" s="147">
        <f t="shared" si="243"/>
        <v>0</v>
      </c>
      <c r="G328" s="1227"/>
      <c r="H328" s="1228"/>
      <c r="I328" s="1229"/>
      <c r="J328" s="1228"/>
      <c r="K328" s="1229"/>
      <c r="L328" s="1228"/>
      <c r="M328" s="1229"/>
      <c r="N328" s="1228"/>
      <c r="O328" s="1229"/>
      <c r="P328" s="1228"/>
      <c r="Q328" s="1229"/>
      <c r="R328" s="1228"/>
      <c r="S328" s="1229"/>
      <c r="T328" s="1228"/>
      <c r="U328" s="1229"/>
      <c r="V328" s="1228"/>
      <c r="W328" s="1229"/>
      <c r="X328" s="1228"/>
      <c r="Y328" s="1229"/>
      <c r="Z328" s="1228"/>
      <c r="AA328" s="1229"/>
      <c r="AB328" s="1228"/>
      <c r="AC328" s="1229"/>
      <c r="AD328" s="1228"/>
      <c r="AE328" s="1229"/>
      <c r="AF328" s="1228"/>
      <c r="AG328" s="1229"/>
      <c r="AH328" s="1228"/>
      <c r="AI328" s="1229"/>
      <c r="AJ328" s="1228"/>
      <c r="AK328" s="1227"/>
      <c r="AL328" s="1230"/>
      <c r="AM328" s="623"/>
      <c r="AN328" s="528"/>
      <c r="AO328" s="475"/>
      <c r="AP328" s="474"/>
      <c r="AQ328" s="475"/>
      <c r="AR328" s="623"/>
      <c r="AS328" s="480"/>
      <c r="AT328" s="526"/>
      <c r="AU328" s="527"/>
      <c r="AV328" s="480"/>
      <c r="AW328" s="526"/>
      <c r="AX328" s="527"/>
      <c r="AY328" t="str">
        <f t="shared" si="245"/>
        <v/>
      </c>
      <c r="CA328" s="23" t="str">
        <f t="shared" si="246"/>
        <v/>
      </c>
      <c r="CB328" s="23" t="str">
        <f t="shared" si="247"/>
        <v/>
      </c>
      <c r="CC328" s="23" t="str">
        <f t="shared" si="260"/>
        <v/>
      </c>
      <c r="CD328" s="23" t="str">
        <f t="shared" si="261"/>
        <v/>
      </c>
      <c r="CE328" s="23" t="str">
        <f t="shared" si="262"/>
        <v/>
      </c>
      <c r="CF328" s="23" t="str">
        <f t="shared" si="248"/>
        <v/>
      </c>
      <c r="CG328" s="87"/>
      <c r="CH328" s="23" t="str">
        <f t="shared" si="249"/>
        <v/>
      </c>
      <c r="CI328" s="23" t="str">
        <f t="shared" si="250"/>
        <v/>
      </c>
      <c r="CJ328" s="87"/>
      <c r="CK328" s="23" t="str">
        <f t="shared" si="251"/>
        <v/>
      </c>
      <c r="CL328" s="23" t="str">
        <f t="shared" si="252"/>
        <v/>
      </c>
      <c r="CO328" s="24">
        <f t="shared" si="253"/>
        <v>0</v>
      </c>
      <c r="CP328" s="24">
        <f t="shared" si="254"/>
        <v>0</v>
      </c>
      <c r="CQ328" s="24">
        <f t="shared" si="263"/>
        <v>0</v>
      </c>
      <c r="CR328" s="24">
        <f t="shared" si="263"/>
        <v>0</v>
      </c>
      <c r="CS328" s="24">
        <f t="shared" si="263"/>
        <v>0</v>
      </c>
      <c r="CT328" s="24">
        <f t="shared" si="255"/>
        <v>0</v>
      </c>
      <c r="CU328" s="87"/>
      <c r="CV328" s="24">
        <f t="shared" si="256"/>
        <v>0</v>
      </c>
      <c r="CW328" s="24">
        <f t="shared" si="256"/>
        <v>0</v>
      </c>
      <c r="CX328" s="87"/>
      <c r="CY328" s="24">
        <f t="shared" si="257"/>
        <v>0</v>
      </c>
      <c r="CZ328" s="24">
        <f t="shared" si="257"/>
        <v>0</v>
      </c>
    </row>
    <row r="329" spans="1:104" ht="15" customHeight="1" x14ac:dyDescent="0.25">
      <c r="A329" s="1712"/>
      <c r="B329" s="1316" t="s">
        <v>301</v>
      </c>
      <c r="C329" s="1316"/>
      <c r="D329" s="201">
        <f t="shared" si="244"/>
        <v>0</v>
      </c>
      <c r="E329" s="124">
        <f>SUM(G329++I329+K329+M329+O329+Q329+S329+U329+W329+Y329+AA329+AC329+AE329+AG329+AI329+AK329)</f>
        <v>0</v>
      </c>
      <c r="F329" s="125">
        <f t="shared" si="243"/>
        <v>0</v>
      </c>
      <c r="G329" s="1235"/>
      <c r="H329" s="1236"/>
      <c r="I329" s="1237"/>
      <c r="J329" s="1236"/>
      <c r="K329" s="1237"/>
      <c r="L329" s="1236"/>
      <c r="M329" s="1237"/>
      <c r="N329" s="1236"/>
      <c r="O329" s="1237"/>
      <c r="P329" s="1236"/>
      <c r="Q329" s="1237"/>
      <c r="R329" s="1236"/>
      <c r="S329" s="1235"/>
      <c r="T329" s="1236"/>
      <c r="U329" s="1235"/>
      <c r="V329" s="1236"/>
      <c r="W329" s="1235"/>
      <c r="X329" s="1236"/>
      <c r="Y329" s="1235"/>
      <c r="Z329" s="1236"/>
      <c r="AA329" s="1235"/>
      <c r="AB329" s="1236"/>
      <c r="AC329" s="1235"/>
      <c r="AD329" s="1236"/>
      <c r="AE329" s="1235"/>
      <c r="AF329" s="1236"/>
      <c r="AG329" s="1235"/>
      <c r="AH329" s="1236"/>
      <c r="AI329" s="1235"/>
      <c r="AJ329" s="1236"/>
      <c r="AK329" s="1235"/>
      <c r="AL329" s="1238"/>
      <c r="AM329" s="453"/>
      <c r="AN329" s="452"/>
      <c r="AO329" s="453"/>
      <c r="AP329" s="452"/>
      <c r="AQ329" s="453"/>
      <c r="AR329" s="453"/>
      <c r="AS329" s="457"/>
      <c r="AT329" s="451"/>
      <c r="AU329" s="454"/>
      <c r="AV329" s="457"/>
      <c r="AW329" s="451"/>
      <c r="AX329" s="454"/>
      <c r="AY329" t="str">
        <f>CA329&amp;CB329&amp;CC329&amp;CD329&amp;CE329&amp;CF329&amp;CG329&amp;CH329&amp;CI329&amp;CJ329&amp;CK329&amp;CL329</f>
        <v/>
      </c>
      <c r="CA329" s="23" t="str">
        <f t="shared" si="246"/>
        <v/>
      </c>
      <c r="CB329" s="23" t="str">
        <f t="shared" si="247"/>
        <v/>
      </c>
      <c r="CC329" s="23" t="str">
        <f>IF(AND($D329&gt;0,AO329="")," * No olvide digitar la variable Consultas Pertinentes: Según Procolo de Referencia. Digite cero si no tiene.",IF(AO329&gt;$D329," * La variable Consultas Pertinentes: Según Procolo de Referencia no puede superar el Total Ambos Sexos.",""))</f>
        <v/>
      </c>
      <c r="CD329" s="23" t="str">
        <f>IF(AND($D329&gt;0,AP329="")," * No olvide digitar la variable Consultas Pertinentes: Según condición clínica. Digite cero si no tiene.",IF(AP329&gt;$D329," * La variable Consultas Pertinentes: Según condición clínica no puede superar el Total Ambos Sexos.",""))</f>
        <v/>
      </c>
      <c r="CE329" s="23" t="str">
        <f>IF(AND($D329&gt;0,AQ329="")," * No olvide digitar la variable Inasistente. Digite cero si no tiene.",IF(AQ329&gt;$D329," * La variable Insasistente no puede superar el Total Ambos Sexos.",""))</f>
        <v/>
      </c>
      <c r="CF329" s="23" t="str">
        <f t="shared" si="248"/>
        <v/>
      </c>
      <c r="CG329" s="87"/>
      <c r="CH329" s="23" t="str">
        <f t="shared" si="249"/>
        <v/>
      </c>
      <c r="CI329" s="23" t="str">
        <f t="shared" si="250"/>
        <v/>
      </c>
      <c r="CJ329" s="87"/>
      <c r="CK329" s="23" t="str">
        <f t="shared" si="251"/>
        <v/>
      </c>
      <c r="CL329" s="23" t="str">
        <f t="shared" si="252"/>
        <v/>
      </c>
      <c r="CO329" s="24">
        <f t="shared" si="253"/>
        <v>0</v>
      </c>
      <c r="CP329" s="24">
        <f t="shared" si="254"/>
        <v>0</v>
      </c>
      <c r="CQ329" s="24">
        <f t="shared" si="263"/>
        <v>0</v>
      </c>
      <c r="CR329" s="24">
        <f t="shared" si="263"/>
        <v>0</v>
      </c>
      <c r="CS329" s="24">
        <f t="shared" si="263"/>
        <v>0</v>
      </c>
      <c r="CT329" s="24">
        <f t="shared" si="255"/>
        <v>0</v>
      </c>
      <c r="CU329" s="87"/>
      <c r="CV329" s="24">
        <f t="shared" si="256"/>
        <v>0</v>
      </c>
      <c r="CW329" s="24">
        <f t="shared" si="256"/>
        <v>0</v>
      </c>
      <c r="CX329" s="87"/>
      <c r="CY329" s="24">
        <f t="shared" si="257"/>
        <v>0</v>
      </c>
      <c r="CZ329" s="24">
        <f t="shared" si="257"/>
        <v>0</v>
      </c>
    </row>
    <row r="330" spans="1:104" x14ac:dyDescent="0.25">
      <c r="A330" s="1311" t="s">
        <v>4</v>
      </c>
      <c r="B330" s="1313" t="s">
        <v>296</v>
      </c>
      <c r="C330" s="1314"/>
      <c r="D330" s="712">
        <f>SUM(E330+F330)</f>
        <v>201</v>
      </c>
      <c r="E330" s="529">
        <f>SUM(G330++I330+K330+M330+O330+Q330+S330+U330+W330+Y330+AA330+AC330+AE330+AG330+AI330+AK330)</f>
        <v>98</v>
      </c>
      <c r="F330" s="267">
        <f>SUM(H330++J330+L330+N330+P330+R330+T330+V330+X330+Z330+AB330+AD330+AF330+AH330+AJ330+AL330)</f>
        <v>103</v>
      </c>
      <c r="G330" s="712">
        <f>G252+G264+G270+G276+G282+G312+G318+G324</f>
        <v>3</v>
      </c>
      <c r="H330" s="343">
        <f t="shared" ref="H330:N334" si="264">H252+H258+H264+H270+H276+H282+H306+H312+H318+H324</f>
        <v>2</v>
      </c>
      <c r="I330" s="712">
        <f t="shared" si="264"/>
        <v>2</v>
      </c>
      <c r="J330" s="343">
        <f t="shared" si="264"/>
        <v>1</v>
      </c>
      <c r="K330" s="712">
        <f t="shared" si="264"/>
        <v>2</v>
      </c>
      <c r="L330" s="343">
        <f>L252+L258+L264+L270+L276+L282+L306+L312+L318+L324</f>
        <v>2</v>
      </c>
      <c r="M330" s="712">
        <f t="shared" si="264"/>
        <v>3</v>
      </c>
      <c r="N330" s="343">
        <f t="shared" si="264"/>
        <v>1</v>
      </c>
      <c r="O330" s="712">
        <f t="shared" ref="O330:V334" si="265">O252+O258+O264+O270+O276+O282+O294+O312+O318+O324</f>
        <v>3</v>
      </c>
      <c r="P330" s="1248">
        <f t="shared" si="265"/>
        <v>1</v>
      </c>
      <c r="Q330" s="712">
        <f t="shared" si="265"/>
        <v>4</v>
      </c>
      <c r="R330" s="1248">
        <f t="shared" si="265"/>
        <v>3</v>
      </c>
      <c r="S330" s="712">
        <f t="shared" si="265"/>
        <v>9</v>
      </c>
      <c r="T330" s="1248">
        <f t="shared" si="265"/>
        <v>2</v>
      </c>
      <c r="U330" s="712">
        <f t="shared" si="265"/>
        <v>16</v>
      </c>
      <c r="V330" s="1249">
        <f t="shared" si="265"/>
        <v>10</v>
      </c>
      <c r="W330" s="712">
        <f>W252+W258+W264+W270+W276+W282+W288+W294+W300+W306+W312+W318+W324</f>
        <v>21</v>
      </c>
      <c r="X330" s="1248">
        <f t="shared" ref="X330:AN334" si="266">X252+X258+X264+X270+X276+X282+X288+X294+X300+X306+X312+X318+X324</f>
        <v>15</v>
      </c>
      <c r="Y330" s="712">
        <f>Y252+Y258+Y264+Y270+Y276+Y282+Y288+Y294+Y300+Y306+Y312+Y318+Y324</f>
        <v>6</v>
      </c>
      <c r="Z330" s="1248">
        <f t="shared" si="266"/>
        <v>7</v>
      </c>
      <c r="AA330" s="712">
        <f t="shared" si="266"/>
        <v>6</v>
      </c>
      <c r="AB330" s="1248">
        <f t="shared" si="266"/>
        <v>14</v>
      </c>
      <c r="AC330" s="712">
        <f t="shared" si="266"/>
        <v>3</v>
      </c>
      <c r="AD330" s="1248">
        <f t="shared" si="266"/>
        <v>14</v>
      </c>
      <c r="AE330" s="712">
        <f t="shared" si="266"/>
        <v>6</v>
      </c>
      <c r="AF330" s="1248">
        <f t="shared" si="266"/>
        <v>13</v>
      </c>
      <c r="AG330" s="712">
        <f t="shared" si="266"/>
        <v>4</v>
      </c>
      <c r="AH330" s="1248">
        <f t="shared" si="266"/>
        <v>8</v>
      </c>
      <c r="AI330" s="712">
        <f t="shared" si="266"/>
        <v>5</v>
      </c>
      <c r="AJ330" s="1248">
        <f t="shared" si="266"/>
        <v>5</v>
      </c>
      <c r="AK330" s="712">
        <f t="shared" si="266"/>
        <v>5</v>
      </c>
      <c r="AL330" s="530">
        <f t="shared" si="266"/>
        <v>5</v>
      </c>
      <c r="AM330" s="1248">
        <f t="shared" si="266"/>
        <v>0</v>
      </c>
      <c r="AN330" s="1248">
        <f t="shared" si="266"/>
        <v>0</v>
      </c>
      <c r="AO330" s="501">
        <f>SUM(AO252+AO258+AO264+AO270+AO276+AO282+AO288+AO294+AO300+AO306+AO312+AO318)</f>
        <v>147</v>
      </c>
      <c r="AP330" s="372">
        <f>SUM(AP252+AP258+AP264+AP270+AP276+AP282+AP288+AP294+AP300+AP306+AP312+AP318)</f>
        <v>137</v>
      </c>
      <c r="AQ330" s="343">
        <f t="shared" ref="AQ330:AR331" si="267">AQ252+AQ258+AQ264+AQ270+AQ276+AQ282+AQ288+AQ294+AQ300+AQ306+AQ312+AQ318+AQ324</f>
        <v>68</v>
      </c>
      <c r="AR330" s="343">
        <f t="shared" si="267"/>
        <v>25</v>
      </c>
      <c r="AS330" s="267">
        <f>SUM(AS264,AS276)</f>
        <v>4</v>
      </c>
      <c r="AT330" s="712">
        <f t="shared" ref="AT330:AX331" si="268">AT252+AT258+AT264+AT270+AT276+AT282+AT288+AT294+AT300+AT306+AT312+AT318+AT324</f>
        <v>9</v>
      </c>
      <c r="AU330" s="1249">
        <f t="shared" si="268"/>
        <v>1</v>
      </c>
      <c r="AV330" s="1250"/>
      <c r="AW330" s="712">
        <f t="shared" si="268"/>
        <v>1</v>
      </c>
      <c r="AX330" s="1249">
        <f t="shared" si="268"/>
        <v>0</v>
      </c>
    </row>
    <row r="331" spans="1:104" x14ac:dyDescent="0.25">
      <c r="A331" s="1311"/>
      <c r="B331" s="1315" t="s">
        <v>297</v>
      </c>
      <c r="C331" s="1315"/>
      <c r="D331" s="501">
        <f t="shared" ref="D331:D335" si="269">SUM(E331+F331)</f>
        <v>855</v>
      </c>
      <c r="E331" s="531">
        <f t="shared" ref="E331:F335" si="270">SUM(G331++I331+K331+M331+O331+Q331+S331+U331+W331+Y331+AA331+AC331+AE331+AG331+AI331+AK331)</f>
        <v>393</v>
      </c>
      <c r="F331" s="532">
        <f t="shared" si="270"/>
        <v>462</v>
      </c>
      <c r="G331" s="464">
        <f>G253+G265+G271+G277+G283+G313+G319+G325</f>
        <v>4</v>
      </c>
      <c r="H331" s="533">
        <f t="shared" si="264"/>
        <v>3</v>
      </c>
      <c r="I331" s="464">
        <f t="shared" si="264"/>
        <v>2</v>
      </c>
      <c r="J331" s="533">
        <f t="shared" si="264"/>
        <v>2</v>
      </c>
      <c r="K331" s="464">
        <f>K253+K259+K265+K271+K277+K283+K307+K313+K319+K325</f>
        <v>1</v>
      </c>
      <c r="L331" s="533">
        <f t="shared" si="264"/>
        <v>3</v>
      </c>
      <c r="M331" s="464">
        <f t="shared" si="264"/>
        <v>2</v>
      </c>
      <c r="N331" s="533">
        <f t="shared" si="264"/>
        <v>4</v>
      </c>
      <c r="O331" s="501">
        <f>O253+O259+O265+O271+O277+O283+O295+O313+O319+O325</f>
        <v>6</v>
      </c>
      <c r="P331" s="343">
        <f t="shared" si="265"/>
        <v>1</v>
      </c>
      <c r="Q331" s="501">
        <f t="shared" si="265"/>
        <v>11</v>
      </c>
      <c r="R331" s="343">
        <f t="shared" si="265"/>
        <v>6</v>
      </c>
      <c r="S331" s="501">
        <f t="shared" si="265"/>
        <v>11</v>
      </c>
      <c r="T331" s="343">
        <f t="shared" si="265"/>
        <v>12</v>
      </c>
      <c r="U331" s="501">
        <f t="shared" si="265"/>
        <v>94</v>
      </c>
      <c r="V331" s="372">
        <f t="shared" si="265"/>
        <v>68</v>
      </c>
      <c r="W331" s="464">
        <f>W253+W259+W265+W271+W277+W283+W289+W295+W301+W307+W313+W319+W325</f>
        <v>111</v>
      </c>
      <c r="X331" s="533">
        <f t="shared" si="266"/>
        <v>104</v>
      </c>
      <c r="Y331" s="464">
        <f t="shared" si="266"/>
        <v>31</v>
      </c>
      <c r="Z331" s="533">
        <f t="shared" si="266"/>
        <v>34</v>
      </c>
      <c r="AA331" s="464">
        <f t="shared" si="266"/>
        <v>18</v>
      </c>
      <c r="AB331" s="533">
        <f t="shared" si="266"/>
        <v>40</v>
      </c>
      <c r="AC331" s="464">
        <f t="shared" si="266"/>
        <v>14</v>
      </c>
      <c r="AD331" s="533">
        <f t="shared" si="266"/>
        <v>40</v>
      </c>
      <c r="AE331" s="464">
        <f t="shared" si="266"/>
        <v>21</v>
      </c>
      <c r="AF331" s="533">
        <f t="shared" si="266"/>
        <v>55</v>
      </c>
      <c r="AG331" s="464">
        <f t="shared" si="266"/>
        <v>16</v>
      </c>
      <c r="AH331" s="533">
        <f t="shared" si="266"/>
        <v>22</v>
      </c>
      <c r="AI331" s="464">
        <f t="shared" si="266"/>
        <v>29</v>
      </c>
      <c r="AJ331" s="533">
        <f t="shared" si="266"/>
        <v>40</v>
      </c>
      <c r="AK331" s="464">
        <f t="shared" si="266"/>
        <v>22</v>
      </c>
      <c r="AL331" s="534">
        <f t="shared" si="266"/>
        <v>28</v>
      </c>
      <c r="AM331" s="533">
        <f t="shared" si="266"/>
        <v>5</v>
      </c>
      <c r="AN331" s="533">
        <f t="shared" si="266"/>
        <v>0</v>
      </c>
      <c r="AO331" s="535"/>
      <c r="AP331" s="536"/>
      <c r="AQ331" s="533">
        <f t="shared" si="267"/>
        <v>101</v>
      </c>
      <c r="AR331" s="533">
        <f t="shared" si="267"/>
        <v>0</v>
      </c>
      <c r="AS331" s="537">
        <f>SUM(AS277+ AS265)</f>
        <v>28</v>
      </c>
      <c r="AT331" s="464">
        <f t="shared" si="268"/>
        <v>38</v>
      </c>
      <c r="AU331" s="296">
        <f t="shared" si="268"/>
        <v>3</v>
      </c>
      <c r="AV331" s="351"/>
      <c r="AW331" s="464">
        <f t="shared" si="268"/>
        <v>0</v>
      </c>
      <c r="AX331" s="296">
        <f t="shared" si="268"/>
        <v>0</v>
      </c>
    </row>
    <row r="332" spans="1:104" x14ac:dyDescent="0.25">
      <c r="A332" s="1311"/>
      <c r="B332" s="1315" t="s">
        <v>298</v>
      </c>
      <c r="C332" s="1315"/>
      <c r="D332" s="501">
        <f t="shared" si="269"/>
        <v>181</v>
      </c>
      <c r="E332" s="531">
        <f t="shared" si="270"/>
        <v>79</v>
      </c>
      <c r="F332" s="532">
        <f t="shared" si="270"/>
        <v>102</v>
      </c>
      <c r="G332" s="464">
        <f>G254+G266+G272+G278+G284+G314+G320+G326</f>
        <v>2</v>
      </c>
      <c r="H332" s="533">
        <f t="shared" si="264"/>
        <v>2</v>
      </c>
      <c r="I332" s="464">
        <f t="shared" si="264"/>
        <v>0</v>
      </c>
      <c r="J332" s="533">
        <f t="shared" si="264"/>
        <v>1</v>
      </c>
      <c r="K332" s="464">
        <f t="shared" si="264"/>
        <v>1</v>
      </c>
      <c r="L332" s="533">
        <f t="shared" si="264"/>
        <v>0</v>
      </c>
      <c r="M332" s="464">
        <f t="shared" si="264"/>
        <v>0</v>
      </c>
      <c r="N332" s="533">
        <f t="shared" si="264"/>
        <v>0</v>
      </c>
      <c r="O332" s="501">
        <f t="shared" si="265"/>
        <v>2</v>
      </c>
      <c r="P332" s="343">
        <f t="shared" si="265"/>
        <v>0</v>
      </c>
      <c r="Q332" s="501">
        <f t="shared" si="265"/>
        <v>3</v>
      </c>
      <c r="R332" s="343">
        <f t="shared" si="265"/>
        <v>2</v>
      </c>
      <c r="S332" s="501">
        <f t="shared" si="265"/>
        <v>4</v>
      </c>
      <c r="T332" s="343">
        <f t="shared" si="265"/>
        <v>1</v>
      </c>
      <c r="U332" s="501">
        <f t="shared" si="265"/>
        <v>15</v>
      </c>
      <c r="V332" s="372">
        <f t="shared" si="265"/>
        <v>12</v>
      </c>
      <c r="W332" s="464">
        <f>W254+W260+W266+W272+W278+W284+W290+W296+W302+W308+W314+W320+W326</f>
        <v>20</v>
      </c>
      <c r="X332" s="533">
        <f t="shared" si="266"/>
        <v>21</v>
      </c>
      <c r="Y332" s="464">
        <f t="shared" si="266"/>
        <v>7</v>
      </c>
      <c r="Z332" s="533">
        <f t="shared" si="266"/>
        <v>7</v>
      </c>
      <c r="AA332" s="464">
        <f t="shared" si="266"/>
        <v>5</v>
      </c>
      <c r="AB332" s="533">
        <f t="shared" si="266"/>
        <v>11</v>
      </c>
      <c r="AC332" s="464">
        <f t="shared" si="266"/>
        <v>2</v>
      </c>
      <c r="AD332" s="533">
        <f t="shared" si="266"/>
        <v>11</v>
      </c>
      <c r="AE332" s="464">
        <f t="shared" si="266"/>
        <v>5</v>
      </c>
      <c r="AF332" s="533">
        <f t="shared" si="266"/>
        <v>15</v>
      </c>
      <c r="AG332" s="464">
        <f t="shared" si="266"/>
        <v>3</v>
      </c>
      <c r="AH332" s="533">
        <f t="shared" si="266"/>
        <v>8</v>
      </c>
      <c r="AI332" s="464">
        <f t="shared" si="266"/>
        <v>6</v>
      </c>
      <c r="AJ332" s="533">
        <f t="shared" si="266"/>
        <v>4</v>
      </c>
      <c r="AK332" s="464">
        <f t="shared" si="266"/>
        <v>4</v>
      </c>
      <c r="AL332" s="534">
        <f t="shared" si="266"/>
        <v>7</v>
      </c>
      <c r="AM332" s="533">
        <f t="shared" si="266"/>
        <v>0</v>
      </c>
      <c r="AN332" s="533">
        <f t="shared" si="266"/>
        <v>0</v>
      </c>
      <c r="AO332" s="535"/>
      <c r="AP332" s="536"/>
      <c r="AQ332" s="472"/>
      <c r="AR332" s="533">
        <f>SUM(AR336+AR254+AR260+AR266+AR272+AR278+AR284+AR290+AR296+AR302+AR308+AR314+AR320+AR326)</f>
        <v>25</v>
      </c>
      <c r="AS332" s="537">
        <f>SUM(AS266+AS278)</f>
        <v>3</v>
      </c>
      <c r="AT332" s="464">
        <f t="shared" ref="AT332:AX332" si="271">SUM(AT254+AT260+AT266+AT272+AT278+AT284+AT290+AT296+AT302+AT308+AT314+AT320+AT326)</f>
        <v>7</v>
      </c>
      <c r="AU332" s="296">
        <f t="shared" si="271"/>
        <v>1</v>
      </c>
      <c r="AV332" s="351"/>
      <c r="AW332" s="464">
        <f t="shared" si="271"/>
        <v>0</v>
      </c>
      <c r="AX332" s="296">
        <f t="shared" si="271"/>
        <v>0</v>
      </c>
    </row>
    <row r="333" spans="1:104" x14ac:dyDescent="0.25">
      <c r="A333" s="1311"/>
      <c r="B333" s="1279" t="s">
        <v>299</v>
      </c>
      <c r="C333" s="1281"/>
      <c r="D333" s="501">
        <f t="shared" si="269"/>
        <v>210</v>
      </c>
      <c r="E333" s="531">
        <f t="shared" si="270"/>
        <v>91</v>
      </c>
      <c r="F333" s="532">
        <f t="shared" si="270"/>
        <v>119</v>
      </c>
      <c r="G333" s="464">
        <f>G255+G267+G273+G279+G285+G315+G321+G327</f>
        <v>3</v>
      </c>
      <c r="H333" s="533">
        <f t="shared" si="264"/>
        <v>2</v>
      </c>
      <c r="I333" s="464">
        <f t="shared" si="264"/>
        <v>0</v>
      </c>
      <c r="J333" s="533">
        <f t="shared" si="264"/>
        <v>0</v>
      </c>
      <c r="K333" s="464">
        <f t="shared" si="264"/>
        <v>0</v>
      </c>
      <c r="L333" s="533">
        <f t="shared" si="264"/>
        <v>0</v>
      </c>
      <c r="M333" s="464">
        <f t="shared" si="264"/>
        <v>2</v>
      </c>
      <c r="N333" s="533">
        <f t="shared" si="264"/>
        <v>0</v>
      </c>
      <c r="O333" s="501">
        <f>O255+O261+O267+O273+O279+O285+O297+O315+O321+O327</f>
        <v>1</v>
      </c>
      <c r="P333" s="343">
        <f>P255+P261+P267+P273+P279+P285+P297+P315+P321+P327</f>
        <v>1</v>
      </c>
      <c r="Q333" s="501">
        <f t="shared" si="265"/>
        <v>4</v>
      </c>
      <c r="R333" s="343">
        <f t="shared" si="265"/>
        <v>2</v>
      </c>
      <c r="S333" s="501">
        <f t="shared" si="265"/>
        <v>4</v>
      </c>
      <c r="T333" s="343">
        <f t="shared" si="265"/>
        <v>2</v>
      </c>
      <c r="U333" s="501">
        <f t="shared" si="265"/>
        <v>14</v>
      </c>
      <c r="V333" s="372">
        <f t="shared" si="265"/>
        <v>9</v>
      </c>
      <c r="W333" s="464">
        <f>W255+W261+W267+W273+W279+W285+W291+W297+W303+W309+W315+W321+W327</f>
        <v>17</v>
      </c>
      <c r="X333" s="533">
        <f t="shared" si="266"/>
        <v>13</v>
      </c>
      <c r="Y333" s="464">
        <f t="shared" si="266"/>
        <v>9</v>
      </c>
      <c r="Z333" s="533">
        <f t="shared" si="266"/>
        <v>6</v>
      </c>
      <c r="AA333" s="464">
        <f t="shared" si="266"/>
        <v>3</v>
      </c>
      <c r="AB333" s="533">
        <f t="shared" si="266"/>
        <v>22</v>
      </c>
      <c r="AC333" s="464">
        <f t="shared" si="266"/>
        <v>3</v>
      </c>
      <c r="AD333" s="533">
        <f t="shared" si="266"/>
        <v>16</v>
      </c>
      <c r="AE333" s="464">
        <f t="shared" si="266"/>
        <v>10</v>
      </c>
      <c r="AF333" s="533">
        <f t="shared" si="266"/>
        <v>19</v>
      </c>
      <c r="AG333" s="464">
        <f t="shared" si="266"/>
        <v>3</v>
      </c>
      <c r="AH333" s="533">
        <f t="shared" si="266"/>
        <v>9</v>
      </c>
      <c r="AI333" s="464">
        <f t="shared" si="266"/>
        <v>10</v>
      </c>
      <c r="AJ333" s="533">
        <f t="shared" si="266"/>
        <v>12</v>
      </c>
      <c r="AK333" s="464">
        <f t="shared" si="266"/>
        <v>8</v>
      </c>
      <c r="AL333" s="534">
        <f t="shared" si="266"/>
        <v>6</v>
      </c>
      <c r="AM333" s="533">
        <f t="shared" si="266"/>
        <v>3</v>
      </c>
      <c r="AN333" s="533">
        <f t="shared" si="266"/>
        <v>0</v>
      </c>
      <c r="AO333" s="535"/>
      <c r="AP333" s="536"/>
      <c r="AQ333" s="472"/>
      <c r="AR333" s="533">
        <f>AR255+AR261+AR267+AR273+AR279+AR285+AR291+AR297+AR303+AR309+AR315+AR321+AR327</f>
        <v>0</v>
      </c>
      <c r="AS333" s="537">
        <f>SUM(AS268+AS280)</f>
        <v>0</v>
      </c>
      <c r="AT333" s="464">
        <f t="shared" ref="AT333:AX333" si="272">AT255+AT261+AT267+AT273+AT279+AT285+AT291+AT297+AT303+AT309+AT315+AT321+AT327</f>
        <v>11</v>
      </c>
      <c r="AU333" s="296">
        <f t="shared" si="272"/>
        <v>1</v>
      </c>
      <c r="AV333" s="296">
        <f>AV255+AV261+AV267+AV273+AV279+AV285+AV291+AV297+AV303+AV309+AV315+AV321+AV327</f>
        <v>0</v>
      </c>
      <c r="AW333" s="464">
        <f t="shared" si="272"/>
        <v>0</v>
      </c>
      <c r="AX333" s="296">
        <f t="shared" si="272"/>
        <v>0</v>
      </c>
    </row>
    <row r="334" spans="1:104" x14ac:dyDescent="0.25">
      <c r="A334" s="1311"/>
      <c r="B334" s="1279" t="s">
        <v>300</v>
      </c>
      <c r="C334" s="1281"/>
      <c r="D334" s="501">
        <f t="shared" si="269"/>
        <v>80</v>
      </c>
      <c r="E334" s="531">
        <f t="shared" si="270"/>
        <v>21</v>
      </c>
      <c r="F334" s="532">
        <f t="shared" si="270"/>
        <v>59</v>
      </c>
      <c r="G334" s="464">
        <f>G256+G268+G274+G280+G286+G316+G322+G328</f>
        <v>1</v>
      </c>
      <c r="H334" s="533">
        <f t="shared" si="264"/>
        <v>1</v>
      </c>
      <c r="I334" s="464">
        <f t="shared" si="264"/>
        <v>0</v>
      </c>
      <c r="J334" s="533">
        <f t="shared" si="264"/>
        <v>0</v>
      </c>
      <c r="K334" s="464">
        <f t="shared" si="264"/>
        <v>0</v>
      </c>
      <c r="L334" s="533">
        <f t="shared" si="264"/>
        <v>1</v>
      </c>
      <c r="M334" s="464">
        <f t="shared" si="264"/>
        <v>0</v>
      </c>
      <c r="N334" s="533">
        <f t="shared" si="264"/>
        <v>0</v>
      </c>
      <c r="O334" s="501">
        <f>O256+O262+O268+O274+O280+O286+O298+O316+O322+O328</f>
        <v>0</v>
      </c>
      <c r="P334" s="343">
        <f t="shared" si="265"/>
        <v>0</v>
      </c>
      <c r="Q334" s="501">
        <f t="shared" si="265"/>
        <v>0</v>
      </c>
      <c r="R334" s="343">
        <f t="shared" si="265"/>
        <v>0</v>
      </c>
      <c r="S334" s="501">
        <f t="shared" si="265"/>
        <v>0</v>
      </c>
      <c r="T334" s="343">
        <f t="shared" si="265"/>
        <v>0</v>
      </c>
      <c r="U334" s="501">
        <f t="shared" si="265"/>
        <v>3</v>
      </c>
      <c r="V334" s="372">
        <f t="shared" si="265"/>
        <v>3</v>
      </c>
      <c r="W334" s="464">
        <f>W256+W262+W268+W274+W280+W286+W292+W298+W304+W310+W316+W322+W328</f>
        <v>1</v>
      </c>
      <c r="X334" s="533">
        <f t="shared" si="266"/>
        <v>3</v>
      </c>
      <c r="Y334" s="464">
        <f t="shared" si="266"/>
        <v>1</v>
      </c>
      <c r="Z334" s="533">
        <f t="shared" si="266"/>
        <v>5</v>
      </c>
      <c r="AA334" s="464">
        <f t="shared" si="266"/>
        <v>3</v>
      </c>
      <c r="AB334" s="533">
        <f t="shared" si="266"/>
        <v>2</v>
      </c>
      <c r="AC334" s="464">
        <f t="shared" si="266"/>
        <v>0</v>
      </c>
      <c r="AD334" s="533">
        <f t="shared" si="266"/>
        <v>5</v>
      </c>
      <c r="AE334" s="464">
        <f t="shared" si="266"/>
        <v>4</v>
      </c>
      <c r="AF334" s="533">
        <f t="shared" si="266"/>
        <v>16</v>
      </c>
      <c r="AG334" s="464">
        <f t="shared" si="266"/>
        <v>1</v>
      </c>
      <c r="AH334" s="533">
        <f t="shared" si="266"/>
        <v>7</v>
      </c>
      <c r="AI334" s="464">
        <f t="shared" si="266"/>
        <v>4</v>
      </c>
      <c r="AJ334" s="533">
        <f t="shared" si="266"/>
        <v>3</v>
      </c>
      <c r="AK334" s="464">
        <f t="shared" si="266"/>
        <v>3</v>
      </c>
      <c r="AL334" s="534">
        <f t="shared" si="266"/>
        <v>13</v>
      </c>
      <c r="AM334" s="533">
        <f t="shared" si="266"/>
        <v>0</v>
      </c>
      <c r="AN334" s="533">
        <f t="shared" si="266"/>
        <v>0</v>
      </c>
      <c r="AO334" s="535"/>
      <c r="AP334" s="536"/>
      <c r="AQ334" s="481"/>
      <c r="AR334" s="533">
        <f>SUM(AR256+AR262+AR268+AR274+AR280+AR286+AR304+AR298+AR292+AR310+AR316+AR322+AR328)</f>
        <v>0</v>
      </c>
      <c r="AS334" s="537">
        <f>SUM(AS256+AS262+AS268+AS274+AS280+AS286+AS304+AS298+AS292+AS310+AS316+AS322+AS328)</f>
        <v>0</v>
      </c>
      <c r="AT334" s="464">
        <f t="shared" ref="AT334:AX334" si="273">SUM(AT256+AT262+AT268+AT274+AT280+AT286+AT304+AT298+AT292+AT310+AT316+AT322+AT328)</f>
        <v>1</v>
      </c>
      <c r="AU334" s="296">
        <f t="shared" si="273"/>
        <v>2</v>
      </c>
      <c r="AV334" s="351"/>
      <c r="AW334" s="464">
        <f t="shared" si="273"/>
        <v>0</v>
      </c>
      <c r="AX334" s="296">
        <f t="shared" si="273"/>
        <v>0</v>
      </c>
    </row>
    <row r="335" spans="1:104" x14ac:dyDescent="0.25">
      <c r="A335" s="1312"/>
      <c r="B335" s="1316" t="s">
        <v>301</v>
      </c>
      <c r="C335" s="1316"/>
      <c r="D335" s="393">
        <f t="shared" si="269"/>
        <v>1</v>
      </c>
      <c r="E335" s="538">
        <f t="shared" si="270"/>
        <v>0</v>
      </c>
      <c r="F335" s="539">
        <f t="shared" si="270"/>
        <v>1</v>
      </c>
      <c r="G335" s="396">
        <f>G275+G281+G287+G317+G323+G329</f>
        <v>0</v>
      </c>
      <c r="H335" s="353">
        <f>H275+H281+H287+H317+H323+H329</f>
        <v>0</v>
      </c>
      <c r="I335" s="396">
        <f>I257+I269+I275+I281+I287+I317+I323+I329</f>
        <v>0</v>
      </c>
      <c r="J335" s="353">
        <f t="shared" ref="J335:N335" si="274">J257+J269+J275+J281+J287+J317+J323+J329</f>
        <v>0</v>
      </c>
      <c r="K335" s="396">
        <f t="shared" si="274"/>
        <v>0</v>
      </c>
      <c r="L335" s="353">
        <f t="shared" si="274"/>
        <v>0</v>
      </c>
      <c r="M335" s="396">
        <f t="shared" si="274"/>
        <v>0</v>
      </c>
      <c r="N335" s="353">
        <f t="shared" si="274"/>
        <v>0</v>
      </c>
      <c r="O335" s="393">
        <f>O257+O269+O275+O281+O287+O299+O317+O323+O329</f>
        <v>0</v>
      </c>
      <c r="P335" s="317">
        <f t="shared" ref="P335:V335" si="275">P257+P269+P275+P281+P287+P299+P317+P323+P329</f>
        <v>0</v>
      </c>
      <c r="Q335" s="393">
        <f t="shared" si="275"/>
        <v>0</v>
      </c>
      <c r="R335" s="317">
        <f t="shared" si="275"/>
        <v>0</v>
      </c>
      <c r="S335" s="393">
        <f t="shared" si="275"/>
        <v>0</v>
      </c>
      <c r="T335" s="317">
        <f t="shared" si="275"/>
        <v>0</v>
      </c>
      <c r="U335" s="393">
        <f t="shared" si="275"/>
        <v>0</v>
      </c>
      <c r="V335" s="540">
        <f t="shared" si="275"/>
        <v>1</v>
      </c>
      <c r="W335" s="396">
        <f>W257+W263+W269+W275+W281+W287+W293+W305+W311+W299+W317+W323+W329</f>
        <v>0</v>
      </c>
      <c r="X335" s="353">
        <f t="shared" ref="X335:AN335" si="276">X257+X263+X269+X275+X281+X287+X293+X305+X311+X299+X317+X323+X329</f>
        <v>0</v>
      </c>
      <c r="Y335" s="396">
        <f t="shared" si="276"/>
        <v>0</v>
      </c>
      <c r="Z335" s="353">
        <f t="shared" si="276"/>
        <v>0</v>
      </c>
      <c r="AA335" s="396">
        <f t="shared" si="276"/>
        <v>0</v>
      </c>
      <c r="AB335" s="353">
        <f t="shared" si="276"/>
        <v>0</v>
      </c>
      <c r="AC335" s="396">
        <f t="shared" si="276"/>
        <v>0</v>
      </c>
      <c r="AD335" s="353">
        <f t="shared" si="276"/>
        <v>0</v>
      </c>
      <c r="AE335" s="396">
        <f t="shared" si="276"/>
        <v>0</v>
      </c>
      <c r="AF335" s="353">
        <f t="shared" si="276"/>
        <v>0</v>
      </c>
      <c r="AG335" s="396">
        <f t="shared" si="276"/>
        <v>0</v>
      </c>
      <c r="AH335" s="353">
        <f t="shared" si="276"/>
        <v>0</v>
      </c>
      <c r="AI335" s="396">
        <f t="shared" si="276"/>
        <v>0</v>
      </c>
      <c r="AJ335" s="353">
        <f t="shared" si="276"/>
        <v>0</v>
      </c>
      <c r="AK335" s="396">
        <f t="shared" si="276"/>
        <v>0</v>
      </c>
      <c r="AL335" s="541">
        <f t="shared" si="276"/>
        <v>0</v>
      </c>
      <c r="AM335" s="353">
        <f t="shared" si="276"/>
        <v>0</v>
      </c>
      <c r="AN335" s="353">
        <f t="shared" si="276"/>
        <v>0</v>
      </c>
      <c r="AO335" s="542"/>
      <c r="AP335" s="543"/>
      <c r="AQ335" s="483"/>
      <c r="AR335" s="353">
        <f>SUM(AR257+AR263+AR269+AR275+AR281+AR287+AR293+AR299+AR305+AR311+AR317+AR323+AR329)</f>
        <v>0</v>
      </c>
      <c r="AS335" s="544">
        <f>SUM(AS269+AS281)</f>
        <v>0</v>
      </c>
      <c r="AT335" s="396">
        <f t="shared" ref="AT335:AX335" si="277">SUM(AT257+AT263+AT269+AT275+AT281+AT287+AT293+AT299+AT305+AT311+AT317+AT323+AT329)</f>
        <v>0</v>
      </c>
      <c r="AU335" s="353">
        <f t="shared" si="277"/>
        <v>0</v>
      </c>
      <c r="AV335" s="543"/>
      <c r="AW335" s="396">
        <f t="shared" si="277"/>
        <v>0</v>
      </c>
      <c r="AX335" s="298">
        <f t="shared" si="277"/>
        <v>0</v>
      </c>
    </row>
    <row r="336" spans="1:104" x14ac:dyDescent="0.25">
      <c r="A336" s="35" t="s">
        <v>309</v>
      </c>
      <c r="B336" s="261"/>
      <c r="C336" s="261"/>
      <c r="D336" s="262"/>
      <c r="E336" s="262"/>
      <c r="F336" s="262"/>
      <c r="G336" s="262"/>
      <c r="H336" s="262"/>
      <c r="I336" s="26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10"/>
      <c r="AM336" s="10"/>
      <c r="AN336" s="9"/>
      <c r="AO336" s="9"/>
      <c r="AP336" s="9"/>
      <c r="AQ336" s="9"/>
      <c r="AR336" s="9"/>
    </row>
    <row r="337" spans="1:94" x14ac:dyDescent="0.25">
      <c r="A337" s="1286" t="s">
        <v>42</v>
      </c>
      <c r="B337" s="1287"/>
      <c r="C337" s="1288"/>
      <c r="D337" s="1295" t="s">
        <v>4</v>
      </c>
      <c r="E337" s="1296"/>
      <c r="F337" s="1297"/>
      <c r="G337" s="1707" t="s">
        <v>5</v>
      </c>
      <c r="H337" s="1301"/>
      <c r="I337" s="1301"/>
      <c r="J337" s="1301"/>
      <c r="K337" s="1301"/>
      <c r="L337" s="1301"/>
      <c r="M337" s="1301"/>
      <c r="N337" s="1301"/>
      <c r="O337" s="1301"/>
      <c r="P337" s="1301"/>
      <c r="Q337" s="1301"/>
      <c r="R337" s="1301"/>
      <c r="S337" s="1301"/>
      <c r="T337" s="1301"/>
      <c r="U337" s="1301"/>
      <c r="V337" s="1301"/>
      <c r="W337" s="1301"/>
      <c r="X337" s="1301"/>
      <c r="Y337" s="1301"/>
      <c r="Z337" s="1301"/>
      <c r="AA337" s="1301"/>
      <c r="AB337" s="1301"/>
      <c r="AC337" s="1301"/>
      <c r="AD337" s="1301"/>
      <c r="AE337" s="1301"/>
      <c r="AF337" s="1301"/>
      <c r="AG337" s="1301"/>
      <c r="AH337" s="1301"/>
      <c r="AI337" s="1301"/>
      <c r="AJ337" s="1301"/>
      <c r="AK337" s="1301"/>
      <c r="AL337" s="1301"/>
      <c r="AM337" s="1301"/>
      <c r="AN337" s="1301"/>
      <c r="AO337" s="1301"/>
      <c r="AP337" s="1711"/>
      <c r="AQ337" s="1303" t="s">
        <v>310</v>
      </c>
      <c r="AR337" s="1306" t="s">
        <v>311</v>
      </c>
    </row>
    <row r="338" spans="1:94" x14ac:dyDescent="0.25">
      <c r="A338" s="1289"/>
      <c r="B338" s="1290"/>
      <c r="C338" s="1291"/>
      <c r="D338" s="1298"/>
      <c r="E338" s="1299"/>
      <c r="F338" s="1300"/>
      <c r="G338" s="1309" t="s">
        <v>14</v>
      </c>
      <c r="H338" s="1310"/>
      <c r="I338" s="1707" t="s">
        <v>15</v>
      </c>
      <c r="J338" s="1268"/>
      <c r="K338" s="1707" t="s">
        <v>16</v>
      </c>
      <c r="L338" s="1268"/>
      <c r="M338" s="1707" t="s">
        <v>17</v>
      </c>
      <c r="N338" s="1268"/>
      <c r="O338" s="1707" t="s">
        <v>18</v>
      </c>
      <c r="P338" s="1268"/>
      <c r="Q338" s="1707" t="s">
        <v>19</v>
      </c>
      <c r="R338" s="1268"/>
      <c r="S338" s="1707" t="s">
        <v>20</v>
      </c>
      <c r="T338" s="1268"/>
      <c r="U338" s="1707" t="s">
        <v>21</v>
      </c>
      <c r="V338" s="1268"/>
      <c r="W338" s="1707" t="s">
        <v>22</v>
      </c>
      <c r="X338" s="1268"/>
      <c r="Y338" s="1707" t="s">
        <v>23</v>
      </c>
      <c r="Z338" s="1285"/>
      <c r="AA338" s="1707" t="s">
        <v>24</v>
      </c>
      <c r="AB338" s="1285"/>
      <c r="AC338" s="1707" t="s">
        <v>286</v>
      </c>
      <c r="AD338" s="1285"/>
      <c r="AE338" s="1707" t="s">
        <v>287</v>
      </c>
      <c r="AF338" s="1285"/>
      <c r="AG338" s="1707" t="s">
        <v>288</v>
      </c>
      <c r="AH338" s="1285"/>
      <c r="AI338" s="1707" t="s">
        <v>289</v>
      </c>
      <c r="AJ338" s="1285"/>
      <c r="AK338" s="1707" t="s">
        <v>29</v>
      </c>
      <c r="AL338" s="1285"/>
      <c r="AM338" s="1707" t="s">
        <v>30</v>
      </c>
      <c r="AN338" s="1285"/>
      <c r="AO338" s="1707" t="s">
        <v>31</v>
      </c>
      <c r="AP338" s="1285"/>
      <c r="AQ338" s="1304"/>
      <c r="AR338" s="1307"/>
    </row>
    <row r="339" spans="1:94" x14ac:dyDescent="0.25">
      <c r="A339" s="1292"/>
      <c r="B339" s="1293"/>
      <c r="C339" s="1294"/>
      <c r="D339" s="1252" t="s">
        <v>32</v>
      </c>
      <c r="E339" s="1253" t="s">
        <v>33</v>
      </c>
      <c r="F339" s="545" t="s">
        <v>34</v>
      </c>
      <c r="G339" s="1254" t="s">
        <v>33</v>
      </c>
      <c r="H339" s="12" t="s">
        <v>34</v>
      </c>
      <c r="I339" s="1255" t="s">
        <v>33</v>
      </c>
      <c r="J339" s="12" t="s">
        <v>34</v>
      </c>
      <c r="K339" s="1255" t="s">
        <v>33</v>
      </c>
      <c r="L339" s="12" t="s">
        <v>34</v>
      </c>
      <c r="M339" s="1255" t="s">
        <v>33</v>
      </c>
      <c r="N339" s="12" t="s">
        <v>34</v>
      </c>
      <c r="O339" s="1255" t="s">
        <v>33</v>
      </c>
      <c r="P339" s="12" t="s">
        <v>34</v>
      </c>
      <c r="Q339" s="1255" t="s">
        <v>33</v>
      </c>
      <c r="R339" s="12" t="s">
        <v>34</v>
      </c>
      <c r="S339" s="1255" t="s">
        <v>33</v>
      </c>
      <c r="T339" s="12" t="s">
        <v>34</v>
      </c>
      <c r="U339" s="1255" t="s">
        <v>33</v>
      </c>
      <c r="V339" s="12" t="s">
        <v>34</v>
      </c>
      <c r="W339" s="1255" t="s">
        <v>33</v>
      </c>
      <c r="X339" s="12" t="s">
        <v>34</v>
      </c>
      <c r="Y339" s="1255" t="s">
        <v>33</v>
      </c>
      <c r="Z339" s="12" t="s">
        <v>34</v>
      </c>
      <c r="AA339" s="1255" t="s">
        <v>33</v>
      </c>
      <c r="AB339" s="12" t="s">
        <v>34</v>
      </c>
      <c r="AC339" s="1255" t="s">
        <v>33</v>
      </c>
      <c r="AD339" s="12" t="s">
        <v>34</v>
      </c>
      <c r="AE339" s="1255" t="s">
        <v>33</v>
      </c>
      <c r="AF339" s="12" t="s">
        <v>34</v>
      </c>
      <c r="AG339" s="1255" t="s">
        <v>33</v>
      </c>
      <c r="AH339" s="12" t="s">
        <v>34</v>
      </c>
      <c r="AI339" s="1255" t="s">
        <v>33</v>
      </c>
      <c r="AJ339" s="12" t="s">
        <v>34</v>
      </c>
      <c r="AK339" s="1255" t="s">
        <v>33</v>
      </c>
      <c r="AL339" s="12" t="s">
        <v>34</v>
      </c>
      <c r="AM339" s="1255" t="s">
        <v>33</v>
      </c>
      <c r="AN339" s="12" t="s">
        <v>34</v>
      </c>
      <c r="AO339" s="1255" t="s">
        <v>33</v>
      </c>
      <c r="AP339" s="12" t="s">
        <v>34</v>
      </c>
      <c r="AQ339" s="1305"/>
      <c r="AR339" s="1308"/>
    </row>
    <row r="340" spans="1:94" x14ac:dyDescent="0.25">
      <c r="A340" s="1505" t="s">
        <v>49</v>
      </c>
      <c r="B340" s="1709"/>
      <c r="C340" s="1710"/>
      <c r="D340" s="698">
        <f>SUM(E340:F340)</f>
        <v>0</v>
      </c>
      <c r="E340" s="401">
        <f>SUM(G340+I340+K340+M340+O340+Q340+S340+U340+W340+Y340+AA340+AC340+AE340+AG340+AI340+AK340+AM340+AO340)</f>
        <v>0</v>
      </c>
      <c r="F340" s="1256">
        <f>SUM(H340+J340+L340+N340+P340+R340+T340+V340+X340+Z340+AB340+AD340+AF340+AH340+AJ340+AL340+AN340+AP340)</f>
        <v>0</v>
      </c>
      <c r="G340" s="1257"/>
      <c r="H340" s="47"/>
      <c r="I340" s="1257"/>
      <c r="J340" s="47"/>
      <c r="K340" s="1257"/>
      <c r="L340" s="47"/>
      <c r="M340" s="1257"/>
      <c r="N340" s="47"/>
      <c r="O340" s="1257"/>
      <c r="P340" s="47"/>
      <c r="Q340" s="1257"/>
      <c r="R340" s="47"/>
      <c r="S340" s="1257"/>
      <c r="T340" s="47"/>
      <c r="U340" s="1257"/>
      <c r="V340" s="47"/>
      <c r="W340" s="1257"/>
      <c r="X340" s="47"/>
      <c r="Y340" s="1257"/>
      <c r="Z340" s="47"/>
      <c r="AA340" s="1257"/>
      <c r="AB340" s="47"/>
      <c r="AC340" s="1257"/>
      <c r="AD340" s="47"/>
      <c r="AE340" s="1257"/>
      <c r="AF340" s="47"/>
      <c r="AG340" s="1257"/>
      <c r="AH340" s="47"/>
      <c r="AI340" s="1257"/>
      <c r="AJ340" s="47"/>
      <c r="AK340" s="1257"/>
      <c r="AL340" s="47"/>
      <c r="AM340" s="1257"/>
      <c r="AN340" s="47"/>
      <c r="AO340" s="1257"/>
      <c r="AP340" s="50"/>
      <c r="AQ340" s="195"/>
      <c r="AR340" s="216"/>
      <c r="AS340" t="str">
        <f>CA340&amp;CB340</f>
        <v/>
      </c>
      <c r="CA340" s="23" t="str">
        <f>IF(AND($F340&gt;0,AQ340="")," * No olvide digitar la variable Gestante. Digite cero si no tiene.",IF(AQ340&gt;$F340," * La variable Gestante no puede superar el Total Mujeres.",""))</f>
        <v/>
      </c>
      <c r="CB340" s="23" t="str">
        <f>IF(AND(AK340+AL340&gt;0,AR340="")," * No olvide digitar la variable 60 años (incluido en grupos de 60-64 años). Digite Cero si no tiene.",IF(AR340&gt;AK340+AL340," * La variable 60 años (incluido en grupos de 60-64 años) no puede superar la suma del Grupo 60-64 años.",""))</f>
        <v/>
      </c>
      <c r="CO340" s="24">
        <f>IF(AND($F340&gt;0,AQ340=""),1,IF(AQ340&gt;$F340,1,0))</f>
        <v>0</v>
      </c>
      <c r="CP340" s="24">
        <f>IF(AND(AK340+AL340&gt;0,AR340=""),1,IF(AR340&gt;AK340+AL340,1,0))</f>
        <v>0</v>
      </c>
    </row>
    <row r="341" spans="1:94" x14ac:dyDescent="0.25">
      <c r="A341" s="1276" t="s">
        <v>312</v>
      </c>
      <c r="B341" s="1277"/>
      <c r="C341" s="1278"/>
      <c r="D341" s="524">
        <f>SUM(E341:F341)</f>
        <v>0</v>
      </c>
      <c r="E341" s="546">
        <f t="shared" ref="E341:F344" si="278">SUM(G341+I341+K341+M341+O341+Q341+S341+U341+W341+Y341+AA341+AC341+AE341+AG341+AI341+AK341+AM341+AO341)</f>
        <v>0</v>
      </c>
      <c r="F341" s="403">
        <f t="shared" si="278"/>
        <v>0</v>
      </c>
      <c r="G341" s="547"/>
      <c r="H341" s="548"/>
      <c r="I341" s="547"/>
      <c r="J341" s="548"/>
      <c r="K341" s="547"/>
      <c r="L341" s="548"/>
      <c r="M341" s="547"/>
      <c r="N341" s="548"/>
      <c r="O341" s="547"/>
      <c r="P341" s="548"/>
      <c r="Q341" s="547"/>
      <c r="R341" s="548"/>
      <c r="S341" s="547"/>
      <c r="T341" s="548"/>
      <c r="U341" s="547"/>
      <c r="V341" s="548"/>
      <c r="W341" s="547"/>
      <c r="X341" s="548"/>
      <c r="Y341" s="547"/>
      <c r="Z341" s="548"/>
      <c r="AA341" s="547"/>
      <c r="AB341" s="548"/>
      <c r="AC341" s="547"/>
      <c r="AD341" s="548"/>
      <c r="AE341" s="547"/>
      <c r="AF341" s="548"/>
      <c r="AG341" s="547"/>
      <c r="AH341" s="548"/>
      <c r="AI341" s="547"/>
      <c r="AJ341" s="548"/>
      <c r="AK341" s="547"/>
      <c r="AL341" s="548"/>
      <c r="AM341" s="547"/>
      <c r="AN341" s="548"/>
      <c r="AO341" s="547"/>
      <c r="AP341" s="549"/>
      <c r="AQ341" s="550"/>
      <c r="AR341" s="25"/>
      <c r="AS341" t="str">
        <f t="shared" ref="AS341:AS343" si="279">CA341&amp;CB341</f>
        <v/>
      </c>
      <c r="CA341" s="23" t="str">
        <f t="shared" ref="CA341:CA344" si="280">IF(AND($F341&gt;0,AQ341="")," * No olvide digitar la variable Gestante. Digite cero si no tiene.",IF(AQ341&gt;$F341," * La variable Gestante no puede superar el Total Mujeres.",""))</f>
        <v/>
      </c>
      <c r="CB341" s="23" t="str">
        <f t="shared" ref="CB341:CB344" si="281">IF(AND(AK341+AL341&gt;0,AR341="")," * No olvide digitar la variable 60 años (incluido en grupos de 60-64 años). Digite Cero si no tiene.",IF(AR341&gt;AK341+AL341," * La variable 60 años (incluido en grupos de 60-64 años) no puede superar la suma del Grupo 60-64 años.",""))</f>
        <v/>
      </c>
      <c r="CO341" s="24">
        <f t="shared" ref="CO341:CO344" si="282">IF(AND($F341&gt;0,AQ341=""),1,IF(AQ341&gt;$F341,1,0))</f>
        <v>0</v>
      </c>
      <c r="CP341" s="24">
        <f t="shared" ref="CP341:CP344" si="283">IF(AND(AK341+AL341&gt;0,AR341=""),1,IF(AR341&gt;AK341+AL341,1,0))</f>
        <v>0</v>
      </c>
    </row>
    <row r="342" spans="1:94" x14ac:dyDescent="0.25">
      <c r="A342" s="1276" t="s">
        <v>313</v>
      </c>
      <c r="B342" s="1277"/>
      <c r="C342" s="1278"/>
      <c r="D342" s="524">
        <f>SUM(E342:F342)</f>
        <v>0</v>
      </c>
      <c r="E342" s="546">
        <f t="shared" si="278"/>
        <v>0</v>
      </c>
      <c r="F342" s="403">
        <f t="shared" si="278"/>
        <v>0</v>
      </c>
      <c r="G342" s="547"/>
      <c r="H342" s="548"/>
      <c r="I342" s="547"/>
      <c r="J342" s="548"/>
      <c r="K342" s="547"/>
      <c r="L342" s="548"/>
      <c r="M342" s="547"/>
      <c r="N342" s="548"/>
      <c r="O342" s="547"/>
      <c r="P342" s="548"/>
      <c r="Q342" s="547"/>
      <c r="R342" s="548"/>
      <c r="S342" s="547"/>
      <c r="T342" s="548"/>
      <c r="U342" s="547"/>
      <c r="V342" s="548"/>
      <c r="W342" s="547"/>
      <c r="X342" s="548"/>
      <c r="Y342" s="547"/>
      <c r="Z342" s="548"/>
      <c r="AA342" s="547"/>
      <c r="AB342" s="548"/>
      <c r="AC342" s="547"/>
      <c r="AD342" s="548"/>
      <c r="AE342" s="547"/>
      <c r="AF342" s="548"/>
      <c r="AG342" s="547"/>
      <c r="AH342" s="548"/>
      <c r="AI342" s="547"/>
      <c r="AJ342" s="548"/>
      <c r="AK342" s="547"/>
      <c r="AL342" s="548"/>
      <c r="AM342" s="547"/>
      <c r="AN342" s="548"/>
      <c r="AO342" s="547"/>
      <c r="AP342" s="549"/>
      <c r="AQ342" s="550"/>
      <c r="AR342" s="25"/>
      <c r="AS342" t="str">
        <f t="shared" si="279"/>
        <v/>
      </c>
      <c r="CA342" s="23" t="str">
        <f t="shared" si="280"/>
        <v/>
      </c>
      <c r="CB342" s="23" t="str">
        <f t="shared" si="281"/>
        <v/>
      </c>
      <c r="CO342" s="24">
        <f t="shared" si="282"/>
        <v>0</v>
      </c>
      <c r="CP342" s="24">
        <f t="shared" si="283"/>
        <v>0</v>
      </c>
    </row>
    <row r="343" spans="1:94" x14ac:dyDescent="0.25">
      <c r="A343" s="1279" t="s">
        <v>314</v>
      </c>
      <c r="B343" s="1280"/>
      <c r="C343" s="1281"/>
      <c r="D343" s="524">
        <f>SUM(E343:F343)</f>
        <v>0</v>
      </c>
      <c r="E343" s="546">
        <f t="shared" si="278"/>
        <v>0</v>
      </c>
      <c r="F343" s="403">
        <f t="shared" si="278"/>
        <v>0</v>
      </c>
      <c r="G343" s="547"/>
      <c r="H343" s="548"/>
      <c r="I343" s="547"/>
      <c r="J343" s="548"/>
      <c r="K343" s="547"/>
      <c r="L343" s="548"/>
      <c r="M343" s="547"/>
      <c r="N343" s="548"/>
      <c r="O343" s="547"/>
      <c r="P343" s="548"/>
      <c r="Q343" s="547"/>
      <c r="R343" s="548"/>
      <c r="S343" s="547"/>
      <c r="T343" s="548"/>
      <c r="U343" s="547"/>
      <c r="V343" s="548"/>
      <c r="W343" s="547"/>
      <c r="X343" s="548"/>
      <c r="Y343" s="547"/>
      <c r="Z343" s="548"/>
      <c r="AA343" s="547"/>
      <c r="AB343" s="548"/>
      <c r="AC343" s="547"/>
      <c r="AD343" s="548"/>
      <c r="AE343" s="547"/>
      <c r="AF343" s="548"/>
      <c r="AG343" s="547"/>
      <c r="AH343" s="548"/>
      <c r="AI343" s="547"/>
      <c r="AJ343" s="548"/>
      <c r="AK343" s="547"/>
      <c r="AL343" s="548"/>
      <c r="AM343" s="547"/>
      <c r="AN343" s="548"/>
      <c r="AO343" s="547"/>
      <c r="AP343" s="549"/>
      <c r="AQ343" s="200"/>
      <c r="AR343" s="179"/>
      <c r="AS343" t="str">
        <f t="shared" si="279"/>
        <v/>
      </c>
      <c r="CA343" s="23" t="str">
        <f t="shared" si="280"/>
        <v/>
      </c>
      <c r="CB343" s="23" t="str">
        <f t="shared" si="281"/>
        <v/>
      </c>
      <c r="CO343" s="24">
        <f t="shared" si="282"/>
        <v>0</v>
      </c>
      <c r="CP343" s="24">
        <f t="shared" si="283"/>
        <v>0</v>
      </c>
    </row>
    <row r="344" spans="1:94" x14ac:dyDescent="0.25">
      <c r="A344" s="1282" t="s">
        <v>315</v>
      </c>
      <c r="B344" s="1283"/>
      <c r="C344" s="1284"/>
      <c r="D344" s="201">
        <f>SUM(E344:F344)</f>
        <v>0</v>
      </c>
      <c r="E344" s="202">
        <f t="shared" si="278"/>
        <v>0</v>
      </c>
      <c r="F344" s="203">
        <f t="shared" si="278"/>
        <v>0</v>
      </c>
      <c r="G344" s="57"/>
      <c r="H344" s="31"/>
      <c r="I344" s="57"/>
      <c r="J344" s="31"/>
      <c r="K344" s="57"/>
      <c r="L344" s="31"/>
      <c r="M344" s="57"/>
      <c r="N344" s="31"/>
      <c r="O344" s="57"/>
      <c r="P344" s="31"/>
      <c r="Q344" s="57"/>
      <c r="R344" s="31"/>
      <c r="S344" s="57"/>
      <c r="T344" s="31"/>
      <c r="U344" s="57"/>
      <c r="V344" s="31"/>
      <c r="W344" s="57"/>
      <c r="X344" s="31"/>
      <c r="Y344" s="57"/>
      <c r="Z344" s="31"/>
      <c r="AA344" s="57"/>
      <c r="AB344" s="31"/>
      <c r="AC344" s="57"/>
      <c r="AD344" s="31"/>
      <c r="AE344" s="57"/>
      <c r="AF344" s="31"/>
      <c r="AG344" s="57"/>
      <c r="AH344" s="31"/>
      <c r="AI344" s="57"/>
      <c r="AJ344" s="31"/>
      <c r="AK344" s="57"/>
      <c r="AL344" s="31"/>
      <c r="AM344" s="57"/>
      <c r="AN344" s="31"/>
      <c r="AO344" s="57"/>
      <c r="AP344" s="32"/>
      <c r="AQ344" s="33"/>
      <c r="AR344" s="30"/>
      <c r="AS344" t="str">
        <f>CA344&amp;CB344</f>
        <v/>
      </c>
      <c r="CA344" s="23" t="str">
        <f t="shared" si="280"/>
        <v/>
      </c>
      <c r="CB344" s="23" t="str">
        <f t="shared" si="281"/>
        <v/>
      </c>
      <c r="CO344" s="24">
        <f t="shared" si="282"/>
        <v>0</v>
      </c>
      <c r="CP344" s="24">
        <f t="shared" si="283"/>
        <v>0</v>
      </c>
    </row>
    <row r="345" spans="1:94" ht="15.75" x14ac:dyDescent="0.25">
      <c r="A345" s="551" t="s">
        <v>316</v>
      </c>
      <c r="B345" s="552"/>
      <c r="C345" s="552"/>
      <c r="D345" s="553"/>
      <c r="E345" s="554"/>
    </row>
    <row r="346" spans="1:94" ht="31.5" x14ac:dyDescent="0.25">
      <c r="A346" s="1707" t="s">
        <v>317</v>
      </c>
      <c r="B346" s="1268"/>
      <c r="C346" s="1258" t="s">
        <v>318</v>
      </c>
      <c r="D346" s="1259" t="s">
        <v>319</v>
      </c>
      <c r="E346" s="557" t="s">
        <v>320</v>
      </c>
    </row>
    <row r="347" spans="1:94" x14ac:dyDescent="0.25">
      <c r="A347" s="1503" t="s">
        <v>101</v>
      </c>
      <c r="B347" s="1708"/>
      <c r="C347" s="689"/>
      <c r="D347" s="52"/>
      <c r="E347" s="1260"/>
    </row>
    <row r="348" spans="1:94" x14ac:dyDescent="0.25">
      <c r="A348" s="1261" t="s">
        <v>321</v>
      </c>
      <c r="B348" s="1262"/>
      <c r="C348" s="558"/>
      <c r="D348" s="559"/>
      <c r="E348" s="25"/>
    </row>
    <row r="349" spans="1:94" x14ac:dyDescent="0.25">
      <c r="A349" s="1271" t="s">
        <v>322</v>
      </c>
      <c r="B349" s="1272"/>
      <c r="C349" s="558"/>
      <c r="D349" s="559"/>
      <c r="E349" s="25"/>
    </row>
    <row r="350" spans="1:94" x14ac:dyDescent="0.25">
      <c r="A350" s="1261" t="s">
        <v>106</v>
      </c>
      <c r="B350" s="1262"/>
      <c r="C350" s="558"/>
      <c r="D350" s="559"/>
      <c r="E350" s="25"/>
    </row>
    <row r="351" spans="1:94" x14ac:dyDescent="0.25">
      <c r="A351" s="1261" t="s">
        <v>108</v>
      </c>
      <c r="B351" s="1262"/>
      <c r="C351" s="558"/>
      <c r="D351" s="559"/>
      <c r="E351" s="25"/>
    </row>
    <row r="352" spans="1:94" x14ac:dyDescent="0.25">
      <c r="A352" s="1261" t="s">
        <v>323</v>
      </c>
      <c r="B352" s="1262"/>
      <c r="C352" s="558"/>
      <c r="D352" s="559"/>
      <c r="E352" s="25"/>
    </row>
    <row r="353" spans="1:5" x14ac:dyDescent="0.25">
      <c r="A353" s="1261" t="s">
        <v>105</v>
      </c>
      <c r="B353" s="1262"/>
      <c r="C353" s="558"/>
      <c r="D353" s="559"/>
      <c r="E353" s="25"/>
    </row>
    <row r="354" spans="1:5" ht="21" customHeight="1" x14ac:dyDescent="0.25">
      <c r="A354" s="1263" t="s">
        <v>324</v>
      </c>
      <c r="B354" s="1264"/>
      <c r="C354" s="558"/>
      <c r="D354" s="559"/>
      <c r="E354" s="25"/>
    </row>
    <row r="355" spans="1:5" x14ac:dyDescent="0.25">
      <c r="A355" s="1263" t="s">
        <v>109</v>
      </c>
      <c r="B355" s="1264"/>
      <c r="C355" s="558"/>
      <c r="D355" s="559"/>
      <c r="E355" s="25"/>
    </row>
    <row r="356" spans="1:5" x14ac:dyDescent="0.25">
      <c r="A356" s="1263" t="s">
        <v>110</v>
      </c>
      <c r="B356" s="1264"/>
      <c r="C356" s="558"/>
      <c r="D356" s="559"/>
      <c r="E356" s="25"/>
    </row>
    <row r="357" spans="1:5" x14ac:dyDescent="0.25">
      <c r="A357" s="1265" t="s">
        <v>325</v>
      </c>
      <c r="B357" s="1266"/>
      <c r="C357" s="29"/>
      <c r="D357" s="34"/>
      <c r="E357" s="30"/>
    </row>
    <row r="384" spans="1:2" hidden="1" x14ac:dyDescent="0.25">
      <c r="A384" s="560">
        <f>SUM(D12:D17,D21:D38,D44:D67,D71:D81,I71:I81,D85:D86,D91:D143,B148:B158,I148:I158,D163:D174,D179:D200,D202:D226,D231:D234,D241:D245,D250:D335,D340:D344,C347:E357)</f>
        <v>6579</v>
      </c>
      <c r="B384" s="561">
        <f>SUM(CO12:CZ344)</f>
        <v>3</v>
      </c>
    </row>
  </sheetData>
  <mergeCells count="563">
    <mergeCell ref="A6:P6"/>
    <mergeCell ref="DR6:EI6"/>
    <mergeCell ref="A9:C11"/>
    <mergeCell ref="D9:F10"/>
    <mergeCell ref="G9:AP9"/>
    <mergeCell ref="AQ9:AQ11"/>
    <mergeCell ref="AR9:AR11"/>
    <mergeCell ref="AS9:AS11"/>
    <mergeCell ref="AT9:AT11"/>
    <mergeCell ref="AU9:AU11"/>
    <mergeCell ref="AV9:AV11"/>
    <mergeCell ref="AW9:AW11"/>
    <mergeCell ref="AX9:AX11"/>
    <mergeCell ref="G10:H10"/>
    <mergeCell ref="I10:J10"/>
    <mergeCell ref="K10:L10"/>
    <mergeCell ref="M10:N10"/>
    <mergeCell ref="O10:P10"/>
    <mergeCell ref="Q10:R10"/>
    <mergeCell ref="S10:T10"/>
    <mergeCell ref="AG10:AH10"/>
    <mergeCell ref="AI10:AJ10"/>
    <mergeCell ref="AK10:AL10"/>
    <mergeCell ref="AM10:AN10"/>
    <mergeCell ref="AO10:AP10"/>
    <mergeCell ref="A12:C12"/>
    <mergeCell ref="U10:V10"/>
    <mergeCell ref="W10:X10"/>
    <mergeCell ref="Y10:Z10"/>
    <mergeCell ref="AA10:AB10"/>
    <mergeCell ref="AC10:AD10"/>
    <mergeCell ref="AE10:AF10"/>
    <mergeCell ref="D19:F19"/>
    <mergeCell ref="G19:H19"/>
    <mergeCell ref="I19:J19"/>
    <mergeCell ref="K19:L19"/>
    <mergeCell ref="M19:N19"/>
    <mergeCell ref="O19:P19"/>
    <mergeCell ref="A13:C13"/>
    <mergeCell ref="A14:C14"/>
    <mergeCell ref="A15:C15"/>
    <mergeCell ref="A16:C16"/>
    <mergeCell ref="A17:C17"/>
    <mergeCell ref="A19:C20"/>
    <mergeCell ref="AV19:AV20"/>
    <mergeCell ref="AW19:AW20"/>
    <mergeCell ref="AX19:AX20"/>
    <mergeCell ref="A21:C21"/>
    <mergeCell ref="A22:C22"/>
    <mergeCell ref="A23:C23"/>
    <mergeCell ref="AO19:AP19"/>
    <mergeCell ref="AQ19:AQ20"/>
    <mergeCell ref="AR19:AR20"/>
    <mergeCell ref="AS19:AS20"/>
    <mergeCell ref="AT19:AT20"/>
    <mergeCell ref="AU19:AU20"/>
    <mergeCell ref="AC19:AD19"/>
    <mergeCell ref="AE19:AF19"/>
    <mergeCell ref="AG19:AH19"/>
    <mergeCell ref="AI19:AJ19"/>
    <mergeCell ref="AK19:AL19"/>
    <mergeCell ref="AM19:AN19"/>
    <mergeCell ref="Q19:R19"/>
    <mergeCell ref="S19:T19"/>
    <mergeCell ref="U19:V19"/>
    <mergeCell ref="W19:X19"/>
    <mergeCell ref="Y19:Z19"/>
    <mergeCell ref="AA19:AB19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36:C36"/>
    <mergeCell ref="A37:C37"/>
    <mergeCell ref="A39:C39"/>
    <mergeCell ref="A41:C43"/>
    <mergeCell ref="D41:F42"/>
    <mergeCell ref="G41:AP41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W41:AW43"/>
    <mergeCell ref="AX41:AX43"/>
    <mergeCell ref="G42:H42"/>
    <mergeCell ref="I42:J42"/>
    <mergeCell ref="K42:L42"/>
    <mergeCell ref="M42:N42"/>
    <mergeCell ref="O42:P42"/>
    <mergeCell ref="Q42:R42"/>
    <mergeCell ref="S42:T42"/>
    <mergeCell ref="U42:V42"/>
    <mergeCell ref="AQ41:AQ43"/>
    <mergeCell ref="AR41:AR43"/>
    <mergeCell ref="AS41:AS43"/>
    <mergeCell ref="AT41:AT43"/>
    <mergeCell ref="AU41:AU43"/>
    <mergeCell ref="AV41:AV43"/>
    <mergeCell ref="A50:C50"/>
    <mergeCell ref="A51:B56"/>
    <mergeCell ref="A57:C57"/>
    <mergeCell ref="A58:B62"/>
    <mergeCell ref="A63:C63"/>
    <mergeCell ref="A64:B66"/>
    <mergeCell ref="A44:C44"/>
    <mergeCell ref="A45:C45"/>
    <mergeCell ref="A46:C46"/>
    <mergeCell ref="A47:C47"/>
    <mergeCell ref="A48:C48"/>
    <mergeCell ref="A49:C49"/>
    <mergeCell ref="A71:C71"/>
    <mergeCell ref="A72:A73"/>
    <mergeCell ref="B72:C72"/>
    <mergeCell ref="B73:C73"/>
    <mergeCell ref="A74:C74"/>
    <mergeCell ref="A75:C75"/>
    <mergeCell ref="A67:C67"/>
    <mergeCell ref="G67:Z67"/>
    <mergeCell ref="A69:C70"/>
    <mergeCell ref="D69:H69"/>
    <mergeCell ref="I69:M69"/>
    <mergeCell ref="N69:N70"/>
    <mergeCell ref="A83:C84"/>
    <mergeCell ref="D83:F83"/>
    <mergeCell ref="A85:A86"/>
    <mergeCell ref="B85:C85"/>
    <mergeCell ref="B86:C86"/>
    <mergeCell ref="A88:C90"/>
    <mergeCell ref="D88:F89"/>
    <mergeCell ref="A76:C76"/>
    <mergeCell ref="A77:C77"/>
    <mergeCell ref="A78:C78"/>
    <mergeCell ref="A79:C79"/>
    <mergeCell ref="A80:C80"/>
    <mergeCell ref="A81:C81"/>
    <mergeCell ref="AT88:AT90"/>
    <mergeCell ref="AU88:AU90"/>
    <mergeCell ref="AV88:AV90"/>
    <mergeCell ref="AW88:AW90"/>
    <mergeCell ref="AX88:AX90"/>
    <mergeCell ref="G89:H89"/>
    <mergeCell ref="I89:J89"/>
    <mergeCell ref="K89:L89"/>
    <mergeCell ref="M89:N89"/>
    <mergeCell ref="O89:P89"/>
    <mergeCell ref="G88:AN88"/>
    <mergeCell ref="AO88:AO90"/>
    <mergeCell ref="AP88:AP90"/>
    <mergeCell ref="AQ88:AQ90"/>
    <mergeCell ref="AR88:AR90"/>
    <mergeCell ref="AS88:AS90"/>
    <mergeCell ref="Q89:R89"/>
    <mergeCell ref="S89:T89"/>
    <mergeCell ref="U89:V89"/>
    <mergeCell ref="W89:X89"/>
    <mergeCell ref="A97:A102"/>
    <mergeCell ref="B97:C97"/>
    <mergeCell ref="B98:C98"/>
    <mergeCell ref="B99:C99"/>
    <mergeCell ref="B100:C100"/>
    <mergeCell ref="B101:C101"/>
    <mergeCell ref="B102:C102"/>
    <mergeCell ref="AK89:AL89"/>
    <mergeCell ref="AM89:AN89"/>
    <mergeCell ref="A91:A96"/>
    <mergeCell ref="B91:C91"/>
    <mergeCell ref="B92:C92"/>
    <mergeCell ref="B93:C93"/>
    <mergeCell ref="B94:C94"/>
    <mergeCell ref="B95:C95"/>
    <mergeCell ref="B96:C96"/>
    <mergeCell ref="Y89:Z89"/>
    <mergeCell ref="AA89:AB89"/>
    <mergeCell ref="AC89:AD89"/>
    <mergeCell ref="AE89:AF89"/>
    <mergeCell ref="AG89:AH89"/>
    <mergeCell ref="AI89:AJ89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F145:F147"/>
    <mergeCell ref="G145:G147"/>
    <mergeCell ref="H145:H147"/>
    <mergeCell ref="I145:I147"/>
    <mergeCell ref="A139:C139"/>
    <mergeCell ref="A141:C141"/>
    <mergeCell ref="A142:C142"/>
    <mergeCell ref="A143:C143"/>
    <mergeCell ref="A145:A147"/>
    <mergeCell ref="B145:B147"/>
    <mergeCell ref="C145:C147"/>
    <mergeCell ref="AX145:AX147"/>
    <mergeCell ref="A160:C162"/>
    <mergeCell ref="D160:F161"/>
    <mergeCell ref="G160:AP160"/>
    <mergeCell ref="AQ160:AQ162"/>
    <mergeCell ref="AR160:AR162"/>
    <mergeCell ref="AS160:AS162"/>
    <mergeCell ref="AT160:AT162"/>
    <mergeCell ref="AU160:AU162"/>
    <mergeCell ref="AV160:AV162"/>
    <mergeCell ref="AR145:AR147"/>
    <mergeCell ref="AS145:AS147"/>
    <mergeCell ref="AT145:AT147"/>
    <mergeCell ref="AU145:AU147"/>
    <mergeCell ref="AV145:AV147"/>
    <mergeCell ref="AW145:AW147"/>
    <mergeCell ref="J145:J147"/>
    <mergeCell ref="K145:K147"/>
    <mergeCell ref="L145:L147"/>
    <mergeCell ref="M145:M147"/>
    <mergeCell ref="N145:N147"/>
    <mergeCell ref="AQ145:AQ147"/>
    <mergeCell ref="D145:D147"/>
    <mergeCell ref="E145:E147"/>
    <mergeCell ref="AW160:AW162"/>
    <mergeCell ref="AX160:AX162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AO161:AP161"/>
    <mergeCell ref="A166:C166"/>
    <mergeCell ref="A167:C167"/>
    <mergeCell ref="A168:C168"/>
    <mergeCell ref="A169:C169"/>
    <mergeCell ref="A170:B170"/>
    <mergeCell ref="AI161:AJ161"/>
    <mergeCell ref="AK161:AL161"/>
    <mergeCell ref="AM161:AN161"/>
    <mergeCell ref="A171:C171"/>
    <mergeCell ref="A163:C163"/>
    <mergeCell ref="A164:C164"/>
    <mergeCell ref="W161:X161"/>
    <mergeCell ref="Y161:Z161"/>
    <mergeCell ref="AA161:AB161"/>
    <mergeCell ref="AC161:AD161"/>
    <mergeCell ref="AE161:AF161"/>
    <mergeCell ref="AG161:AH161"/>
    <mergeCell ref="A165:C165"/>
    <mergeCell ref="A172:C172"/>
    <mergeCell ref="A174:C174"/>
    <mergeCell ref="A176:C178"/>
    <mergeCell ref="D176:F177"/>
    <mergeCell ref="G176:AP176"/>
    <mergeCell ref="W177:X177"/>
    <mergeCell ref="Y177:Z177"/>
    <mergeCell ref="AA177:AB177"/>
    <mergeCell ref="AC177:AD177"/>
    <mergeCell ref="AK177:AL177"/>
    <mergeCell ref="AM177:AN177"/>
    <mergeCell ref="AO177:AP177"/>
    <mergeCell ref="AW176:AW178"/>
    <mergeCell ref="AX176:AX178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AQ176:AQ178"/>
    <mergeCell ref="AR176:AR178"/>
    <mergeCell ref="AS176:AS178"/>
    <mergeCell ref="AT176:AT178"/>
    <mergeCell ref="AU176:AU178"/>
    <mergeCell ref="AV176:AV178"/>
    <mergeCell ref="A179:A191"/>
    <mergeCell ref="B179:C179"/>
    <mergeCell ref="B180:C180"/>
    <mergeCell ref="B181:C181"/>
    <mergeCell ref="B182:C182"/>
    <mergeCell ref="B183:B191"/>
    <mergeCell ref="AE177:AF177"/>
    <mergeCell ref="AG177:AH177"/>
    <mergeCell ref="AI177:AJ177"/>
    <mergeCell ref="A201:A203"/>
    <mergeCell ref="B201:B203"/>
    <mergeCell ref="A204:A211"/>
    <mergeCell ref="B204:B206"/>
    <mergeCell ref="B207:B208"/>
    <mergeCell ref="B209:B211"/>
    <mergeCell ref="A192:A200"/>
    <mergeCell ref="B192:C192"/>
    <mergeCell ref="B193:C193"/>
    <mergeCell ref="B194:C194"/>
    <mergeCell ref="B195:C195"/>
    <mergeCell ref="B196:B200"/>
    <mergeCell ref="Y229:Z229"/>
    <mergeCell ref="AA229:AB229"/>
    <mergeCell ref="A220:A221"/>
    <mergeCell ref="B220:B221"/>
    <mergeCell ref="A222:A226"/>
    <mergeCell ref="B222:B223"/>
    <mergeCell ref="B224:B226"/>
    <mergeCell ref="A228:C230"/>
    <mergeCell ref="A212:A216"/>
    <mergeCell ref="B212:C212"/>
    <mergeCell ref="B213:B214"/>
    <mergeCell ref="B215:B216"/>
    <mergeCell ref="A217:A219"/>
    <mergeCell ref="B217:B219"/>
    <mergeCell ref="A231:C231"/>
    <mergeCell ref="A232:C232"/>
    <mergeCell ref="A233:C233"/>
    <mergeCell ref="A234:C234"/>
    <mergeCell ref="A235:C235"/>
    <mergeCell ref="A236:C236"/>
    <mergeCell ref="AG228:AG230"/>
    <mergeCell ref="AH228:AH230"/>
    <mergeCell ref="AI228:AI230"/>
    <mergeCell ref="G229:H229"/>
    <mergeCell ref="I229:J229"/>
    <mergeCell ref="K229:L229"/>
    <mergeCell ref="M229:N229"/>
    <mergeCell ref="O229:P229"/>
    <mergeCell ref="Q229:R229"/>
    <mergeCell ref="S229:T229"/>
    <mergeCell ref="D228:F229"/>
    <mergeCell ref="G228:AB228"/>
    <mergeCell ref="AC228:AC230"/>
    <mergeCell ref="AD228:AD230"/>
    <mergeCell ref="AE228:AE230"/>
    <mergeCell ref="AF228:AF230"/>
    <mergeCell ref="U229:V229"/>
    <mergeCell ref="W229:X229"/>
    <mergeCell ref="K238:K240"/>
    <mergeCell ref="A241:C241"/>
    <mergeCell ref="A242:C242"/>
    <mergeCell ref="A243:C243"/>
    <mergeCell ref="A244:C244"/>
    <mergeCell ref="A245:C245"/>
    <mergeCell ref="A238:C240"/>
    <mergeCell ref="D238:F239"/>
    <mergeCell ref="G238:G240"/>
    <mergeCell ref="H238:H240"/>
    <mergeCell ref="I238:I240"/>
    <mergeCell ref="J238:J240"/>
    <mergeCell ref="A247:C249"/>
    <mergeCell ref="D247:F248"/>
    <mergeCell ref="G247:AL247"/>
    <mergeCell ref="AM247:AM249"/>
    <mergeCell ref="AN247:AN249"/>
    <mergeCell ref="AO247:AP247"/>
    <mergeCell ref="W248:X248"/>
    <mergeCell ref="Y248:Z248"/>
    <mergeCell ref="AA248:AB248"/>
    <mergeCell ref="AC248:AD248"/>
    <mergeCell ref="AE248:AF248"/>
    <mergeCell ref="AG248:AH248"/>
    <mergeCell ref="AI248:AJ248"/>
    <mergeCell ref="AK248:AL248"/>
    <mergeCell ref="AO248:AO249"/>
    <mergeCell ref="AP248:AP249"/>
    <mergeCell ref="AW247:AW249"/>
    <mergeCell ref="AX247:AX249"/>
    <mergeCell ref="G248:H248"/>
    <mergeCell ref="I248:J248"/>
    <mergeCell ref="K248:L248"/>
    <mergeCell ref="M248:N248"/>
    <mergeCell ref="O248:P248"/>
    <mergeCell ref="Q248:R248"/>
    <mergeCell ref="S248:T248"/>
    <mergeCell ref="U248:V248"/>
    <mergeCell ref="AQ247:AQ249"/>
    <mergeCell ref="AR247:AR249"/>
    <mergeCell ref="AS247:AS249"/>
    <mergeCell ref="AT247:AT249"/>
    <mergeCell ref="AU247:AU249"/>
    <mergeCell ref="AV247:AV249"/>
    <mergeCell ref="A250:A251"/>
    <mergeCell ref="B250:C250"/>
    <mergeCell ref="B251:C251"/>
    <mergeCell ref="A252:A257"/>
    <mergeCell ref="B252:C252"/>
    <mergeCell ref="B253:C253"/>
    <mergeCell ref="B254:C254"/>
    <mergeCell ref="B255:C255"/>
    <mergeCell ref="B256:C256"/>
    <mergeCell ref="B257:C257"/>
    <mergeCell ref="A264:A269"/>
    <mergeCell ref="B264:C264"/>
    <mergeCell ref="B265:C265"/>
    <mergeCell ref="B266:C266"/>
    <mergeCell ref="B267:C267"/>
    <mergeCell ref="B268:C268"/>
    <mergeCell ref="B269:C269"/>
    <mergeCell ref="A258:A263"/>
    <mergeCell ref="B258:C258"/>
    <mergeCell ref="B259:C259"/>
    <mergeCell ref="B260:C260"/>
    <mergeCell ref="B261:C261"/>
    <mergeCell ref="B262:C262"/>
    <mergeCell ref="B263:C263"/>
    <mergeCell ref="A276:A281"/>
    <mergeCell ref="B276:C276"/>
    <mergeCell ref="B277:C277"/>
    <mergeCell ref="B278:C278"/>
    <mergeCell ref="B279:C279"/>
    <mergeCell ref="B280:C280"/>
    <mergeCell ref="B281:C281"/>
    <mergeCell ref="A270:A275"/>
    <mergeCell ref="B270:C270"/>
    <mergeCell ref="B271:C271"/>
    <mergeCell ref="B272:C272"/>
    <mergeCell ref="B273:C273"/>
    <mergeCell ref="B274:C274"/>
    <mergeCell ref="B275:C275"/>
    <mergeCell ref="A288:A293"/>
    <mergeCell ref="B288:C288"/>
    <mergeCell ref="B289:C289"/>
    <mergeCell ref="B290:C290"/>
    <mergeCell ref="B291:C291"/>
    <mergeCell ref="B292:C292"/>
    <mergeCell ref="B293:C293"/>
    <mergeCell ref="A282:A287"/>
    <mergeCell ref="B282:C282"/>
    <mergeCell ref="B283:C283"/>
    <mergeCell ref="B284:C284"/>
    <mergeCell ref="B285:C285"/>
    <mergeCell ref="B286:C286"/>
    <mergeCell ref="B287:C287"/>
    <mergeCell ref="A300:A305"/>
    <mergeCell ref="B300:C300"/>
    <mergeCell ref="B301:C301"/>
    <mergeCell ref="B302:C302"/>
    <mergeCell ref="B303:C303"/>
    <mergeCell ref="B304:C304"/>
    <mergeCell ref="B305:C305"/>
    <mergeCell ref="A294:A299"/>
    <mergeCell ref="B294:C294"/>
    <mergeCell ref="B295:C295"/>
    <mergeCell ref="B296:C296"/>
    <mergeCell ref="B297:C297"/>
    <mergeCell ref="B298:C298"/>
    <mergeCell ref="B299:C299"/>
    <mergeCell ref="A312:A317"/>
    <mergeCell ref="B312:C312"/>
    <mergeCell ref="B313:C313"/>
    <mergeCell ref="B314:C314"/>
    <mergeCell ref="B315:C315"/>
    <mergeCell ref="B316:C316"/>
    <mergeCell ref="B317:C317"/>
    <mergeCell ref="A306:A311"/>
    <mergeCell ref="B306:C306"/>
    <mergeCell ref="B307:C307"/>
    <mergeCell ref="B308:C308"/>
    <mergeCell ref="B309:C309"/>
    <mergeCell ref="B310:C310"/>
    <mergeCell ref="B311:C311"/>
    <mergeCell ref="A324:A329"/>
    <mergeCell ref="B324:C324"/>
    <mergeCell ref="B325:C325"/>
    <mergeCell ref="B326:C326"/>
    <mergeCell ref="B327:C327"/>
    <mergeCell ref="B328:C328"/>
    <mergeCell ref="B329:C329"/>
    <mergeCell ref="A318:A323"/>
    <mergeCell ref="B318:C318"/>
    <mergeCell ref="B319:C319"/>
    <mergeCell ref="B320:C320"/>
    <mergeCell ref="B321:C321"/>
    <mergeCell ref="B322:C322"/>
    <mergeCell ref="B323:C323"/>
    <mergeCell ref="AQ337:AQ339"/>
    <mergeCell ref="AR337:AR339"/>
    <mergeCell ref="G338:H338"/>
    <mergeCell ref="I338:J338"/>
    <mergeCell ref="K338:L338"/>
    <mergeCell ref="M338:N338"/>
    <mergeCell ref="O338:P338"/>
    <mergeCell ref="A330:A335"/>
    <mergeCell ref="B330:C330"/>
    <mergeCell ref="B331:C331"/>
    <mergeCell ref="B332:C332"/>
    <mergeCell ref="B333:C333"/>
    <mergeCell ref="B334:C334"/>
    <mergeCell ref="B335:C335"/>
    <mergeCell ref="AO338:AP338"/>
    <mergeCell ref="AK338:AL338"/>
    <mergeCell ref="AM338:AN338"/>
    <mergeCell ref="A340:C340"/>
    <mergeCell ref="A341:C341"/>
    <mergeCell ref="A342:C342"/>
    <mergeCell ref="A343:C343"/>
    <mergeCell ref="A344:C344"/>
    <mergeCell ref="AC338:AD338"/>
    <mergeCell ref="AE338:AF338"/>
    <mergeCell ref="AG338:AH338"/>
    <mergeCell ref="AI338:AJ338"/>
    <mergeCell ref="Q338:R338"/>
    <mergeCell ref="S338:T338"/>
    <mergeCell ref="U338:V338"/>
    <mergeCell ref="W338:X338"/>
    <mergeCell ref="Y338:Z338"/>
    <mergeCell ref="AA338:AB338"/>
    <mergeCell ref="A337:C339"/>
    <mergeCell ref="D337:F338"/>
    <mergeCell ref="G337:AP337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</mergeCells>
  <dataValidations count="10">
    <dataValidation type="whole" allowBlank="1" showInputMessage="1" showErrorMessage="1" sqref="AC231:AC234 K231:T234 AE231:AG236 AH231:AI234" xr:uid="{FD5F5C42-53F8-4187-B208-EFE7974A17BE}">
      <formula1>0</formula1>
      <formula2>9.99999999999999E+37</formula2>
    </dataValidation>
    <dataValidation type="whole" allowBlank="1" showInputMessage="1" showErrorMessage="1" sqref="AC192:AC195 AM217:AP226 AP184:AP191 AC217:AJ226 AC202:AJ211 AK202:AL226 AM202:AP211 AF179:AF182 AK192:AK195 AG192:AG195 AE192:AE195 AD179:AD182 AE197:AE200 AG197:AG200 AH179:AH182 AI197:AI200 AI192:AI195 AK197:AK200 AO192:AO195 AJ179:AJ182 AL179:AL182 AM197:AM200 AM192:AM195 AO197:AO200 AP179:AP182 AN179:AN182 AN184:AN191 AL184:AL191 AJ184:AJ191 AH184:AH191 AF184:AF191 AC197:AC200 AD184:AD191" xr:uid="{6D63ED98-AE72-483D-9A15-208C00213742}">
      <formula1>0</formula1>
      <formula2>9.99999999999999E+38</formula2>
    </dataValidation>
    <dataValidation type="whole" allowBlank="1" showInputMessage="1" showErrorMessage="1" sqref="G202:X203 C347:E357" xr:uid="{57A9599D-35C8-4590-BABD-EB9FCA21D7DD}">
      <formula1>0</formula1>
      <formula2>9.99999999999999E+42</formula2>
    </dataValidation>
    <dataValidation type="whole" allowBlank="1" showInputMessage="1" showErrorMessage="1" sqref="E179:E191 F192:F200" xr:uid="{84E5175A-25FE-41B2-B027-30ADE6E3FE7D}">
      <formula1>0</formula1>
      <formula2>9.99999999999999E+34</formula2>
    </dataValidation>
    <dataValidation type="whole" allowBlank="1" showInputMessage="1" showErrorMessage="1" sqref="AV184:AV191 F157 AQ179:AX182 AV224 AQ197:AX200 G250:AX329 AQ202:AR226 AS217:AT226 AS202:AT211 AU202:AU226 AW202:AX226 AV202:AV204 AV207 AV209 AV212:AV219 AV222 AQ184:AU195 AW184:AX195 C148:E157 G148:H157 F149:F150 F153 F155 J148:K157 M148:N157 L157 L155 L153 L149:L150" xr:uid="{1C183736-A960-4921-A3A3-8F9CB5D4506B}">
      <formula1>0</formula1>
      <formula2>9.99999999999999E+39</formula2>
    </dataValidation>
    <dataValidation type="whole" allowBlank="1" showInputMessage="1" showErrorMessage="1" sqref="AA202:AB208 AA222:AB226 Y217:AB219 Y202:Z203 G128:X142 Y91:AX142 G105:P109 Q126:X126 G115:P120 G91:X103 Q105:X121" xr:uid="{FE21A98F-AC3D-4851-8C4D-58B22D120A03}">
      <formula1>0</formula1>
      <formula2>9.99999999999999E+40</formula2>
    </dataValidation>
    <dataValidation type="whole" operator="equal" allowBlank="1" showInputMessage="1" showErrorMessage="1" sqref="AV330:AV332 AV334:AV335 AO331:AP331 AO332:AQ335 G231:J236 D235:F236 K235:T236 U231:AB236 AC235:AC236 AH235:AI236 AA220:AB221 Y220:Z226 G204:X226 Y204:Z216 AA209:AB216 AC212:AJ216 AM212:AP216 AS212:AT216 AV205:AV206 AV208 AV210:AV211 AV220:AV221 AV223 AV225:AV226 G179:AB200 AC179:AC191 AE179:AE191 AG179:AG191 AI179:AI191 AK179:AK191 AM179:AM191 AO179:AO191 AP192:AP200 AN192:AN200 AL192:AL200 AJ192:AJ200 AH192:AH200 AF192:AF200 AD192:AD200 AV192:AV195 F148 F151:F152 F154 F156 L148 L151:L152 L154 L156 G121:P127 Q122:X125 Q127:X127 G110:P114 G104:X104" xr:uid="{6026E9AD-EFE5-410B-A12C-D684DE9E4B83}">
      <formula1>0</formula1>
    </dataValidation>
    <dataValidation type="whole" operator="equal" allowBlank="1" showInputMessage="1" showErrorMessage="1" errorTitle="Error" error="Favor Ingrese sólo Números." sqref="G22:T22 G44:R44 G47:R47 U44:X44 G34:T34 G64:G67 H64:X66" xr:uid="{76F4BF5F-0818-4E2B-8848-FB4760A16C44}">
      <formula1>0</formula1>
    </dataValidation>
    <dataValidation type="whole" operator="greaterThanOrEqual" allowBlank="1" showInputMessage="1" showErrorMessage="1" sqref="J71:N81 E71:H81" xr:uid="{0E6071FC-153A-400B-A23F-C4181ED5B4F4}">
      <formula1>0</formula1>
    </dataValidation>
    <dataValidation type="whole" operator="greaterThanOrEqual" allowBlank="1" showInputMessage="1" showErrorMessage="1" errorTitle="Error" error="Favor Ingrese sólo Números." sqref="O148:AX156 G12:AX17 G23:T33 U45:X63 E85:F86 AH183 AO196 AJ183 O157 G163:AX173 AC196 AE196 AF183 AD183 AQ196:AX196 G340:AR344 AD231:AD236 AL183 AG196 AN183 AI196 AP183:AX183 AK196 AM196 E241:K245 G45:R46 S44:T63 U21:AX38 G35:T38 G21:T21 G48:R63 AA44:AX67 Y44:Z66" xr:uid="{2D12E853-051A-408A-97D7-EB663968C181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2025-03-20T18:44:51Z</dcterms:created>
  <dcterms:modified xsi:type="dcterms:W3CDTF">2026-01-20T17:21:53Z</dcterms:modified>
</cp:coreProperties>
</file>